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nuevo enero\"/>
    </mc:Choice>
  </mc:AlternateContent>
  <bookViews>
    <workbookView xWindow="0" yWindow="0" windowWidth="25185" windowHeight="10740"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 III - 8" sheetId="55" r:id="rId34"/>
    <sheet name="33.ANEXO III - 9" sheetId="56" r:id="rId35"/>
    <sheet name="34.ANEXOIII - 10" sheetId="58" r:id="rId36"/>
    <sheet name="Contraportada" sheetId="59" r:id="rId37"/>
  </sheets>
  <definedNames>
    <definedName name="_xlnm._FilterDatabase" localSheetId="8" hidden="1">'7. Generacion empresa'!$L$4:$N$60</definedName>
    <definedName name="_xlnm._FilterDatabase" localSheetId="10" hidden="1">'9. Pot. Empresa'!$L$7:$N$63</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CMg'!$A$1:$I$61</definedName>
    <definedName name="_xlnm.Print_Area" localSheetId="16">'15. Mapa CMg'!$A$1:$L$63</definedName>
    <definedName name="_xlnm.Print_Area" localSheetId="3">'2. Oferta de generación'!$A$1:$J$60</definedName>
    <definedName name="_xlnm.Print_Area" localSheetId="6">'5. RER'!$A$1:$K$61</definedName>
    <definedName name="_xlnm.Print_Area" localSheetId="7">'6. FP RER'!$A$1:$K$64</definedName>
    <definedName name="_xlnm.Print_Area" localSheetId="8">'7. Generacion empresa'!$A$1:$J$64</definedName>
    <definedName name="_xlnm.Print_Area" localSheetId="10">'9. Pot. Empresa'!$A$1:$J$65</definedName>
    <definedName name="_xlnm.Print_Area" localSheetId="1">Índice!$A$1:$L$45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6" l="1"/>
  <c r="F35" i="6"/>
  <c r="F34" i="6"/>
  <c r="F33" i="6"/>
  <c r="F32" i="6"/>
  <c r="E31" i="6" l="1"/>
  <c r="D31" i="6"/>
  <c r="C62" i="11" l="1"/>
  <c r="B62" i="11"/>
  <c r="F48" i="46" l="1"/>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E4" i="46"/>
  <c r="D4" i="46"/>
  <c r="C4" i="46"/>
  <c r="E3" i="46"/>
  <c r="D3" i="46"/>
  <c r="C3" i="46"/>
  <c r="E4" i="45"/>
  <c r="D4" i="45"/>
  <c r="C4" i="45"/>
  <c r="E3" i="45"/>
  <c r="D3" i="45"/>
  <c r="C3"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 i="36"/>
  <c r="E5" i="36"/>
  <c r="E4" i="36"/>
  <c r="D4" i="36"/>
  <c r="D5" i="36"/>
  <c r="C5" i="36"/>
  <c r="C4" i="36"/>
  <c r="E12" i="21" l="1"/>
  <c r="F12" i="21"/>
  <c r="D12" i="21"/>
  <c r="G8" i="21"/>
  <c r="H8" i="21"/>
  <c r="G9" i="21"/>
  <c r="G10" i="21"/>
  <c r="H7" i="21"/>
  <c r="G7" i="21"/>
  <c r="D9" i="13" l="1"/>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B64" i="13"/>
  <c r="C64" i="13"/>
  <c r="D64" i="13" s="1"/>
  <c r="C7" i="13"/>
  <c r="B7" i="13"/>
  <c r="C6" i="13"/>
  <c r="B6" i="13"/>
  <c r="J18" i="12"/>
  <c r="C5" i="8" l="1"/>
  <c r="D5" i="8"/>
  <c r="E5" i="8"/>
  <c r="E5" i="9" s="1"/>
  <c r="E7" i="12" s="1"/>
  <c r="B5" i="8"/>
  <c r="B5" i="9" s="1"/>
  <c r="B7" i="12" s="1"/>
  <c r="F39" i="9"/>
  <c r="B11" i="9"/>
  <c r="B12" i="9" s="1"/>
  <c r="C5" i="9"/>
  <c r="C7" i="12" s="1"/>
  <c r="D5" i="9"/>
  <c r="D7" i="12" s="1"/>
  <c r="E19" i="8"/>
  <c r="D19" i="8"/>
  <c r="C19" i="8"/>
  <c r="B19" i="8"/>
  <c r="J23" i="8"/>
  <c r="E23" i="8"/>
  <c r="D23" i="8"/>
  <c r="C23" i="8"/>
  <c r="B23" i="8"/>
  <c r="H22" i="8"/>
  <c r="K22" i="8" s="1"/>
  <c r="G22" i="8"/>
  <c r="F22" i="8"/>
  <c r="K21" i="8"/>
  <c r="H21" i="8"/>
  <c r="I21" i="8" s="1"/>
  <c r="G21" i="8"/>
  <c r="F21" i="8"/>
  <c r="F9" i="8"/>
  <c r="F8" i="8"/>
  <c r="D7" i="7"/>
  <c r="C7" i="7"/>
  <c r="A2" i="8"/>
  <c r="A4" i="7"/>
  <c r="J16" i="7"/>
  <c r="H16" i="7"/>
  <c r="G16" i="7"/>
  <c r="C16" i="7"/>
  <c r="D16" i="7"/>
  <c r="E16" i="7"/>
  <c r="B16" i="7"/>
  <c r="B49" i="4"/>
  <c r="E36" i="6"/>
  <c r="D36" i="6"/>
  <c r="G23" i="8" l="1"/>
  <c r="H23" i="8"/>
  <c r="I22" i="8"/>
  <c r="A9" i="4" l="1"/>
  <c r="I8" i="6"/>
  <c r="H8" i="6"/>
  <c r="H47" i="4" l="1"/>
  <c r="B47" i="4"/>
  <c r="I20" i="4"/>
  <c r="C20" i="4"/>
  <c r="C3" i="4"/>
  <c r="J13" i="22"/>
  <c r="H13" i="22"/>
  <c r="G13" i="22"/>
  <c r="F13" i="22"/>
  <c r="E13" i="22"/>
  <c r="D13" i="22"/>
  <c r="C13" i="22"/>
  <c r="B13" i="22"/>
  <c r="I12" i="22"/>
  <c r="I11" i="22"/>
  <c r="I10" i="22"/>
  <c r="I9" i="22"/>
  <c r="I8" i="22"/>
  <c r="I7" i="22"/>
  <c r="H12"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1" i="14"/>
  <c r="F10" i="14"/>
  <c r="F9" i="14"/>
  <c r="F8" i="14"/>
  <c r="F7" i="14"/>
  <c r="D8" i="13"/>
  <c r="H17" i="12"/>
  <c r="G17" i="12"/>
  <c r="E17" i="12"/>
  <c r="D17" i="12"/>
  <c r="C17" i="12"/>
  <c r="B17" i="12"/>
  <c r="K16" i="12"/>
  <c r="H16" i="12"/>
  <c r="I16" i="12" s="1"/>
  <c r="G16" i="12"/>
  <c r="E16" i="12"/>
  <c r="D16" i="12"/>
  <c r="C16" i="12"/>
  <c r="B16" i="12"/>
  <c r="K13" i="12"/>
  <c r="I13" i="12"/>
  <c r="F13" i="12"/>
  <c r="K12" i="12"/>
  <c r="I12" i="12"/>
  <c r="F12" i="12"/>
  <c r="K11" i="12"/>
  <c r="I11" i="12"/>
  <c r="F11" i="12"/>
  <c r="K10" i="12"/>
  <c r="I10" i="12"/>
  <c r="D14" i="12"/>
  <c r="C14" i="12"/>
  <c r="B14" i="12"/>
  <c r="D61" i="11"/>
  <c r="D60" i="11"/>
  <c r="D59" i="11"/>
  <c r="D58" i="11"/>
  <c r="D57" i="11"/>
  <c r="D56" i="11"/>
  <c r="D55" i="11"/>
  <c r="D54" i="11"/>
  <c r="D53" i="11"/>
  <c r="D52" i="11"/>
  <c r="D51" i="11"/>
  <c r="D50" i="11"/>
  <c r="D49" i="11"/>
  <c r="D48" i="11"/>
  <c r="D47" i="11"/>
  <c r="D46" i="11"/>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H15" i="7"/>
  <c r="I15" i="7" s="1"/>
  <c r="G15" i="7"/>
  <c r="F15" i="7"/>
  <c r="H14" i="7"/>
  <c r="G14" i="7"/>
  <c r="K13" i="7"/>
  <c r="K11" i="7"/>
  <c r="I11" i="7"/>
  <c r="F11" i="7"/>
  <c r="K10" i="7"/>
  <c r="I10" i="7"/>
  <c r="F10" i="7"/>
  <c r="K9" i="7"/>
  <c r="I9" i="7"/>
  <c r="F9" i="7"/>
  <c r="K8" i="7"/>
  <c r="I8" i="7"/>
  <c r="F8" i="7"/>
  <c r="G12" i="21" l="1"/>
  <c r="I13" i="22"/>
  <c r="B18" i="12"/>
  <c r="D18" i="12"/>
  <c r="G18" i="12"/>
  <c r="F17" i="12"/>
  <c r="E18" i="12"/>
  <c r="I17" i="12"/>
  <c r="H18" i="12"/>
  <c r="K18" i="12" s="1"/>
  <c r="C18" i="12"/>
  <c r="C20" i="12" s="1"/>
  <c r="D62" i="11"/>
  <c r="D20" i="12"/>
  <c r="E14" i="12"/>
  <c r="E20" i="12" s="1"/>
  <c r="F20" i="12" s="1"/>
  <c r="G14" i="12"/>
  <c r="B20" i="12"/>
  <c r="F14" i="12"/>
  <c r="H14" i="12"/>
  <c r="F16" i="12"/>
  <c r="J14" i="12"/>
  <c r="F10" i="12"/>
  <c r="K17" i="12"/>
  <c r="H11" i="9"/>
  <c r="D11" i="9"/>
  <c r="E11" i="9"/>
  <c r="E12" i="9" s="1"/>
  <c r="G11" i="9"/>
  <c r="G12" i="9" s="1"/>
  <c r="C11" i="9"/>
  <c r="C12" i="9" s="1"/>
  <c r="J11" i="9"/>
  <c r="J12" i="9" s="1"/>
  <c r="K7" i="9"/>
  <c r="I6" i="9"/>
  <c r="F19" i="8"/>
  <c r="G19" i="8"/>
  <c r="F7" i="8"/>
  <c r="H19" i="8"/>
  <c r="J19" i="8"/>
  <c r="K19" i="8" s="1"/>
  <c r="G12" i="7"/>
  <c r="C12" i="7"/>
  <c r="B12" i="7"/>
  <c r="D12" i="7"/>
  <c r="I14" i="7"/>
  <c r="H12" i="7"/>
  <c r="E7" i="7"/>
  <c r="F14" i="7"/>
  <c r="J12" i="7"/>
  <c r="K12" i="7" s="1"/>
  <c r="E12" i="7"/>
  <c r="K14" i="7"/>
  <c r="I11" i="9" l="1"/>
  <c r="H12" i="9"/>
  <c r="D12" i="9"/>
  <c r="F40" i="9"/>
  <c r="M39" i="9" s="1"/>
  <c r="I18" i="12"/>
  <c r="G20" i="12"/>
  <c r="I19" i="8"/>
  <c r="I12" i="7"/>
  <c r="F12" i="7"/>
  <c r="K14" i="12"/>
  <c r="J20" i="12"/>
  <c r="H20" i="12"/>
  <c r="I14" i="12"/>
  <c r="F11" i="9"/>
  <c r="K11" i="9"/>
  <c r="I20" i="12" l="1"/>
  <c r="K20" i="12"/>
</calcChain>
</file>

<file path=xl/sharedStrings.xml><?xml version="1.0" encoding="utf-8"?>
<sst xmlns="http://schemas.openxmlformats.org/spreadsheetml/2006/main" count="1646" uniqueCount="795">
  <si>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</si>
  <si>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</si>
  <si>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</si>
  <si>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</si>
  <si>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</si>
  <si>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</si>
  <si>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</si>
  <si>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</si>
  <si>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</si>
  <si>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</si>
  <si>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</si>
  <si>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</si>
  <si>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</si>
  <si>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</si>
  <si>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</si>
  <si>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</si>
  <si>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</si>
  <si>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</si>
  <si>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</si>
  <si>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</si>
  <si>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</si>
  <si>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</si>
  <si>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</si>
  <si>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</si>
  <si>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La producción de electricidad con centrales hidroeléctricas durante el mes de enero 2018 fue de 2 939,18 GWh (2,46% mayor al registrado durante enero del año 2017).</t>
  </si>
  <si>
    <t>La producción de electricidad con centrales termoeléctricas durante el mes de enero 2018 fue de 1 169,04 GWh, 11,79% menor al registrado durante enero del año 2017. La participación del gas natural de Camisea fue de 25,93%, mientras que las del gas que proviene de los yacimientos de Aguaytía y Malacas fue del 1,15%, la producción con diesel, residual, carbón, biogás y bagazo tuvieron una intervención del 0,14%, 0,00%, 0,00%, 0,09%, 0,16% respectivamente.</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</si>
  <si>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</si>
  <si>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</si>
  <si>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</si>
  <si>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</si>
  <si>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</si>
  <si>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</si>
  <si>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</si>
  <si>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</si>
  <si>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</si>
  <si>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</si>
  <si>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</si>
  <si>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</si>
  <si>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</si>
  <si>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Var (%)
2016/2015</t>
  </si>
  <si>
    <t>Hidroeléctrica</t>
  </si>
  <si>
    <t>Termoeléctrica</t>
  </si>
  <si>
    <t>Eólica</t>
  </si>
  <si>
    <t>Importación</t>
  </si>
  <si>
    <t>Exportación</t>
  </si>
  <si>
    <t>Intercambios Internacionales</t>
  </si>
  <si>
    <t>Generación Acumulada a enero</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</si>
  <si>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</si>
  <si>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</si>
  <si>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</si>
  <si>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</si>
  <si>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</si>
  <si>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</si>
  <si>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</si>
  <si>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</si>
  <si>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</si>
  <si>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</si>
  <si>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</si>
  <si>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</si>
  <si>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</si>
  <si>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</si>
  <si>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</si>
  <si>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</si>
  <si>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</si>
  <si>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</si>
  <si>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</si>
  <si>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</si>
  <si>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</si>
  <si>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</si>
  <si>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</si>
  <si>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</si>
  <si>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</si>
  <si>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</si>
  <si>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</si>
  <si>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</si>
  <si>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</si>
  <si>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</si>
  <si>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</si>
  <si>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</si>
  <si>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</si>
  <si>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</si>
  <si>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</si>
  <si>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</si>
  <si>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</si>
  <si>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</si>
  <si>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</si>
  <si>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</si>
  <si>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</si>
  <si>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</si>
  <si>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C.S. TACNA</t>
  </si>
  <si>
    <t>SOLAR</t>
  </si>
  <si>
    <t>C.S. PANAMERICANA</t>
  </si>
  <si>
    <t>C.S. MOQUEGUA FV</t>
  </si>
  <si>
    <t>C.S. MAJES</t>
  </si>
  <si>
    <t>C.S. RUBI</t>
  </si>
  <si>
    <t>C.S. REPARTICION</t>
  </si>
  <si>
    <t>C.T. PARAMONGA</t>
  </si>
  <si>
    <t>BAGAZO</t>
  </si>
  <si>
    <t>C.T. HUAYCOLORO</t>
  </si>
  <si>
    <t>BIOGAS</t>
  </si>
  <si>
    <t>C.T. LA GRINGA</t>
  </si>
  <si>
    <t>C.T. MAPLE ETANOL</t>
  </si>
  <si>
    <t>ENGIE</t>
  </si>
  <si>
    <t>ENEL GENERACION PERU</t>
  </si>
  <si>
    <t>ELECTROPERU</t>
  </si>
  <si>
    <t>STATKRAFT</t>
  </si>
  <si>
    <t>EGASA</t>
  </si>
  <si>
    <t>EGEMSA</t>
  </si>
  <si>
    <t>CHINANGO</t>
  </si>
  <si>
    <t>CELEPSA</t>
  </si>
  <si>
    <t>SAN GABAN</t>
  </si>
  <si>
    <t>ENEL GENERACION PIURA</t>
  </si>
  <si>
    <t>LUZ DEL SUR</t>
  </si>
  <si>
    <t>ENERGÍA EÓLICA</t>
  </si>
  <si>
    <t>ENEL GREEN POWER PERU</t>
  </si>
  <si>
    <t>P.E. TRES HERMANAS</t>
  </si>
  <si>
    <t>TERMOCHILCA</t>
  </si>
  <si>
    <t>EGESUR</t>
  </si>
  <si>
    <t>SDF ENERGIA</t>
  </si>
  <si>
    <t>HIDROELECTRICA HUANCHOR</t>
  </si>
  <si>
    <t>HIDROMARAÑON</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</si>
  <si>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</si>
  <si>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</si>
  <si>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</si>
  <si>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</si>
  <si>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</si>
  <si>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</si>
  <si>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</si>
  <si>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</si>
  <si>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</si>
  <si>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</si>
  <si>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</si>
  <si>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</si>
  <si>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</si>
  <si>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</si>
  <si>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ECELIM</t>
  </si>
  <si>
    <t>IYEPSA</t>
  </si>
  <si>
    <t>ELECTRICA SANTA ROSA</t>
  </si>
  <si>
    <t>SHOUGESA</t>
  </si>
  <si>
    <t>AGUA AZUL</t>
  </si>
  <si>
    <t>AGROAURORA</t>
  </si>
  <si>
    <t>RIO BAÑOS</t>
  </si>
  <si>
    <t>AYEPSA</t>
  </si>
  <si>
    <t>CERRO DEL AGUILA</t>
  </si>
  <si>
    <t>SDE PIURA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</si>
  <si>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</si>
  <si>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</si>
  <si>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</si>
  <si>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</si>
  <si>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</si>
  <si>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</si>
  <si>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</si>
  <si>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</si>
  <si>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</si>
  <si>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</si>
  <si>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</si>
  <si>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</si>
  <si>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</si>
  <si>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</si>
  <si>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</si>
  <si>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</si>
  <si>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</si>
  <si>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</si>
  <si>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</si>
  <si>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</si>
  <si>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</si>
  <si>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</si>
  <si>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</si>
  <si>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</si>
  <si>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</si>
  <si>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</si>
  <si>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</si>
  <si>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</si>
  <si>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</si>
  <si>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</si>
  <si>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</si>
  <si>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</si>
  <si>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</si>
  <si>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</si>
  <si>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</si>
  <si>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</si>
  <si>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</si>
  <si>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</si>
  <si>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</si>
  <si>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</si>
  <si>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</si>
  <si>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</si>
  <si>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</si>
  <si>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</si>
  <si>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</si>
  <si>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</si>
  <si>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</si>
  <si>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</si>
  <si>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</si>
  <si>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</si>
  <si>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</si>
  <si>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</si>
  <si>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</si>
  <si>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</si>
  <si>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</si>
  <si>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</si>
  <si>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</si>
  <si>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</si>
  <si>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</si>
  <si>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</si>
  <si>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</si>
  <si>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</si>
  <si>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</si>
  <si>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</si>
  <si>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</si>
  <si>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</si>
  <si>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</si>
  <si>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</si>
  <si>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</si>
  <si>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(2016/2015)</t>
  </si>
  <si>
    <t>Var. (2017/2016)</t>
  </si>
  <si>
    <t>SUR</t>
  </si>
  <si>
    <t>L-2051 L-2052
 L-5036</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</si>
  <si>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</si>
  <si>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</si>
  <si>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</si>
  <si>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</si>
  <si>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</si>
  <si>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</si>
  <si>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</si>
  <si>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</si>
  <si>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</si>
  <si>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</si>
  <si>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</si>
  <si>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</si>
  <si>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</si>
  <si>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</si>
  <si>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</si>
  <si>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</si>
  <si>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</si>
  <si>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</si>
  <si>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</si>
  <si>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</si>
  <si>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</si>
  <si>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</si>
  <si>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</si>
  <si>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SUBESTACION</t>
  </si>
  <si>
    <t>CENTRAL TERMOELÉCTRICA</t>
  </si>
  <si>
    <t>* 2 eventos corresponden a rechazo manual de carga en la S.E. Paragsha 220 KV (284,97 MWh)</t>
  </si>
  <si>
    <t>FALLAS POR TIPO  DE EQUIPO</t>
  </si>
  <si>
    <t>ENERGIA INTERRUMPIDA APROXIMADA POR TIPO DE EQUIPO (MWh)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</si>
  <si>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</si>
  <si>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</si>
  <si>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</si>
  <si>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</si>
  <si>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</si>
  <si>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enero</t>
  </si>
  <si>
    <t xml:space="preserve">La producción de energía eléctrica con centrales eólicas fue de 60,37 GWh y con centrales solares fue de 17,65 GWh, los cuales tuvieron una participación de 2,05% y 1,40% respectivamente.        
</t>
  </si>
  <si>
    <t>Empresa</t>
  </si>
  <si>
    <t>Tipo de Generación</t>
  </si>
  <si>
    <t>Recurso Energético</t>
  </si>
  <si>
    <t>Tipo de Tecnologia</t>
  </si>
  <si>
    <t>Central</t>
  </si>
  <si>
    <t>Unidad</t>
  </si>
  <si>
    <r>
      <t>Potencia Efectiva</t>
    </r>
    <r>
      <rPr>
        <b/>
        <vertAlign val="superscript"/>
        <sz val="8"/>
        <color theme="0"/>
        <rFont val="Arial"/>
        <family val="2"/>
      </rPr>
      <t>(1)</t>
    </r>
    <r>
      <rPr>
        <b/>
        <sz val="8"/>
        <color theme="0"/>
        <rFont val="Arial"/>
        <family val="2"/>
      </rPr>
      <t xml:space="preserve">  (MW) </t>
    </r>
  </si>
  <si>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</si>
  <si>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</si>
  <si>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</si>
  <si>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</si>
  <si>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</si>
  <si>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</si>
  <si>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</si>
  <si>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</si>
  <si>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</si>
  <si>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</si>
  <si>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</si>
  <si>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</si>
  <si>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</si>
  <si>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</si>
  <si>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</si>
  <si>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</si>
  <si>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1.1. Producción de energía eléctrica en enero 2018 en comparación al mismo mes del año anterior</t>
  </si>
  <si>
    <t>2.1. Ingreso en Operación Comercial al SEIN</t>
  </si>
  <si>
    <t>Cuadro N° 1: Relación de ingresos a operación comercial en  enero 2018.</t>
  </si>
  <si>
    <t>Cuadro N° 3: Producción de energía eléctrica (GWh) por tipo de generación en el SEIN.</t>
  </si>
  <si>
    <t>3. PRODUCCIÓN DE ENERGÍA ELÉCTRICA EN EL SEIN (GWh)</t>
  </si>
  <si>
    <t>Cuadro N° 4: Producción de energía eléctrica (GWh) por tipo de recurso energético en el SEIN.</t>
  </si>
  <si>
    <t>Gráfico N° 5: Comparación de la producción de energía eléctrica acumulada por tipo de recurso energético en enero</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</si>
  <si>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</si>
  <si>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</si>
  <si>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</si>
  <si>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</si>
  <si>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Gráfico N° 6: Comparación de la producción de energía eléctrica acumulada con recursos energéticos renovables en enero</t>
  </si>
  <si>
    <t>GWh</t>
  </si>
  <si>
    <t xml:space="preserve">  PRODUCCIÓN TOTAL  SEIN :</t>
  </si>
  <si>
    <t xml:space="preserve">  PRODUCCIÓN TOTAL RER : </t>
  </si>
  <si>
    <t>Gráfico N° 7: Participación de las RER en la Matriz de Generación del SEIN en enero 2018</t>
  </si>
  <si>
    <t>3.3. PRODUCCIÓN POR RECURSOS ENERGÉTICOS RENOVABLES (GWh)</t>
  </si>
  <si>
    <t>Gráfico N° 8: Producción de energía eléctrica (GWh) y factor de planta de las centrales con recursos energético renovables por tipo de generación en enero.</t>
  </si>
  <si>
    <t>C.S. TACNA SOLAR</t>
  </si>
  <si>
    <t>C.S. PANAMERICANA SOLAR</t>
  </si>
  <si>
    <t>C.S. MAJES SOLAR</t>
  </si>
  <si>
    <t>BIOMASA</t>
  </si>
  <si>
    <t>Gráfico N° 9: factor de planta de las centrales con recursos energético renovables en el SEIN en enero.</t>
  </si>
  <si>
    <t>3.4. FACTOR DE PLANTA DE LAS CENTRALES RER DEL SEIN</t>
  </si>
  <si>
    <t>3.5. PARTICIPACIÓN DE LA PRODUCCIÓN (GWh) POR EMPRESAS INTEGRANTES</t>
  </si>
  <si>
    <t>CERRO VERDE</t>
  </si>
  <si>
    <t>EMGE HUALLAGA</t>
  </si>
  <si>
    <t>EMGE HUANZA</t>
  </si>
  <si>
    <t>EMGE JUNÍN</t>
  </si>
  <si>
    <t>FENIX POWER</t>
  </si>
  <si>
    <t>HUAURA POWER</t>
  </si>
  <si>
    <t>KALLPA</t>
  </si>
  <si>
    <t>ORAZUL ENERGY PERÚ</t>
  </si>
  <si>
    <t>P.E. MARCONA</t>
  </si>
  <si>
    <t>PETRAMAS</t>
  </si>
  <si>
    <t>PLANTA  ETEN</t>
  </si>
  <si>
    <t>SAMAY I</t>
  </si>
  <si>
    <t>SANTA CRUZ</t>
  </si>
  <si>
    <t>Cuadro N° 6: Participación de las empresas generadoras del COES en la producción de energía eléctrica (GWh) en enero.</t>
  </si>
  <si>
    <t>Empresa Integrante  (GWh)</t>
  </si>
  <si>
    <t>Variación 2018/2017 (GWh)</t>
  </si>
  <si>
    <t>Cuadro N°7 : Máxima demanda coincidente de potencia (MW) por tipo de generación en el SEIN.</t>
  </si>
  <si>
    <t>4. MÁXIMA POTENCIA COINCIDENTE A NIVEL DE GENERACIÓN EN EL SEIN (MW)</t>
  </si>
  <si>
    <t>Total Máxima Potencia</t>
  </si>
  <si>
    <t>Máxima Potencia Anual</t>
  </si>
  <si>
    <t>Últimos 3 meses</t>
  </si>
  <si>
    <t>HIDRO HUANCHOR</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</si>
  <si>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</si>
  <si>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</si>
  <si>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</si>
  <si>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</si>
  <si>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</si>
  <si>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Cuadro N°9: Volúmen útil de los principales embalses y lagunas del SEIN al término del periodo mensual (31 de enero) </t>
  </si>
  <si>
    <t>Gráfico N°15: Evolución del promedio semanal de caudales de los ríos SANTA, CHANCAY y PATIVILCA en los años 2015 - 2018.</t>
  </si>
  <si>
    <t>ENERO 2017</t>
  </si>
  <si>
    <t>Gráfico N°16: Evolución del promedio semanal de caudales de los ríos RÍMAC y SANTA EULALIA en los años 2015 - 2018.</t>
  </si>
  <si>
    <t>Gráfico N°17: Evolución del promedio semanal de caudales de los ríos MANTARO, TULUMAYO y TARMA  en los años 2015 - 2018.</t>
  </si>
  <si>
    <t>Gráfico N°18: Evolución del promedio semanal de caudales de las cuencas CHILI, ARICOTA, VILCANOTA Y SAN GABÁN en los años 2015 - 2018.</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</si>
  <si>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</si>
  <si>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</si>
  <si>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</si>
  <si>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</si>
  <si>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</si>
  <si>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</si>
  <si>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</si>
  <si>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</si>
  <si>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</si>
  <si>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</si>
  <si>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Gráfico N°13: Evolución semanal del volumen del lago JUNÍN durante los años 2016 - 2018</t>
  </si>
  <si>
    <t>Gráfico N°14: Evolución semanal del volumen de los embalses de EGASA durante los años 2016 - 2018.</t>
  </si>
  <si>
    <t>Gráfico N°12: Evolución semanal del volumen de las lagunas de ENEL durante los años 2016 - 2018</t>
  </si>
  <si>
    <t>SEMANA</t>
  </si>
  <si>
    <t>PATIVILCA</t>
  </si>
  <si>
    <t>SANTA</t>
  </si>
  <si>
    <t>CHANCAY</t>
  </si>
  <si>
    <t>RÍMAC</t>
  </si>
  <si>
    <t>SANTA EULALIA</t>
  </si>
  <si>
    <t>MANTARO</t>
  </si>
  <si>
    <t>TULUMAYO</t>
  </si>
  <si>
    <t>TARMA</t>
  </si>
  <si>
    <t>TURBINADO CHARCANI V</t>
  </si>
  <si>
    <t>INGRESO ARICOTA</t>
  </si>
  <si>
    <t>VILCANOTA</t>
  </si>
  <si>
    <t>SAN GABÁN</t>
  </si>
  <si>
    <t>Cuadro N°11: Valor de los costos marginales medios registrados en las principales barras del área norte durante el mes de enero.</t>
  </si>
  <si>
    <t>Gráfico N°19: Costos marginales medios registrados en las principales barras del área norte durante el mes de enero.</t>
  </si>
  <si>
    <t>Gráfico N°20: Costos marginales medios registrados en las principales barras del área centro durante el mes de enero.</t>
  </si>
  <si>
    <t>Gráfico N°21: Costos marginales medios registrados en las principales barras del área sur durante el mes de enero.</t>
  </si>
  <si>
    <t>Cuadro N°12: Valor de los costos marginales medios registrados en las principales barras del área centro durante el mes de enero.</t>
  </si>
  <si>
    <t>Cuadro N°13: Valor de los costos marginales medios registrados en las principales barras del área sur durante el mes de enero.</t>
  </si>
  <si>
    <t>ENERO
 2018</t>
  </si>
  <si>
    <t>FALLAS  POR TIPO DE CAUSA  -  ENERO 2017</t>
  </si>
  <si>
    <t>TRANSFORMADOR</t>
  </si>
  <si>
    <t>Gráfico N°23: Porcentaje de participación por tipo de causa en el número de fallas.</t>
  </si>
  <si>
    <t>Gráfico N°24: Comparación en el número de fallas por tipo de equipo.</t>
  </si>
  <si>
    <t>VOLUMEN  UTIL
31-01-2018</t>
  </si>
  <si>
    <t>VOLUMEN UTIL
31-01-2017</t>
  </si>
  <si>
    <t>ENERO
2017</t>
  </si>
  <si>
    <t>(*)</t>
  </si>
  <si>
    <t>(*) Valor no reportado por Orazul</t>
  </si>
  <si>
    <t xml:space="preserve"> ENERO 2018</t>
  </si>
  <si>
    <t xml:space="preserve"> ENERO 2017</t>
  </si>
  <si>
    <t xml:space="preserve"> ENERO 2016</t>
  </si>
  <si>
    <t>Enlace Centro - Sur</t>
  </si>
  <si>
    <t>S.E. San Juan  - S.E. Los Industriales 220kV</t>
  </si>
  <si>
    <t>S.E. Pomacocha - S.E. San Suan</t>
  </si>
  <si>
    <t>S.E. Independencia</t>
  </si>
  <si>
    <t>S.E. Pomacocha - S.E. Carhuamayo</t>
  </si>
  <si>
    <t>L-2205 L-2206</t>
  </si>
  <si>
    <t>T3-261</t>
  </si>
  <si>
    <t>L-2294</t>
  </si>
  <si>
    <t>INTERRUPTOR</t>
  </si>
  <si>
    <t>Cuadro N°15: Número de fallas y energía interrumpida (MWh) por tipo de equipo y Causa según clasificacion CIER en el mes de enero 2018</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</si>
  <si>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</si>
  <si>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</si>
  <si>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</si>
  <si>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</si>
  <si>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</si>
  <si>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</si>
  <si>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</si>
  <si>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</si>
  <si>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</si>
  <si>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</si>
  <si>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</si>
  <si>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</si>
  <si>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</si>
  <si>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</si>
  <si>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</si>
  <si>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</si>
  <si>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</si>
  <si>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</si>
  <si>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</si>
  <si>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</si>
  <si>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</si>
  <si>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</si>
  <si>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</si>
  <si>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</si>
  <si>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</si>
  <si>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</si>
  <si>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</si>
  <si>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</si>
  <si>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</si>
  <si>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</si>
  <si>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</si>
  <si>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</si>
  <si>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</si>
  <si>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</si>
  <si>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</si>
  <si>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</si>
  <si>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</si>
  <si>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</si>
  <si>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</si>
  <si>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</si>
  <si>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</si>
  <si>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</si>
  <si>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</si>
  <si>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</si>
  <si>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</si>
  <si>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</si>
  <si>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</si>
  <si>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</si>
  <si>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</si>
  <si>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</si>
  <si>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</si>
  <si>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</si>
  <si>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</si>
  <si>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</si>
  <si>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</si>
  <si>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</si>
  <si>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</si>
  <si>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</si>
  <si>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</si>
  <si>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</si>
  <si>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</si>
  <si>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</si>
  <si>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</si>
  <si>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</si>
  <si>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</si>
  <si>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</si>
  <si>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</si>
  <si>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</si>
  <si>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</si>
  <si>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</si>
  <si>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</si>
  <si>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</si>
  <si>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</si>
  <si>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</si>
  <si>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</si>
  <si>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</si>
  <si>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HIDROMARAÑON Total</t>
  </si>
  <si>
    <t>HUAURA POWER Total</t>
  </si>
  <si>
    <t>C.T. R.F. PTO MALDONADO</t>
  </si>
  <si>
    <t>C.T. R.F. PUCALLPA</t>
  </si>
  <si>
    <t>IYEPSA Total</t>
  </si>
  <si>
    <t>C.H. CERRO DEL AGUILA</t>
  </si>
  <si>
    <t>C.T. KALLPA</t>
  </si>
  <si>
    <t>C.T. LAS FLORES</t>
  </si>
  <si>
    <t>M.C.H. CERRO DEL AGUILA</t>
  </si>
  <si>
    <t>KALLPA Total</t>
  </si>
  <si>
    <t>C.H. SANTA TERESA</t>
  </si>
  <si>
    <t>LUZ DEL SUR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</si>
  <si>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</si>
  <si>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</si>
  <si>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</si>
  <si>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</si>
  <si>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</si>
  <si>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</si>
  <si>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</si>
  <si>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</si>
  <si>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</si>
  <si>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</si>
  <si>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</si>
  <si>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</si>
  <si>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</si>
  <si>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</si>
  <si>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</si>
  <si>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</si>
  <si>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</si>
  <si>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</si>
  <si>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</si>
  <si>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</si>
  <si>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</si>
  <si>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</si>
  <si>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</si>
  <si>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</si>
  <si>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</si>
  <si>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</si>
  <si>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</si>
  <si>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</si>
  <si>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</si>
  <si>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</si>
  <si>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</si>
  <si>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</si>
  <si>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</si>
  <si>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</si>
  <si>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</si>
  <si>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</si>
  <si>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C.T. OLLEROS</t>
  </si>
  <si>
    <t>TERMOCHILCA Total</t>
  </si>
  <si>
    <t>C.T. AGUAYTIA</t>
  </si>
  <si>
    <t>TERMOSELVA Total</t>
  </si>
  <si>
    <t>ENERGÍA PRODUCIDA ENERO 2018</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</si>
  <si>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</si>
  <si>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</si>
  <si>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</si>
  <si>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</si>
  <si>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(1)  Ingreso a operación comercial de la C.S. RUBI propiedad de ENEL GREEN POWER PERU S.A. a partir del 30.01.2018</t>
  </si>
  <si>
    <r>
      <t>C.S. RUBI</t>
    </r>
    <r>
      <rPr>
        <b/>
        <sz val="7"/>
        <color theme="1"/>
        <rFont val="Arial"/>
        <family val="2"/>
      </rPr>
      <t xml:space="preserve"> (1)</t>
    </r>
  </si>
  <si>
    <t>Variación</t>
  </si>
  <si>
    <t>%</t>
  </si>
  <si>
    <t>C.H.  PÍAS 1</t>
  </si>
  <si>
    <t>AYEPSA Total</t>
  </si>
  <si>
    <t>CERRO DEL AGUILA Total</t>
  </si>
  <si>
    <t>ECELIM Total</t>
  </si>
  <si>
    <t>C.H. CALLAHUANCA</t>
  </si>
  <si>
    <t>C.T. ILO 1</t>
  </si>
  <si>
    <t>C.H. RUCUY</t>
  </si>
  <si>
    <t>RIO BAÑOS Total</t>
  </si>
  <si>
    <t>C.T. TAPARACHI</t>
  </si>
  <si>
    <t>C.T. TABLAZO</t>
  </si>
  <si>
    <t>SDE PIURA Total</t>
  </si>
  <si>
    <t>C.H. CHANCAY</t>
  </si>
  <si>
    <t>ENERO 2018</t>
  </si>
  <si>
    <t>2018 / 2017</t>
  </si>
  <si>
    <t xml:space="preserve">ANEXO II: MÁXIMA POTENCIA COINCIDENTE MENSUAL </t>
  </si>
  <si>
    <t>MÁXIMA POTENCIA COINCIDENTE (MW)</t>
  </si>
  <si>
    <r>
      <t xml:space="preserve">C.S. RUBI </t>
    </r>
    <r>
      <rPr>
        <b/>
        <sz val="7"/>
        <color theme="1"/>
        <rFont val="Arial"/>
        <family val="2"/>
      </rPr>
      <t>(1)</t>
    </r>
  </si>
  <si>
    <t>FECHA</t>
  </si>
  <si>
    <t>HFP</t>
  </si>
  <si>
    <t>HP</t>
  </si>
  <si>
    <t>HORA</t>
  </si>
  <si>
    <t>HH:MM</t>
  </si>
  <si>
    <t>MW</t>
  </si>
  <si>
    <t>01/01/2018</t>
  </si>
  <si>
    <t>23:00</t>
  </si>
  <si>
    <t>20:30</t>
  </si>
  <si>
    <t>02/01/2018</t>
  </si>
  <si>
    <t>14:45</t>
  </si>
  <si>
    <t>21:30</t>
  </si>
  <si>
    <t>03/01/2018</t>
  </si>
  <si>
    <t>11:30</t>
  </si>
  <si>
    <t>22:00</t>
  </si>
  <si>
    <t>04/01/2018</t>
  </si>
  <si>
    <t>20:00</t>
  </si>
  <si>
    <t>05/01/2018</t>
  </si>
  <si>
    <t>12:00</t>
  </si>
  <si>
    <t>19:30</t>
  </si>
  <si>
    <t>06/01/2018</t>
  </si>
  <si>
    <t>11:15</t>
  </si>
  <si>
    <t>07/01/2018</t>
  </si>
  <si>
    <t>19:45</t>
  </si>
  <si>
    <t>08/01/2018</t>
  </si>
  <si>
    <t>16:00</t>
  </si>
  <si>
    <t>09/01/2018</t>
  </si>
  <si>
    <t>15:30</t>
  </si>
  <si>
    <t>10/01/2018</t>
  </si>
  <si>
    <t>11/01/2018</t>
  </si>
  <si>
    <t>20:45</t>
  </si>
  <si>
    <t>12/01/2018</t>
  </si>
  <si>
    <t>13/01/2018</t>
  </si>
  <si>
    <t>11:45</t>
  </si>
  <si>
    <t>14/01/2018</t>
  </si>
  <si>
    <t>15/01/2018</t>
  </si>
  <si>
    <t>16/01/2018</t>
  </si>
  <si>
    <t>17/01/2018</t>
  </si>
  <si>
    <t>18/01/2018</t>
  </si>
  <si>
    <t>19/01/2018</t>
  </si>
  <si>
    <t>20/01/2018</t>
  </si>
  <si>
    <t>21/01/2018</t>
  </si>
  <si>
    <t>22/01/2018</t>
  </si>
  <si>
    <t>23/01/2018</t>
  </si>
  <si>
    <t>24/01/2018</t>
  </si>
  <si>
    <t>25/01/2018</t>
  </si>
  <si>
    <t>21:45</t>
  </si>
  <si>
    <t>26/01/2018</t>
  </si>
  <si>
    <t>27/01/2018</t>
  </si>
  <si>
    <t>20:15</t>
  </si>
  <si>
    <t>28/01/2018</t>
  </si>
  <si>
    <t>00:15</t>
  </si>
  <si>
    <t>29/01/2018</t>
  </si>
  <si>
    <t>30/01/2018</t>
  </si>
  <si>
    <t>31/01/2018</t>
  </si>
  <si>
    <t>DEMANDA
 SEIN</t>
  </si>
  <si>
    <t>MÁXIMA DEMANDA MENSUAL</t>
  </si>
  <si>
    <t>Fecha:</t>
  </si>
  <si>
    <t>Hora:</t>
  </si>
  <si>
    <t>Máxima Demanda</t>
  </si>
  <si>
    <t>ANEXO III: LISTADO DE EVENTOS Y FALLAS QUE OCASIONARON INTERRUPCIÓN Y DISMINUCIÓN DE SUMINISTRO ELÉCTRICO</t>
  </si>
  <si>
    <t>EQUIPO</t>
  </si>
  <si>
    <t>DESCRIPCIÓN DEL EVENTO</t>
  </si>
  <si>
    <t>INTERRUPCIÓN
(MW)</t>
  </si>
  <si>
    <t>DISMINUCIÓN 
(MW)</t>
  </si>
  <si>
    <t>ETENORTE</t>
  </si>
  <si>
    <t>L. CHIMBOTE 1 - HUALLANCA - LINEA L-1103</t>
  </si>
  <si>
    <t>Desconectaron las líneas L-1103 y L-1104 (Huallanca - Chimbote 1) de 138 kV, por falla simultaneas bifásicas entre las fases "S” y “T". De acuerdo a lo informado por ETENORTE, titular de la línea, la falla en la línea L-1103 se produjo por caída de conductor entre las estructuras N° 167 a 168 y en la línea L-1104 se produjo por la quema de hierbas y maleza en la zona. El sistema de protección señalizó la activación de la función de distancia (21) y detectó la falla a una distancia de 78,10 km de la S.E. Huallanca. No se produjo interrupción de suministros en el SEIN. El usuario libre SIDERPERU redujo su carga en 3,60 MW. A las 15:42 h, el CCO-COES coordinó con el CC-SID recuperar su carga reducida. A las 16:10 h, se conectó la línea L-1104. A las 14:49 h del 02.01.2018 se conectó la línea L-1103.</t>
  </si>
  <si>
    <t>ELECTRO PUNO</t>
  </si>
  <si>
    <t>L. AZÁNGARO - PUTINA - LINEA L-6024</t>
  </si>
  <si>
    <t>Desconectó la línea L-6024 (Azángaro - Putina) de 60 kV, por falla. De acuerdo a lo informado por ELECTRO PUNO, titular de la línea, la falla se produjo por nevadas en la zona de Ananea. Como consecuencia se interrumpió el suministro de las subestaciones Huancané y Ananea con un total de 1,06 MW. A las 14:57 h, se conecto la línea y se inicio la normalización del suministro interrumpido.</t>
  </si>
  <si>
    <t>ELECTRO SUR ESTE</t>
  </si>
  <si>
    <t>L. COMBAPATA - SICUANI - LINEA L-6001</t>
  </si>
  <si>
    <t>Desconectó la línea L-6001 (Combapata - Sicuani) de 66 kV, por falla bifásica a tierra entre las fases “R” y “T”. De acuerdo a lo informado por ELECTRO SUR ESTE titular del equipo, la falla se produjo por descargas atmosféricas. Como consecuencia se interrumpió el suministro de la S.E. Sicuani con 1,96 MW, aproximadamente. A las 17:18 h, se conectó la línea y se inicio la recuperación del suministro interrumpido.</t>
  </si>
  <si>
    <t>S.E. PARAMONGA EXISTENTE - SSEE SSEE</t>
  </si>
  <si>
    <t>Desconectó la barra de 138 kV de la S.E. Paramonga Existente, cuya causa no fue informada por STATKRAFT, titular de la subestación. Como consecuencia se interrumpió el suministro de la S.E. Paramonga Existente con un total de 19,41 MW. Asimismo, desconectó la C.H. Cahua con 44,03 MW. A las 21:22 h, se energizó la barra de 138 kV de la S.E. Paramonga Existente a través del interruptor 0025 de la línea L-1102 (Cahua – Paramonga Existente) de 138 kV. A las 21:31 h, se energizó la barra de 13.8 kV y se inició la recuperación de la carga interrumpida. A las 21:33 h, el CCO-COES coordinó con el CC-AIP recuperar su carga interrumpida (1,00 MW). A las 21:35 h, el CCO-COES coordinó con el CC-ENG, recuperar la carga de los usuarios libres Panasa y Quimpac hasta 21,00 MW, por indisponibilidad de TR1 de 138/13,8 kv de la S.E. Paramonga Existente. A las 21:42 h, desconectó nuevamente la barra de 138 kV de la S.E. Paramonga Existente, cuya causa no fue informada por STATKRAFT. La subestación Paramonga Existente quedo indisponible para su inspección. A las 09:56 h del 03.01.2018, se conectó la barra y se inicio la normalización del suministro interrumpido.</t>
  </si>
  <si>
    <t>Desconectó la línea L-6024 (Azángaro – Putina) de 60 kV, por falla. De acuerdo con lo informado con ELECTROPUNO, la falla se produjo por descargas atmosféricas. El sistema de protección señalizó la activación de la función de sobre corriente (51). Como consecuencia se interrumpió el suministro de las subestaciones Ananea y Huancané con un total de 2,22 MW. A las 11:49 h, se conectó la línea y se inició la normalización del suministro interrumpido.</t>
  </si>
  <si>
    <t>MINERA ARES</t>
  </si>
  <si>
    <t>L. ARES - ARCATA - LINEA L-6018</t>
  </si>
  <si>
    <t>Desconectó la línea L-6018 (Ares – Arcata) de 66 kV, por falla monofásica a tierra en la fase “T”. De acuerdo con lo informado por MINERA ARES, titular de la línea, la falla se produjo por descargas atmosféricas. El sistema de protección señalizó la activación de la función de sobre corriente direccional de tierra (67N). Como consecuencia se interrumpió el suministro de Minera Ares y SEAL, con 6,70 MW y 0,50 MW, respectivamente. Asimismo, desconectó el grupo G1 de la C.H. Misapuquio cuando generaba 1,20 MW. A las 13:40 h, se conectó la línea y se inició la normalización del suministro interrumpido. A las 14:01 h, sincronizó el grupo G1 de la C.H. Misapuquio con el SEIN.</t>
  </si>
  <si>
    <t>TRANSMANTARO</t>
  </si>
  <si>
    <t>L. POMACOCHA - CARHUAMAYO - LINEA L-2294</t>
  </si>
  <si>
    <t>Desconectó la línea L-2294 (Pomacocha - Carhuamayo) de 220 kV, por falla trifásica. De acuerdo con lo informado por TRANSMATARO, titular de la línea, la falla se produjo por descargas atmosféricas. El sistema de protección señalizó la activación de la función diferencial de línea (87) y ubicó la falla a una distancia de 103,20 km de la S.E. Carhuamayo. Como consecuencia los usuarios libres Minera Antamina y Minera Chinalco redujeron su carga en 10,16 MW y 88,09 MW. A las 13:53 h y 13:56 h, el CCO-COES coordinó con el CC-CMA y CC-CHN recuperar el total de su carga reducida. A las 14:19 h, se conectó la línea.</t>
  </si>
  <si>
    <t>MINERA ARUNTANI</t>
  </si>
  <si>
    <t>L. PUNO - TUCARI - LINEA L-6007</t>
  </si>
  <si>
    <t>Desconectó la línea L-6007 (Puno – Tucari) de 60 kV por falla monofásica a tierra en la fase “S”. De acuerdo a lo informado por MINERA ARUNTANI, titular de la línea, la falla se produjo por descargas atmosféricas. El sistema de protección señalizo la activación de la función de distancia (21). Como consecuencia se interrumpió la carga de Minera Aruntani 4,76 MW. A las 17:36 h, se conectó la línea y se inició la normalización del suministro interrumpido.</t>
  </si>
  <si>
    <t>L. SURIRAY - COTARUSE - LINEA L-2059</t>
  </si>
  <si>
    <t>Desconectó la línea L-2059 (Cotaruse – Suriray) de 220 kV por falla bifásica a tierra entre las fases “S” y “T”. De acuerdo a lo informado por Transmantaro, titular de la línea, la falla se produjo por descargas atmosféricas. El sistema de protección señalizo la activación de la función de diferencial (87) ubicando la falla a una distancia de 186,10 km de la S.E. Suriray. Los usuarios libres MINERA CERRO VERDE, MINERA LAS BAMBAS y MINSUR redujeron su carga en 49,00 MW, 45,90 MW y 0,10 MW, respectivamente. A las 15:11 h, se conectó la línea L-2059. A las 15:07 h, 15:13 h y 15:36 h, el CCO-COES coordino con el CC-BAM, CC-MCV y CC-MSR recuperar su carga reducida, respectivamente.</t>
  </si>
  <si>
    <t>Desconectó la línea L-6007 (Puno – Tucari) de 60 kV por falla monofásica a tierra en la fase “T”. De acuerdo a lo informado por MINERA ARUNTANI, titular de la línea, la falla se produjo por descargas atmosféricas. El sistema de protección señalizo la activación de la función de distancia (21). El sistema de protección detectó la falla a una distancia de 83,81 km de la S.E. Puno. Como consecuencia se interrumpió la carga de Minera Aruntani 4,76 MW. A las 15:53 h, se conectó la línea y se inició la normalización del suministro interrumpido.</t>
  </si>
  <si>
    <t>HIDRANDINA</t>
  </si>
  <si>
    <t>S.E. PORVENIR - TRAFO3D TP-A051</t>
  </si>
  <si>
    <t>Desconectó el transformador TP-A051 de 138/22.9/10 kV de la SE Porvenir, por falla. De acuerdo a lo informado por HIDRANDINA titular del equipo, la falla se produjo por contacto de ave con la barra de 10 kV. El sistema de protección señalizó la activación de la función diferencial (87). Como consecuencia se interrumpió el suministro de la S.E. El Porvenir con 8,60 MW. A las 07:18 h, se conectó el transformador y se inicio la normalización del suministro interrumpido.</t>
  </si>
  <si>
    <t xml:space="preserve">SINERSA                                           </t>
  </si>
  <si>
    <t>L. POECHOS - SULLANA - LINEA L-6668</t>
  </si>
  <si>
    <t>Desconectó la línea L-6668 (Sullana - Poechos) de 60 kV, por falla monofásica a tierra en la fase “S”. De acuerdo a lo informado por SINERSA, titular de la línea, la falla se produjo por contacto de ave con la línea en la estructura N° 179. El sistema de protección señalizo la activación de la función de distancia (21) ubicando la falla a una distancia de 32,80 km de la S.E. Poechos. Como consecuencia se interrumpió el suministro de la S.E. Poechos con un total de 5,04 MW. Asimismo, desconectó la C.H. Poechos II con 3,30 MW. A las 12:10 h, se conectó la línea y se inició la normalización del suministro interrumpido. A las 12:49 h, sincronizo la C.H. Poechos II.</t>
  </si>
  <si>
    <t>L. HUARAZ - TICAPAMPA - LINEA L-6681</t>
  </si>
  <si>
    <t>Desconectó la línea L-6681 (Huaraz - Ticapampa) de 66 kV por falla monofásica a tierra en la fase “T”, cuya causa no fue informada por HIDRANDINA, titular de la línea. El sistema de protección señalizo la activación de la función de sobre corriente a tierra (51N). Como consecuencia se interrumpió el suministro de la S.E. Ticapampa con 3,89 MW, asimismo, desconectó la C.H. Pariac con una generación total de 4,27 MW. A las 03:57 h, se conectó la línea L-6681 y se inicio la normalización del suministro interrumpido. A las 08:10 h, sincronizó la C.H. Pariac con el SEIN.</t>
  </si>
  <si>
    <t>L. MAHR TÚNEL - ANDAYCHAGUA - LINEA L-6527</t>
  </si>
  <si>
    <t>Desconectó la línea L-6527 (Mahr Tunel – Concentradora Carahuacra – Mina Carahuacra – San Antonio) de 50 kV, por falla. De acuerdo a lo informado por STATKRAFT, titular de la línea, la falla se produjo por caída de conductor en la fase “T” en la derivación a la Mina Carahuacra (de titularidad de Minera Volcán). Como consecuencia el suministro de las subestaciones Planta Victoria y Carahuacra con un total de 7,00 MW. A las 15:13 h, se conectó la línea y se inicio la normalización del suministro interrumpido.</t>
  </si>
  <si>
    <t>Desconectó de la línea L-6007 (Puno - Tukari) de 60 kV, por falla. De acuerdo con lo informado por MINERA ARUNTANI, titular de la línea, la falla se produjo por descargas atmosféricas. Como consecuencia se interrumpió el suministro de la S.E. Tukari con un total de 4,83 MW aproximadamente. A las 12:54 h, se conectó la línea y se inició la normalización del suministro interrumpido.</t>
  </si>
  <si>
    <t>CEMENTOS PACASMAYO</t>
  </si>
  <si>
    <t>L. GUADALUPE - PACASMAYO - LINEA L-6652</t>
  </si>
  <si>
    <t>Desconectó la línea L-6652 (Guadalupe – Pacasmayo) de 60 kV, por falla. De acuerdo con lo informado por CEMENTOS PACASMAYO, titular de la línea, la falla se produjo por contacto de un ave de rapiña con la línea. El sistema de protección señalizó la activación de la función de distancia (21). Como consecuencia se interrumpió el suministro de la S.E. Pacasmayo con un total de 2,54 MW. A las 16:34 h, se conectó la línea y se inició la normalización del suministro interrumpido.</t>
  </si>
  <si>
    <t>L. NEPEÑA - CASMA - LINEA L-1113</t>
  </si>
  <si>
    <t>Desconectó la línea L-1113 (Nepeña – Casma) de 138 kV, por falla bifásica entre las fases “R” y “S”. De acuerdo con lo informado por HIDRANDINA, titular de la línea, la falla se produjo por actos vandálicos, intento de hurto de los conductores. El sistema de protección señalizó la activación de la función de distancia (21) y ubicó la falla a una distancia de 23,40 km de la S.E. Nepeña. Como consecuencia se interrumpió el suministro de la S.E. Casma con un total de 5,73 MW. A las 05:06 h, se conectó la línea y se inició la normalización del suministro interrumpido.</t>
  </si>
  <si>
    <t>L. CHIMBOTE 1 - HUALLANCA - LINEA L-1105</t>
  </si>
  <si>
    <t>Desconectó la línea L-1105 (Chimbote 1 - Huallanca) de 138 kV, por falla monofásica a tierra en la fase “R”. De acuerdo con lo informado por ETENORTE, titular de la línea, la falla se produjo por quema de caña y maleza en la zona. El sistema de protección señalizo la activación de la función de distancia (21). El sistema de protección detecto la falla a una distancia de 11,00 km de la S.E. Chimbote. No se produjo interrupción de suministros en el SEIN. El usuario libre Sider Perú redujo su carga en 5,00 MW. A las 16:50 h, el CCO-COES coordinó con el CC-SID recuperar el total de su carga reducida. A las 17:27 h, se conectó la línea la línea.</t>
  </si>
  <si>
    <t>CONENHUA</t>
  </si>
  <si>
    <t>L. ARES - TALTA - LINEA L-1047</t>
  </si>
  <si>
    <t>Desconectó la línea L-1047 (Talta – Ares) de 138 kV, por falla bifásica a tierra en las fases “R” y “T”. De acuerdo a lo informado por CONENHUA, titular de la línea, la falla se produjo por descargas atmosféricas. El sistema de protección señalizo la activación de la función de distancia (21). El sistema de protección detecto la falla a una distancia de 36,27 km de la S.E. Talta. Como consecuencia se interrumpió el suministro de las subestaciones Tambomayo, Ares, Arcata, Huancarama y Chipmo en total 19.68 MW. Asimismo, desconectó la CH Misapuquio con 1.9 MW y A las 18:21 h, se conectó la línea L-1047 y se inició la normalización de los suministros interrumpidos. A las 18:58 h, sincronizó la C.H. Misapuquio con el SEIN.</t>
  </si>
  <si>
    <t>Desconectó la línea L-6668 (Poechos - Sullana) de 60 kV, cuya causa no fue informada por SINERSA, titular de la línea. Como consecuencia se interrumpió el suministro de la S.E. Poechos con 5,72 MW. Asimismo, desconectó la C.H. Poechos II con 3,30 MW. A las 11:40 h, se conectó la línea y se inició la normalización del suministro interrumpido. A las 12:22 h, sincronizo la C.H. Poechos II.</t>
  </si>
  <si>
    <t>Desconectó la línea L-6024 (Azángaro - Putina) de 60 kV, por falla. De acuerdo con lo informado por ELECTRO PUNO, titular de la línea, la falla se produjo por descargas atmosféricas. El sistema de protección señalizó la activación de la función de sobre corriente a tierra (51N). Como consecuencia se interrumpió el suministro de las subestaciones Ananea y Huancané con un total de 7,06 MW. A las 15:06 h, se conectó la línea y se inició la normalización del suministro interrumpido.</t>
  </si>
  <si>
    <t>Desconectó la línea L-6527 (San Cristóbal - Andaychagua) de 50 kV, por falla bifásica a tierra en las fases “R” y “T”, cuya causa no fue informada por STATKRAFT, titular de la línea. El sistema de protección señalizo la activación de la función de sobrecorriente a tierra (51N). Asimismo, desconectó el transformador de 5,00 MVA de la S.E. San Cristóbal, por su protección de sobrecorriente a tierra. Como consecuencia el suministro de las subestaciones San Cristóbal Antiguo, Andaychagua Nuevo, Andaychagua Antiguo y Andaychagua Electrocentro, con un total de 15,98 MW, aproximadamente. A las 15:16 h, se conectó la línea y se inicio la normalización del suministro interrumpido.</t>
  </si>
  <si>
    <t>L. CARHUAMAYO - HUARÓN - LINEA L-6514</t>
  </si>
  <si>
    <t>Desconectó la línea L-6514 (Carhuamayo – Huarón) de 50 kV, por falla. De acuerdo con lo informado por STATKRAFT, titular de la línea, la falla se produjo por descargas atmosféricas. Como consecuencia se interrumpió el suministro de las subestaciones Huarón, Shelby y San Juan con un total de 8,72 MW. A las 15:49 h, se conectó la línea y se inició la normalización de los suministros interrumpidos.</t>
  </si>
  <si>
    <t>L. PARAGSHA II - UCHUCCHACUA - LINEA L-1123</t>
  </si>
  <si>
    <t xml:space="preserve">Desconectó la línea L-1123 (Paragsha II - Uchucchacua) de 138 kV, cuya causa no fue informada por CONENHUA, titular de la línea. El sistema de protección señalizó la activación de la función de distancia (21) y ubicó la falla a una distancia de 9,10 km de la S.E. Paragsha II. Como consecuencia se interrumpió el suministro de la S.E. Uchucchacua con un total de 26,00 MW aproximadamente. A las 17:44 h, se conectó la línea y se inició la normalización del suministro interrumpido. </t>
  </si>
  <si>
    <t>Desconectó la línea L-6024 (Azángaro – Putina) de 60 kV, por falla. De acuerdo con lo informado con ELECTROPUNO, la falla se produjo por descargas atmosféricas. El sistema de protección señalizó la activación de la función de sobre corriente a tierra (51N). Como consecuencia se interrumpió el suministro de las subestaciones Ananea y Huancané con un total de 6,65 MW. A las 17:05 h, se conectó la línea y se inició la normalización del suministro interrumpido.</t>
  </si>
  <si>
    <t>L. AZÁNGARO - ANTAUTA - LINEA L-6021</t>
  </si>
  <si>
    <t>Desconectó la línea L-6021 (Azángaro - Antauta) de 60 kV, por falla. De acuerdo con lo informado por ELETROPUNO, titular de la línea, la falla se produjo por descargas atmosféricas. El sistema de protección señalizó la activación de la función de sobre corriente (51). Como consecuencia se interrumpió el suministro de la subestación Antauta con un total de 0,70 MW. A las 18:04 h, se conectó la línea y se inició la normalización del suministro interrumpido.</t>
  </si>
  <si>
    <t>Desconectó la línea L-6021 (Azángaro - Antauta) de 60 kV, por falla. De acuerdo con lo informado por ELETROPUNO, titular de la línea, la falla se produjo por descargas atmosféricas. El sistema de protección señalizó la activación de la función de sobre corriente (51). Como consecuencia se interrumpió el suministro de la subestación Antauta con un total de 1,10 MW. A las 18:24 h, se conectó la línea y se inició la normalización del suministro interrumpido.</t>
  </si>
  <si>
    <t xml:space="preserve">SEAL                                              </t>
  </si>
  <si>
    <t>L. MARCONA - BELLA UNIÓN - LINEA L-6672</t>
  </si>
  <si>
    <t>Desconectó la línea L-6672 (Marcona - Bella Unión) de 60 kV, por falla. De acuerdo con lo informado por SEAL, titular de la línea, la falla se produjo por movimiento sísmico en la zona. El sistema de protección señalizó la activación de la función de distancia (21). Como consecuencia se interrumpió el suministro de la subestación Bella Unión con un total de 6,30 MW. La línea quedó fuera de servicio para su inspección.</t>
  </si>
  <si>
    <t>L. POROMA - YARABAMBA - LINEA L-5033</t>
  </si>
  <si>
    <t>Desconectó la línea L-5033 (Poroma – Yarabamba) de 500 kV, por falla monofásica a tierra en la fase “R”. De acuerdo con lo informado por TRANSMANTARO, titular de la línea, la falla se produjo por movimiento sísmico en la zona, lo que ocasionó inclinación de la torre T-152. Al sistema de protección señalizó la activación de la función diferencial de línea (87). Asimismo, desconectaron los reactores de barra R-32 y R-33 de la S.E. Poroma, R-4 de la S.E. Marcona, el reactor de línea R-35 de la línea L-5031 (Poroma – Colcabamba) de 500 kV y se produjo el recierre monofásico exitoso de la línea L-5035 (Yarabamba – Montalvo) de 500 kV. Como consecuencia los usuarios libres Minera Cerro Verde y MINSUR redujeron su carga en 120,00 MW y 0,20 MW. A las 04:24 h, el CCO-COES coordinó con el CC-MCV recuperar el total de sus suministros reducidos. A las 04:49 h, el CCO-COES coordinó con el CC-MSR recuperar el total de sus suministros reducidos. A las 07:41 h, se realizo un intento de conexión de la línea L-5033, sin éxito, producto de la maniobra la línea L-5035 (Yarabamba – Montalvo) de 500 kV, realizo un recierre monofásico en la fase “S”. La línea L-5033 (Poroma – Yarabamba) de 500 kV se encuentra fuera de servicio por mantenimiento correctivo.</t>
  </si>
  <si>
    <t xml:space="preserve">ELECTRO DUNAS                                     </t>
  </si>
  <si>
    <t>L. MARCONA - NAZCA - LINEA L-6630</t>
  </si>
  <si>
    <t>Desconectó la línea L-66030 (Marcona – Nazca) de 60 kV, por falla. De acuerdo con lo informado por ELECTRO DUNAS, titular de la línea, la falla se produjo por movimiento sísmica en la zona. Como consecuencia se interrumpió el suministro de las subestaciones Nazca, Llipata, Puquio y Coracora con un total de 11,93 MW aproximadamente. A las 07:00 h, se conectó la línea y se inició la normalización del suministro interrumpido.</t>
  </si>
  <si>
    <t>L. MAZUCO - PTO MALDONADO                             - LINEA L-1015</t>
  </si>
  <si>
    <t>Desconectó la línea L-1015 (Mazuco - Puerto Maldonado) de 138 kV, por falla bifásica a tierra entre las fases “R” y “S”. De acuerdo con lo informado por ELECTRO SUR ESTE, titular de la línea, la falla se produjo por descargas atmosféricas. El sistema de protección detectó la falla a una distancia de 88,48 km de la S.E. Mazuko. Como consecuencia se interrumpió el suministro de la S.E. Puerto Maldonado con un total de 10,51 MW. A las 21:41 h, se conectó la línea y se inició la normalización del suministro interrumpido.</t>
  </si>
  <si>
    <t>Desconectó la línea L-6021 (Azángaro - Antauta) de 60 kV, por falla. De acuerdo con lo informado por ELETROPUNO, titular de la línea, la falla se produjo por descargas atmosféricas. El sistema de protección señalizó la activación de la función de sobre corriente (51). Como consecuencia se interrumpió el suministro de la subestación Antauta con un total de 0,68 MW. A las 11:23 h, se conectó la línea y se inició la normalización del suministro interrumpido.</t>
  </si>
  <si>
    <t>ISA PERU</t>
  </si>
  <si>
    <t>L. VIZCARRA - PARAGSHA 2 - LINEA L-2254</t>
  </si>
  <si>
    <t>Se produjo un recierre exitoso en la línea L-2254 (Vizcarra – Paragsha 2) de 220 kV, por falla monofásica a tierra en la fase “R”. De acuerdo con lo informado por ISA PERÚ, titular de la línea, la falla se produjo por descargas atmosféricas. El sistema de protección señalizó la activación de la función de distancia (21) y ubicó la falla a una distancia de 110,20 km de la S.E. Paragsha 2. Como consecuencia el usuario libre Minera Antamina redujo su carga de 107,91 MW a 43,00 MW. A las 17:20 h, el CCO-COES coordinó con el CC-CMA recuperar el total de sus suministros reducidos.</t>
  </si>
  <si>
    <t>Desconectó la línea L-6007 (Puno - Tucari) de 60 kV, por falla bifásica entre las fases "S” y “T". De acuerdo con lo informado por MINERA ARUNTANI, titular de la línea, la falla se produjo por descargas atmosféricas. El sistema de protección señalizó la activación de la función de distancia (21) y ubicó la falla a una distancia de 82,14 km de la S.E. Puno. Como consecuencia se interrumpió el suministro de la S.E. Tucari con un total de 5,02 MW aproximadamente. A las 18:30 h, se conectó la línea y se inició la normalización del suministro interrumpido.</t>
  </si>
  <si>
    <t>L. PUNO - POMATA - ILAVE - LINEA L-6027</t>
  </si>
  <si>
    <t>Desconectó la línea L-6027 (Puno – Pomata – Ilave) de 60 kV, por falla. De acuerdo con lo informado por ELECTROPUNO, titular de la línea, la falla se produjo por descargas atmosféricas. El sistema de protección señalizó la activación de la función de sobre corriente de fase a tierra (51N). Como consecuencia se interrumpió el suministro de las subestaciones Ilave y Pomata con un total de 5,30 MW. A las 20:31 h, se conectó la línea y se inició la normalización del suministro interrumpido.</t>
  </si>
  <si>
    <t>Desconectó la línea L-6514 (Carhuamayo – Huarón) de 50 kV, cuya causa no fue informada por STATKRAFT, titular de la línea. El sistema de protección señalizó la activación de la función de sobre corriente direccional (67/67N). Como consecuencia se interrumpió el suministro de las subestaciones Huarón, Shelby y San Juan con un total de 4,61 MW. A las 23:33 h, se conectó la línea y se inició la normalización del suministro interrumpido.</t>
  </si>
  <si>
    <t>Desconectó la línea L-6024 (Azángaro – Putina) de 60 kV, por falla. De acuerdo con lo informado con ELECTROPUNO, la falla se produjo por descargas atmosféricas. El sistema de protección señalizó la activación de la función de sobre corriente a tierra (51N). Como consecuencia se interrumpió el suministro de las subestaciones Ananea y Huancané con un total de 6,28 MW. A las 12:41 h, se conectó la línea y se inició la normalización del suministro interrumpido.</t>
  </si>
  <si>
    <t>L. CARHUAMAYO - SHELBY - LINEA L-6515</t>
  </si>
  <si>
    <t>Desconectaron las líneas L-6514 (Carhuamayo-Huarón) y L-6515 (Carhuamayo - Shelby) de 50 kV, por falla. De acuerdo con lo informado por STATKRAFT, titular de la línea, la falla se produjo por descargas atmosféricas. El sistema de protección señalizó la activación de la función de sobre corriente direccional (67/67N). Como consecuencia, se interrumpió el suministro de la S.E. Shelby con un total de 6,42 MW. A las 05:42 h, se conectó la línea y inició la normalización del suministro interrumpido.</t>
  </si>
  <si>
    <t>Desconectó la línea L-1113 (Nepeña – Casma) de 138 kV, cuya causa no fue informada por HIDRANDINA, titular de la línea. El sistema de protección señalizó la activación de la función de distancia (21) y ubicó la falla a una distancia de 26,00 km de la S.E. Nepeña. Como consecuencia se interrumpió el suministro de la S.E. Casma con un total de 5,50 MW. A las 05:24 h, se conectó la línea y se inició la normalización del suministro interrumpido.</t>
  </si>
  <si>
    <t>CONCESIONARIA LINEA DE TRANSMISION CCNCM S.A.C.</t>
  </si>
  <si>
    <t>L. CACLIC - BELAUNDE TERRY - LINEA L-2194</t>
  </si>
  <si>
    <t>Desconectó la línea L-2194 (Caclic – Belaunde) de 220 kV, por falla monofásica a tierra en la fase “S”. De acuerdo con lo informado por CONCESIONARIA LINEA DE TRANSMISIÓN, titular de la línea la falla se produjo por descargas atmosféricas. El sistema de protección señalizó la activación de la función diferencial de línea (87) y ubicó la falla a una distancia de 72,30 km de la S.E. Belaunde Terry. Asimismo, desconectó la celda de la línea L-1049 (Belaunde Terry – Moyopampa) de 138 kV en la S.E. Moyobamba. Como consecuencia se interrumpió el suministro de la S.E. Moyobamba con un total de 19,28 MW. A las 10:36 h, se conectó la línea L-2194. A las 10:43 h, se energizó el transformador AT-4201 en el lado 220 kV. A las 10:45 h, se conectó el transformador AT-4201 en el lado 138 kV quedando cerrado el anillo de EOR.</t>
  </si>
  <si>
    <t>Desconectó la línea L-6024 (Azángaro – Putina) de 60 kV, por falla. De acuerdo con lo informado con ELECTROPUNO, la falla se produjo por descargas atmosféricas. El sistema de protección señalizó la activación de la función de sobre corriente a tierra (51N). Como consecuencia se interrumpió el suministro de las subestaciones Ananea y Huancané con un total de 6,00 MW. A las 15:30 h, se conectó la línea y se inició la normalización del suministro interrumpido.</t>
  </si>
  <si>
    <t>Desconectó la línea L-2194 (Caclic – Belaunde Terry) de 138 kV, por falla bifásica a tierra entre las fases "R” y “S". De acuerdo con lo informado por CONCESIONARIA LINEA DE TRANSMISIÓN, titular de la línea, la falla se produjo por acercamiento de vegetación a la línea. El sistema de protección señalizó la activación de la función diferencial de línea (87) y ubicó la falla a una distancia de 75,80 km de la S.E. Belaunde Terry. Como consecuencia se produjo la interrupción de suministro en las subestaciones Nuevo Cajamarca, Yurimaguas y Pongo de Caynarachi con un total de 19,28 MW. A las 15:50 h, el CCO-COES coordinó con el CC-ELOR la normalización de sus suministros interrumpidos. A las 16:10 h, se conectó la línea.</t>
  </si>
  <si>
    <t>AGRO INDUSTRIAL PARAMONGA</t>
  </si>
  <si>
    <t xml:space="preserve">C.T. PARAMONGA - CT CENTRAL        </t>
  </si>
  <si>
    <t>Desconectó la C.T. Paramonga cuando generaba 13,00 MW, por interrupción de sus servicios auxiliares, de acuerdo a lo informado por AGRO INDUSTRIAL PARAMONGA, titular de la central. Cabe resaltar que previo al evento se produjo la apertura del interruptor 0241 de 13,8 kV por falla de la línea de Pozos y Bombas. Como consecuencia se interrumpió el suministro del usuario libre AIPSA con 7,00 MW aproximadamente, asimismo, el usuario libre Quimpac redujo su carga en 22,3 MW. A las 08:13 h se cierra el interruptor IN-1302 de 13,8 kV y se inicio la recuperación de los suministros interrumpidos. A las 09:04 h, sincronizó la central con el SEIN. A las 09:40 h, el usuario libre Quimpac inicio la recuperación de su carga reducida.</t>
  </si>
  <si>
    <t>CONELSUR LT SAC</t>
  </si>
  <si>
    <t>L. CALLAHUANCA (CNS) - CALLAHUANCA (REP) - LINEA L-2716</t>
  </si>
  <si>
    <t>Desconectaron las líneas L-2008/2716 (Cajamarquilla – Callahuanca REP) de 220 kV, por falla bifásica en las fases “R” y “S”. De acuerdo a lo informado por CONELSUR, titular de las líneas, la falla se produjo por cuello muerto abierto en la estructura T-40 de la línea L-2008, cabe resaltar que las líneas L-2008 y L-2716 se encuentran puenteadas por indisponibilidad de la S.E. Callahuanca. El sistema de protección señalizo la activación de la función de distancia (21) en la S.E. Cajamarquilla, cabe resaltar que la línea L-2716 no tiene protección de distancia, por lo que no se produjo la apertura de la línea en este extremo. Como consecuencia desconectaron las líneas L-2222 y L-2223 (Pachachaca - Callahuanca) de 220 kV, por actuación de su protección de distancia (21) en zona 2. Cabe resaltar que la línea L-2226 (Pachachaca – Pomacocha) de 220 kV queda des energizada en el lado de la S.E. Pachachaca, debido a que su celda se encuentra en medio de las celdas de las líneas L-2222 y L-2223. También desconectó la línea L-2206 (Pomocohca – San Juan) en el lado de la S.E. Pomococha por actuación de su protección de distancia (21) en zona 1B, la actuación de esta protección se encuentra en evaluación por parte de REP, titular de la línea. No se produjo interrupción de suministros en el SEIN. El usuario libre Minera Chinalco y Refinería Cajamarquilla redujeron su carga en 93,06 MW y 24,00 MW, respectivamente. A las 10:09 h, el CCO-COES coordinó con el CC-CHN recuperar su carga reducida. A las 10:24 h, se conectó la línea L-2206. A las 11:19 h, el CCO-COES coordinó con el CC-VMC recuperar su carga reducida. A las 18:21 h del 22.01.2018, se conectó las líneas L-2008/2716. A las 18:49 h y 18:52 h del 22.01.2018, se conectó las líneas L-2223 y L-2222, respectivamente.</t>
  </si>
  <si>
    <t>OXIDOS DE PASCO S.A.C.</t>
  </si>
  <si>
    <t>L. FRANCOISE - ANIMON - LINEA L-6542</t>
  </si>
  <si>
    <t>Desconectó la línea L-6542 (Francoise - Animon) de 50 kV, por falla, cuya causa no fue informada por ÓXIDOS PASCO, titular de la línea. El sistema de protección señalizó la activación de la función de sobre corriente direccional de fases (67). Como consecuencia se interrumpió el suministro de la S.E. Animon con un total de 15,70 MW. A las 03:43 h, se conectó la línea y se inició la normalización del suministro interrumpido.</t>
  </si>
  <si>
    <t>Desconectó la línea L-6652 (Guadalupe - Pacasmayo) de 60 kV, por falla monofásica a tierra en la fase “S”. De acuerdo con lo informado por CEMENTOS PACASMAYO, titular de la línea, la falla se produjo por el contacto de un ave en la estructura N° 63 de la línea. El sistema de protección señalizó la activación de la función de distancia (21). Como consecuencia el usuario libre Cementos Pacasmayo redujo su carga en 10,78 MW. A las 06:25 h, el CCO-COES coordinó con el CC-CNP recuperar el total de su carga reducida. A las 08:59 h, se conectó la línea.</t>
  </si>
  <si>
    <t>L. MOROCOCHA - CARLOS FRANCISCO - LINEA L-6533</t>
  </si>
  <si>
    <t>Desconectó la línea L-6533 (Morococha – Carlos Francisco) de 50 kV, por falla monofásica a tierra en la fase “T”. De acuerdo con lo informado por STATKRAFT, titular de la línea, la falla se produjo por nevadas en la zona de Morococha. El sistema de protección señalizo la activación de la función de distancia (21). Como consecuencia se interrumpió el suministro de la S.E. Ticlio con un total de 5,40 MW. A las 06:36 h, se conectó la línea y se inició la normalización del suministro interrumpido.</t>
  </si>
  <si>
    <t>Desconectó la línea L-6533 (Morococha – Carlos Francisco) de 50 kV, por falla monofásica a tierra en la fase “T”. De acuerdo con lo informado por STATKRAFT, titular de la línea, la falla se produjo por nevadas en la zona de Morococha. El sistema de protección señalizo la activación de la función de distancia (21). Como consecuencia se interrumpió el suministro de la S.E. Ticlio con un total de 1,82 MW. A las 06:48 h, se conectó la línea y se inició la normalización del suministro interrumpido.</t>
  </si>
  <si>
    <t>Desconectó la línea L-1105 (Huallanca - Chimbote 1) de 138 kV, por falla monofásica a tierra en la fase “T”, cuya causa no fue informada por ETENORTE, titular de la línea. El sistema de protección señalizó la activación de la función de distancia (21) y ubicó la falla a una distancia de 74,50 km de la S.E. Huallanca. Cabe resaltar que en el lado de la S.E. Chimbote 1, se produjo un recierre exitoso. No se produjo interrupción de suministros en el SEIN. El usuario libre Sider Perú redujo su carga en 3,20 MW. A las 13:03 h, se conectó la línea. A las 13:05 h, el CCO-COES coordinó con el CC-SID recuperar el total de su carga reducida.</t>
  </si>
  <si>
    <t>Desconectó la línea L-6007 (Puno - Tucari) de 60 kV, por falla. De acuerdo con lo informado por MINERA ARUNTANI, titular de la línea, la falla se produjo por nevadas en la zona. El sistema de protección señalizó la activación de la función de distancia (21). Como consecuencia se interrumpió el suministro de la S.E. Tucari con un total de 5,03 MW. A las 07:56 h, se conectó la línea.</t>
  </si>
  <si>
    <t>S.E. POROMA - INT IN-5132</t>
  </si>
  <si>
    <t>Se produjo falla bifásica en las fases “R” y “T” en el interruptor IN-5132 de 500 kV del reactor de barra R-32 de titularidad de TRANSMANTARO, durante la maniobra de apertura del interruptor, por mantenimiento programado del reactor. Como consecuencia desconectó la barra “A” de la S.E. Poroma de 500 kV de titularidad de ABY TRANSMISIÓN SUR, el sistema de protección señalizó la activación de la función diferencial de barras (87). Asimismo, desconectó el reactor de barra R-5350, motivo por el cual las tensiones en las SS.EE. Poroma, Ocoña y San José se incrementaron a 528 kV, 530 kV y 533 kV, respectivamente. Los usuarios libres Minera Cerro Verde, Minera Antapaccay y Southern Perú redujeron su carga en 151,12 MW, 51,75 MW y 29.8,00 MW, respectivamente. A las 07:41 h, el CCO-COES coordinó con los usuarios libres normalizar el total de sus suministros reducidos. El interruptor IN-5132 quedó fuera de servicio para su inspección. A las 17:54 h, se conectó la barra.</t>
  </si>
  <si>
    <t>Desconectó la línea L-6021 (Azángaro - Antauta) de 60 kV, por falla. De acuerdo con lo informado por ELETROPUNO, titular de la línea, la falla se produjo por descargas atmosféricas. El sistema de protección señalizó la activación de la función de sobre corriente (51). Como consecuencia se interrumpió el suministro de la subestación Antauta con un total de 0,76 MW. A las 14:35 h, se conectó la línea y se inició la normalización del suministro interrumpido.</t>
  </si>
  <si>
    <t>Desconectó la S.E. Paramonga Existente de 138 kV, por falla bifásica entre las fases “R” y “T”. De acuerdo con lo informado por STATKRAFT, titular del equipo, la falla se produjo por descargas parciales. Como consecuencia, se interrumpió el suministro de la subestación Paramonga Existente con un total de 34,86 MW y desconectó la C.H. Cahua cuando generaba 45,20 MW. La C.T. Paramonga quedó operando en sistema aislado con la carga de AIPSA. A las 06:57 h, se energizó la barra de 138 kV de la S.E. Paramonga Existente y se inicio la normalización del suministro interrumpido.</t>
  </si>
  <si>
    <t>ELECTRO NOR OESTE</t>
  </si>
  <si>
    <t>L. PIURA OESTE - TEXTIL PIURA - LINEA L-6651</t>
  </si>
  <si>
    <t>Desconectó el transformador T15-261 de 220/60/10 kV de la S.E. Piura Oeste por la activación de su protección diferencial (87), de acuerdo a lo informado por REP titular del equipo. Asimismo, desconectaron las líneas L-6650 (Piura Oeste - Piura Centro) y L-6651 (Piura Oeste - Textil Piura) de 60 kV por falla monofásica a tierra en la fase “T”, de acuerdo a lo informado por ENOSA, titular de las líneas, la falla se produjo por quema de maleza debajo de las líneas. Como consecuencia se interrumpió el suministro de las SS.EE. Piura Centro, Castilla y Piura Oeste 10 kV, con un total de 68,69 MW.  El usuario libre Cementos Pacasmayo redujo su carga en 7,40 MW. A las 12:56 h, se recupero la carga de la S.E. Piura Oeste 10 kV con el transformador T32-261. A las 13:21 h, se conectaron las líneas L-6650 y L-6651 y se inició la normalización del suministro interrumpido de las SS.EE. Piura Centro y Castilla. A las 13:23 h, se conectó el transformador T15-261.</t>
  </si>
  <si>
    <t>Se produjo el recierre no exitoso de la línea L-2294 (Pomacocha - Carhuamayo) de 220 kV en la fase “S”, por falla. De acuerdo con lo informado por TRANSMANTARO, titular de la línea, la falla se produjo por descargas atmosféricas. El sistema de protección señalizó la activación de la función diferencial de línea (87) y ubicó la falla a una distancia de 12,20 km de la S.E. Pomacocha. Como consecuencia el usuario libre Minera Chinalco redujo su carga en 30,00 MW. A las 14:01 h, el CCO-COES coordinó con el CC-CHN recuperar el total de su carga reducida. A las 16:29 h, se conectó la línea.</t>
  </si>
  <si>
    <t>L. COBRIZA I - COBRIZA II - LINEA L-6602</t>
  </si>
  <si>
    <t>Desconectó la línea L-6602 (Cobriza I - Cobriza II) de 69 kV, por falla bifásica entre las fases “R” y “T”, cuya causa no fue informada por STATKRAFT, titular de la línea. El sistema de protección señalizo la activación de la función de sobre corriente direccional (67). Como consecuencia se interrumpió el suministro de las subestaciones Cobriza II, Machahuay, Huanta, San Francisco, Cangallo y Ayacucho con un total de 25,20 MW. A las 15:38 h, se conectó la línea y se inició la normalización del suministro interrumpido.</t>
  </si>
  <si>
    <t>L. TRUJILLO NORTE - SANTIAGO DE CAO - LINEA L-1118</t>
  </si>
  <si>
    <t>Desconectó la línea L-1118 (Trujillo Norte - Santiago de Cao) de 138 kV, por falla monofásica a tierra en la fase “R”. De acuerdo con lo informado por HIDRANDINA, titular de la línea, la falla se produjo por rotura de cruceta en la estructura N° 85. El sistema de protección señalizó la activación de la función de distancia (21) y ubico la falla a una distancia de 22,90 km de la S.E. Trujillo Norte. Como consecuencia se interrumpió el suministro de la S.E. Santiago de Cao con un total de 23,00 MW. A las 09:44 h, se conectó la línea y se inició la normalización del suministro interrumpido.</t>
  </si>
  <si>
    <t>L. CASAPALCA NORTE - SAN MATEO - LINEA L-6535</t>
  </si>
  <si>
    <t>Desconectó la línea L-3535 (Carlos Francisco - San Mateo) de 50 kV, por falla bifásica en las fases “R” y “S”. De acuerdo con lo informado por STATKRAFT, titular de la línea, la falla se produjo por descargas atmosféricas. Como consecuencia se interrumpió el suministro de las subestaciones Antuquito, Rosaura, Bellavista y San Mateo con un total de 16,11 MW. Asimismo, desconectó la C.H. Huanchor cuando generaba 19,26 MW. A las 15:05 h, se conectó la línea y se inició la normalización del suministro interrumpido. A las 15:27 h, sincronizó la C.H. Huanchor con el SEIN.</t>
  </si>
  <si>
    <t>Desconectó la línea L-2294 (Pomacocha - Carhuamayo) de 220 kV, por falla monofásica a tierra en la fase “S”, cuya causa no fue informada por TRANSMANTARO, titular de la línea. El sistema de protección señalizó la activación de la función diferencial de línea (87) y ubicó la falla a una distancia de 11,64 km de la S.E. Pomacocha. Cabe resaltar que no se cumplió el ciclo de recierre debido a que la falla ocurrió dentro del tiempo de reclamo del relé, debido a que previamente se produjo un recierre exitoso en la línea. No se produjo interrupción de suministros en el SEIN. El usuario libre Minera Chinalco redujo su carga en 10,00 MW. A las 07:47 h, el CCO-COES coordinó con el CC-CHN recuperar el total de su carga reducida. A las 09:58 h, se conectó la línea.</t>
  </si>
  <si>
    <t>L. MOROCOCHA - CARLOS FRANCISCO - LINEA L-6532</t>
  </si>
  <si>
    <t>Desconectó la línea L-6532 (Morococha - Carlos Francisco) de 50 kV, por falla bifásica en las fases “R” y “T”. De acuerdo con lo informado por STATKRAFT, titular de la línea, la falla se produjo por nevadas en la zona. El sistema de protección señalizó la activación de la función de distancia (21) y ubico la falla a 3,90 km de la S.E. Carlos Francisco. Como consecuencia se interrumpió el suministro de la S.E. Casapalca Norte con un total de 0,20 MW. A las 10:52 h, se conectó la línea y se inició la normalización del suministro interrumpido.</t>
  </si>
  <si>
    <t>Desconectó la línea L-2294 (Pomacocha - Carhuamayo) de 220 kV, por falla monofásica a tierra en la fase “S”, cuya causa no fue informada por TRANSMANTARO, titular de la línea. El sistema de protección señalizó la activación de la función diferencial de línea (87) y ubicó la falla a una distancia de 11,50 km de la S.E. Pomacocha. Cabe resaltar que no se cumplió el ciclo de recierre debido a que la falla ocurrió dentro del tiempo de reclamo del relé, debido a que previamente se produjo un recierre exitoso en la línea. No se produjo interrupción de suministros en el SEIN. El usuario libre Minera Chinalco redujo su carga en 33,00 MW. A las 11:45 h, el CCO-COES coordinó con el CC-CHN recuperar el total de su carga reducida. A las 14:39 h, se conectó la línea.</t>
  </si>
  <si>
    <t>L. SAN GABÁN II - MAZUCO - LINEA L-1014</t>
  </si>
  <si>
    <t>Desconectó la línea L-1014 (San Gabán II - Mazuco) de 138 kV, por falla trifásica. De acuerdo con lo informado por ELECTRO SUR ESTE, titular de la línea, la falla se produjo por descargas atmosféricas. El sistema de protección señalizó la activación de la función de distancia (21). Como consecuencia se interrumpió el suministro de las subestaciones Mazuko y Puerto Maldonado con un total de 11,98 MW, asimismo, el usuario libre MINSUR redujo su carga en 8.51 MW. A las 23:16 h, se conectó la línea y se inició la normalización del suministro interrumpido. A las 23:17 h, el CC-MIN recupero su carga reducida.</t>
  </si>
  <si>
    <t>RED DE ENERGIA DEL PERU</t>
  </si>
  <si>
    <t>S.E. HUANCAVELICA - BARRA BARRA10</t>
  </si>
  <si>
    <t>Desconectó la barra de 10 kV de la S.E. Huancavelica por falla. De acuerdo a lo informado por REP titular del equipo, la falla se produjo en el alimentador L-1023 de 10 kV de Electro Centro. El sistema de protección señalizo la activación de la función de sobre corriente (51). Como consecuencia se interrumpió el suministro de la S.E. Huancavelica 10 kV con 3,39 MW, aproximadamente. A las 21:53 h, se conecto la barra y se inicio la normalización del suministro.</t>
  </si>
  <si>
    <t>Desconectó la barra de 10 kV de la S.E. Huancavelica por falla. De acuerdo a lo informado por REP titular del equipo, la falla se produjo en el alimentador L-1023 de 10 kV de Electro Centro. El sistema de protección señalizo la activación de la función de sobre corriente (51). Como consecuencia se interrumpió el suministro de la S.E. Huancavelica 10 kV con 2,13 MW, aproximadamente. A las 01:03 h del 29.01.2018, se conecto la barra y se inicio la normalización del suministro.</t>
  </si>
  <si>
    <t>Desconectó la línea L-1014 (San Gabán II - Mazuco) de 138 kV, por falla bifásica a tierra entre las fases “R” y “T”. De acuerdo con lo informado por ELECTRO SUR ESTE, titular de la línea, la falla se produjo por descargas atmosféricas. El sistema de protección señalizó la activación de la función de distancia (21) y ubicó la falla a una distancia de 59,94 km de la S.E. San Gabán. Como consecuencia se interrumpió el suministro de las subestaciones Mazuco y Puerto Maldonado con un total de 7,86 MW. A las 04:15 h, se conectó la línea y se inició la normalización del suministro interrumpido.</t>
  </si>
  <si>
    <t>Desconectó la línea L-1014 (San Gabán - Mazuco) de 138 kV, por falla bifásica a tierra entre las fases “R” y “T”. De acuerdo con lo informado por ELECTRO SUR ESTE, titular de la línea, la falla se produjo por descargas atmosféricas. El sistema de protección ubicó la falla a una distancia de 16,70 km de la S.E. San Gabán. Como consecuencia se interrumpió el suministro de las subestaciones Mazuco y Puerto Maldonado con un total de 10,19 MW. A las 07:42 h, se conectó la línea y se inició la normalización del suministro interrumpido.</t>
  </si>
  <si>
    <t>L. CAJAMARCA NORTE - CACLIC - LINEA L-2192</t>
  </si>
  <si>
    <t>Desconectó la línea L-2192 (Cajamarca Norte - Caclic) de 220 kV, por falla bifásica a tierra en las fases “S” y “T”. De acuerdo a lo informado por CONCESIONARIA LÍNEA DE TRANSMISIÓN CCNCM, titular de la línea, la falla se produjo por acercamiento de arboles a la línea entre las estructuras E49 a E50. El sistema de protección señalizó la activación de la función diferencial de línea (87). También, desconectó el reactor RB-3201 y RB-4201 de la S.E. Caclic y Belaunde Terry, respectivamente, por su protección de mínima tensión (21), luego desconectó la línea L-2194 (Caclic – Belaunde Terry) de 220 kV por su protección de sobretensión (59). Asimismo, desconectó las líneas L-6092 (Rioja – Cementos Selva) L-6094 (Cementos Selva – Nueva Cajamarca) de 60 kV y L-3301 (Pongo – Yurimaguas) de 33 kV, cuya causa no fue informada por ELECTRO ORIENTE, titular de las líneas. Por otro lado, desconectó el grupo G1 de la C.H. Las Pizarras cuando generaba 9,05 MW. Como consecuencia se interrumpió el suministro de las subestaciones Nuevo Cajamarca, Yurimaguas, Pongo de Caynarachi y Cementos Selva con un total de 19,06 MW. Los usuarios libres Minera Yanacocha y Minera Cerro Corona redujeron su carga en 23,70 MW y 0,10 MW, respectivamente. A las 10:30 h, el CCO-COES coordinó con el CC-YAN y CC-SMC recuperar el total de su carga reducida. A las 10:32 h, el CCO-COES coordinó con el CC-EOR normalizar el total de sus suministros interrumpidos. A las 10:40 h, se conectó la línea L-2192 en serie con el reactor de la S.E. Caclic. A las 10:44 h, se conectó la línea L-2194 en serie con el reactor de la S.E. Belaunde Terry. A las 10:58 h, se cierra el anillo Cajamarca Norte – Caclic – Belaunde – Tarapoto – Tocache – Tingo María, a través del interruptor IN-4101 de 138 kV en la S.E. Belaunde Terry.</t>
  </si>
  <si>
    <t xml:space="preserve">COELVISAC                                         </t>
  </si>
  <si>
    <t>L. INDEPENDENCIA - VILLACURÍ (COELVISAC) - LINEA L-6607</t>
  </si>
  <si>
    <t>Desconectó la línea L-6607 (Independencia - Villacuri) de 60 kV, por falla monofásica a tierra en la fase “T”, cuya causa no ha sido informada por COELVISAC, titular de la línea. El sistema de protección señalizó la activación de la función de distancia (21). Como consecuencia se interrumpió el suministro de la S.E. Villacuri con un total de 20,50 MW aproximadamente. A las 06:13 h, se conectó la línea y se inició la normalización del suministro interrumpido.</t>
  </si>
  <si>
    <t>ELECTRO NORTE</t>
  </si>
  <si>
    <t>L. CUTERVO - NUEVA JAÉN - LINEA L-1138</t>
  </si>
  <si>
    <t>Desconectó la línea L-1138 (Cutervo - Nueva Jaén) de 138 kV, por falla. De acuerdo a lo informado por ELECTRO ORIENTE, titular de la línea, la falla se produjo por caída de árbol entre las estructuras T184 a T185. Como consecuencia se interrumpió el suministro de la S.E. Nueva Jaén son 17,08 MW. Por otro lado, desconecto la línea L-1141 (Espina Colorada – Las Pizarras) de 138 kV por actuación de su protección de sobre corriente a tierra (51N), como consecuencia desconectó la C.H. Las Pizarras con una generación de 10,38 MW. A las 12:39 h, se realizo un intento de conexión sobre falla de la línea L-1138, desconectando la línea L-1135 (Espina Colorada – Cutervo) de 138 kV, por actuación de su protección de distancia (21) en zona 2, como consecuencia se interrumpió el suministro de la S.E. Cutervo con 1,74 MW. A las 12:49 h, se conectó la línea L-1135 y se inició la normalización del suministro interrumpido en la S.E. Cutervo. A las 12:51 h, se conectó la línea L-1141. A las 13:23 h, sincronizó la C.H. Las Pizarras con el SEIN. A las 17:59 h del 01.02.2018, se conectó la línea L-1138.</t>
  </si>
  <si>
    <t>L. ESPINA COLORADA - CUTERVO - LINEA L-1135</t>
  </si>
  <si>
    <t>Desconectó la línea L-1135 (Espina Colorada - Cutervo) de 138 kV. De acuerdo con lo informado por ELECTRO NORTE, titular de la línea, la desconexión se produjo cuando se realizo un intento de conexión sobre falla de la línea L-1138 (Cutervo - Nueva Jaén) de 138 kV de titularidad de la empresa ELECTRO ORIENTE. Como consecuencia se interrumpió el suministro de la S.E. Cutervo con un total de 1,01 MW. Asimismo, desconectó el grupo G2 de la C.H. Las Pizarras cuando generaba 10,39 MW por perdida de sus servicios auxiliares. A las17:13 h, se conectó la línea L-1135 y se inició la normalización del suministro interrumpido. A las 18:41 h, sincronizó el grupo con el SEIN.</t>
  </si>
  <si>
    <t>2. MODIFICACION DE LA OFERTA DE GENERACIÓN ELÉCTRICA DEL SEIN EN EL 2018</t>
  </si>
  <si>
    <t>El total de la producción de energía eléctrica de la empresas generadoras integrantes del COES en el mes de enero 2018 fue de 4 255,25  GWh, lo que representa una disminución de 16,68 GWh (-0,39%) en comparación con enero del año 2017.</t>
  </si>
  <si>
    <t>Gráfico 2: Ingreso de Potencia Efectiva por tipo de Recurso Energético y Tecnología en enero 2018 (MW)</t>
  </si>
  <si>
    <t>Cuadro N° 2: Comparación de la potencia instalada en el SEIN al término de enero 2017 y enero 2018</t>
  </si>
  <si>
    <t>Gráfico N° 3: Comparación de la potencia instalada en el SEIN al término de enero 2017 y enero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</si>
  <si>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</si>
  <si>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</si>
  <si>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</si>
  <si>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</si>
  <si>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</si>
  <si>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</si>
  <si>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</si>
  <si>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</si>
  <si>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</si>
  <si>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</si>
  <si>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</si>
  <si>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</si>
  <si>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Gráfico N° 4: Comparación de la producción de energía eléctrica acumulada por tipo de generación en enero.</t>
  </si>
  <si>
    <t>2.2. POTENCIA INSTALADA EN EL SEIN</t>
  </si>
  <si>
    <t>Gráfico N° 10: Comparación de producción energética (GWh) de las empresas generadoras del COES en enero.</t>
  </si>
  <si>
    <t>4.1. MÁXIMA POTENCIA COINCIDENTE POR TIPO DE GENERACIÓN (MW)</t>
  </si>
  <si>
    <t>Gráfico N° 11: Comparación de la máxima potencia coincidente de potencia (MW) por tipo de generación en el SEIN, en enero</t>
  </si>
  <si>
    <t>Cuadro N° 8: Participación de las empresas generadoras del COES en la máxima potencia coincidente (MW) en enero.</t>
  </si>
  <si>
    <t>Gráfico N° 11: Comparación de la máxima potencia coincidente  (MW) de las empresas generadoras del COES en enero.</t>
  </si>
  <si>
    <t>Cuadro N°10: Promedio de caudales en enero.</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</si>
  <si>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</si>
  <si>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</si>
  <si>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</si>
  <si>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</si>
  <si>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</si>
  <si>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</si>
  <si>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</si>
  <si>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</si>
  <si>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</si>
  <si>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</si>
  <si>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</si>
  <si>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Gráfico N°25: Comparación de la energía interrumpida aproximada por tipo de equipo en enero 2018</t>
  </si>
  <si>
    <t>TOTAL ENERO</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</si>
  <si>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</si>
  <si>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</si>
  <si>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</si>
  <si>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</si>
  <si>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</si>
  <si>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</si>
  <si>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</si>
  <si>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</si>
  <si>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</si>
  <si>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Cuadro N° 14: Horas de operación de los principales equipos de congestión en enero.</t>
  </si>
  <si>
    <t>Gráfico N° 22: Comparación de las horas de operación de los principales equipos de congestión en enero.</t>
  </si>
  <si>
    <t>LINEA DE TRANSMISION</t>
  </si>
  <si>
    <t>● Máxima Potencia calculado durante los periodos de hora punta acorde al PR-30 y PR-43, la misma que incluye la importación desde Ecuador.</t>
  </si>
  <si>
    <t>1. RESUMEN</t>
  </si>
  <si>
    <t>(1) El valor de potencia efectiva de la C.S. Rubí corresponde a la potencia instalada nominal declarado en la fecha de ingreso de operación comercial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</si>
</sst>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0.0;\-"/>
    <numFmt numFmtId="165" formatCode="0.0"/>
    <numFmt numFmtId="166" formatCode="0.0%"/>
    <numFmt numFmtId="167" formatCode="###\ ###\ ##0.0"/>
    <numFmt numFmtId="168" formatCode="##################\ ###\ ##0.0"/>
    <numFmt numFmtId="169" formatCode="########\ ###\ ##0.0"/>
    <numFmt numFmtId="170" formatCode="[$-409]mmmmm/yy;@"/>
    <numFmt numFmtId="171" formatCode="#,##0.0"/>
    <numFmt numFmtId="172" formatCode="_ [$€]* #,##0.00_ ;_ [$€]* \-#,##0.00_ ;_ [$€]* &quot;-&quot;??_ ;_ @_ "/>
    <numFmt numFmtId="173" formatCode="#,##0_ ;\-#,##0\ "/>
    <numFmt numFmtId="174" formatCode="[$-F400]h:mm:ss\ AM/PM"/>
    <numFmt numFmtId="175" formatCode="#,##0.000"/>
  </numFmts>
  <fonts count="64">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b/>
      <sz val="6.5"/>
      <color theme="0"/>
      <name val="Arial"/>
      <family val="2"/>
    </font>
    <font>
      <b/>
      <sz val="6.5"/>
      <name val="Arial"/>
      <family val="2"/>
    </font>
    <font>
      <sz val="6.5"/>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sz val="5"/>
      <color theme="1"/>
      <name val="Arial"/>
      <family val="2"/>
    </font>
    <font>
      <b/>
      <sz val="5"/>
      <color theme="1"/>
      <name val="Arial"/>
      <family val="2"/>
    </font>
    <font>
      <sz val="8"/>
      <color theme="0" tint="-0.249977111117893"/>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theme="4" tint="-0.249977111117893"/>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s>
  <borders count="143">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medium">
        <color theme="0" tint="-0.14996795556505021"/>
      </left>
      <right style="medium">
        <color theme="0" tint="-0.14996795556505021"/>
      </right>
      <top style="thin">
        <color theme="4" tint="0.79998168889431442"/>
      </top>
      <bottom style="medium">
        <color theme="0" tint="-0.14996795556505021"/>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2" fontId="5" fillId="0" borderId="0"/>
    <xf numFmtId="174" fontId="36" fillId="0" borderId="0"/>
    <xf numFmtId="0" fontId="43" fillId="0" borderId="0"/>
    <xf numFmtId="0" fontId="43" fillId="0" borderId="0"/>
  </cellStyleXfs>
  <cellXfs count="905">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70"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71"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29" xfId="2" applyNumberFormat="1" applyFont="1" applyFill="1" applyBorder="1" applyAlignment="1">
      <alignment horizontal="right"/>
    </xf>
    <xf numFmtId="166" fontId="21" fillId="4" borderId="31" xfId="2" applyNumberFormat="1" applyFont="1" applyFill="1" applyBorder="1" applyAlignment="1">
      <alignment horizontal="righ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0" borderId="35" xfId="0" applyNumberFormat="1" applyFont="1" applyFill="1" applyBorder="1" applyAlignment="1">
      <alignment horizontal="right" vertical="center"/>
    </xf>
    <xf numFmtId="167" fontId="21" fillId="0" borderId="36" xfId="0" applyNumberFormat="1" applyFont="1" applyFill="1" applyBorder="1" applyAlignment="1">
      <alignment horizontal="right" vertical="center"/>
    </xf>
    <xf numFmtId="168" fontId="21" fillId="0" borderId="37" xfId="0" applyNumberFormat="1" applyFont="1" applyFill="1" applyBorder="1" applyAlignment="1">
      <alignment horizontal="right" vertical="center"/>
    </xf>
    <xf numFmtId="169" fontId="21" fillId="0" borderId="35" xfId="0" applyNumberFormat="1" applyFont="1" applyFill="1" applyBorder="1" applyAlignment="1">
      <alignment horizontal="right" vertical="center"/>
    </xf>
    <xf numFmtId="167" fontId="21" fillId="4" borderId="23" xfId="0" applyNumberFormat="1" applyFont="1" applyFill="1" applyBorder="1" applyAlignment="1">
      <alignment horizontal="left" vertical="center"/>
    </xf>
    <xf numFmtId="166" fontId="21" fillId="4" borderId="40" xfId="2"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43" fontId="13" fillId="2" borderId="47" xfId="1" applyFont="1" applyFill="1" applyBorder="1"/>
    <xf numFmtId="171" fontId="13" fillId="2" borderId="47" xfId="0" applyNumberFormat="1" applyFont="1" applyFill="1" applyBorder="1"/>
    <xf numFmtId="166" fontId="21" fillId="2" borderId="48" xfId="2" applyNumberFormat="1" applyFont="1" applyFill="1" applyBorder="1"/>
    <xf numFmtId="0" fontId="13" fillId="4" borderId="0" xfId="0" applyFont="1" applyFill="1" applyBorder="1"/>
    <xf numFmtId="171" fontId="13" fillId="4" borderId="47" xfId="0" applyNumberFormat="1" applyFont="1" applyFill="1" applyBorder="1"/>
    <xf numFmtId="166" fontId="21" fillId="4" borderId="48" xfId="2" applyNumberFormat="1" applyFont="1" applyFill="1" applyBorder="1"/>
    <xf numFmtId="166" fontId="3" fillId="4" borderId="48" xfId="2" applyNumberFormat="1" applyFont="1" applyFill="1" applyBorder="1"/>
    <xf numFmtId="0" fontId="13" fillId="2" borderId="49" xfId="0" applyFont="1" applyFill="1" applyBorder="1"/>
    <xf numFmtId="0" fontId="13" fillId="4" borderId="50" xfId="0" applyFont="1" applyFill="1" applyBorder="1"/>
    <xf numFmtId="0" fontId="13" fillId="2" borderId="50" xfId="0" applyFont="1" applyFill="1" applyBorder="1"/>
    <xf numFmtId="171" fontId="13" fillId="2" borderId="51" xfId="0" applyNumberFormat="1" applyFont="1" applyFill="1" applyBorder="1"/>
    <xf numFmtId="166" fontId="21" fillId="2" borderId="52" xfId="2" applyNumberFormat="1" applyFont="1" applyFill="1" applyBorder="1"/>
    <xf numFmtId="0" fontId="13" fillId="4" borderId="53" xfId="0" applyFont="1" applyFill="1" applyBorder="1"/>
    <xf numFmtId="0" fontId="2" fillId="3" borderId="46" xfId="0" applyFont="1" applyFill="1" applyBorder="1" applyAlignment="1">
      <alignment vertical="center"/>
    </xf>
    <xf numFmtId="171" fontId="2" fillId="3" borderId="46" xfId="0" applyNumberFormat="1" applyFont="1" applyFill="1" applyBorder="1" applyAlignment="1">
      <alignment vertical="center"/>
    </xf>
    <xf numFmtId="10" fontId="2" fillId="3" borderId="46" xfId="2" applyNumberFormat="1" applyFont="1" applyFill="1" applyBorder="1" applyAlignment="1">
      <alignment vertical="center"/>
    </xf>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71" fontId="13" fillId="4" borderId="3" xfId="0" applyNumberFormat="1" applyFont="1" applyFill="1" applyBorder="1" applyAlignment="1">
      <alignment horizontal="left" vertical="center"/>
    </xf>
    <xf numFmtId="171" fontId="13" fillId="0" borderId="3" xfId="0" applyNumberFormat="1" applyFont="1" applyFill="1" applyBorder="1" applyAlignment="1">
      <alignment horizontal="left" vertical="center"/>
    </xf>
    <xf numFmtId="171" fontId="13" fillId="4" borderId="41" xfId="0" applyNumberFormat="1" applyFont="1" applyFill="1" applyBorder="1" applyAlignment="1">
      <alignment horizontal="left" vertical="center"/>
    </xf>
    <xf numFmtId="171"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62" xfId="0" applyFont="1" applyFill="1" applyBorder="1"/>
    <xf numFmtId="171" fontId="13" fillId="2" borderId="62" xfId="0" applyNumberFormat="1" applyFont="1" applyFill="1" applyBorder="1"/>
    <xf numFmtId="166" fontId="21" fillId="2" borderId="62" xfId="2" applyNumberFormat="1" applyFont="1" applyFill="1" applyBorder="1"/>
    <xf numFmtId="0" fontId="13" fillId="4" borderId="63" xfId="0" applyFont="1" applyFill="1" applyBorder="1"/>
    <xf numFmtId="171" fontId="13" fillId="4" borderId="63" xfId="0" applyNumberFormat="1" applyFont="1" applyFill="1" applyBorder="1"/>
    <xf numFmtId="166" fontId="21" fillId="4" borderId="63" xfId="2" applyNumberFormat="1" applyFont="1" applyFill="1" applyBorder="1"/>
    <xf numFmtId="0" fontId="13" fillId="2" borderId="63" xfId="0" applyFont="1" applyFill="1" applyBorder="1"/>
    <xf numFmtId="171" fontId="13" fillId="2" borderId="63" xfId="0" applyNumberFormat="1" applyFont="1" applyFill="1" applyBorder="1"/>
    <xf numFmtId="166" fontId="21" fillId="2" borderId="63" xfId="2" applyNumberFormat="1" applyFont="1" applyFill="1" applyBorder="1"/>
    <xf numFmtId="0" fontId="13" fillId="2" borderId="64" xfId="0" applyFont="1" applyFill="1" applyBorder="1"/>
    <xf numFmtId="171" fontId="13" fillId="2" borderId="64" xfId="0" applyNumberFormat="1" applyFont="1" applyFill="1" applyBorder="1"/>
    <xf numFmtId="166" fontId="21" fillId="2" borderId="64" xfId="2" applyNumberFormat="1" applyFont="1" applyFill="1" applyBorder="1"/>
    <xf numFmtId="0" fontId="13" fillId="4" borderId="65" xfId="0" applyFont="1" applyFill="1" applyBorder="1"/>
    <xf numFmtId="171" fontId="13" fillId="4" borderId="65" xfId="0" applyNumberFormat="1" applyFont="1" applyFill="1" applyBorder="1"/>
    <xf numFmtId="166" fontId="21" fillId="4" borderId="65" xfId="2" applyNumberFormat="1" applyFont="1" applyFill="1" applyBorder="1"/>
    <xf numFmtId="0" fontId="13" fillId="2" borderId="65" xfId="0" applyFont="1" applyFill="1" applyBorder="1"/>
    <xf numFmtId="171" fontId="13" fillId="2" borderId="65" xfId="0" applyNumberFormat="1" applyFont="1" applyFill="1" applyBorder="1"/>
    <xf numFmtId="166" fontId="21" fillId="2" borderId="65" xfId="2" applyNumberFormat="1" applyFont="1" applyFill="1" applyBorder="1"/>
    <xf numFmtId="0" fontId="13" fillId="0" borderId="63" xfId="0" applyNumberFormat="1" applyFont="1" applyFill="1" applyBorder="1" applyAlignment="1">
      <alignment vertical="center"/>
    </xf>
    <xf numFmtId="165" fontId="13" fillId="0" borderId="63" xfId="0" applyNumberFormat="1" applyFont="1" applyFill="1" applyBorder="1" applyAlignment="1">
      <alignment vertical="center"/>
    </xf>
    <xf numFmtId="0" fontId="13" fillId="4" borderId="66" xfId="0" applyFont="1" applyFill="1" applyBorder="1"/>
    <xf numFmtId="171" fontId="13" fillId="4" borderId="66" xfId="0" applyNumberFormat="1" applyFont="1" applyFill="1" applyBorder="1"/>
    <xf numFmtId="166" fontId="21" fillId="4" borderId="66" xfId="2" applyNumberFormat="1" applyFont="1" applyFill="1" applyBorder="1"/>
    <xf numFmtId="0" fontId="2" fillId="3" borderId="0" xfId="0" applyFont="1" applyFill="1" applyBorder="1" applyAlignment="1">
      <alignment vertical="center"/>
    </xf>
    <xf numFmtId="4" fontId="2" fillId="3" borderId="0" xfId="0" applyNumberFormat="1" applyFont="1" applyFill="1" applyBorder="1" applyAlignment="1">
      <alignment vertical="center"/>
    </xf>
    <xf numFmtId="10" fontId="2" fillId="3" borderId="0" xfId="2" applyNumberFormat="1" applyFont="1" applyFill="1" applyBorder="1" applyAlignment="1">
      <alignment vertical="center"/>
    </xf>
    <xf numFmtId="0" fontId="13" fillId="2" borderId="0" xfId="0" applyNumberFormat="1" applyFont="1" applyFill="1" applyBorder="1"/>
    <xf numFmtId="0" fontId="21" fillId="2" borderId="0" xfId="0" applyNumberFormat="1" applyFont="1" applyFill="1" applyBorder="1" applyAlignment="1">
      <alignment horizontal="right"/>
    </xf>
    <xf numFmtId="0" fontId="13" fillId="2" borderId="0" xfId="0" quotePrefix="1" applyNumberFormat="1" applyFont="1" applyFill="1" applyBorder="1" applyAlignment="1">
      <alignment horizontal="left" indent="3"/>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49" fontId="7" fillId="0" borderId="0" xfId="0" applyNumberFormat="1" applyFont="1" applyBorder="1" applyAlignment="1">
      <alignment horizontal="right"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166" fontId="7" fillId="0" borderId="0" xfId="2" applyNumberFormat="1" applyFont="1" applyFill="1" applyBorder="1" applyAlignment="1">
      <alignment horizontal="right" vertical="center"/>
    </xf>
    <xf numFmtId="164" fontId="7" fillId="0" borderId="0" xfId="0" applyNumberFormat="1" applyFont="1" applyFill="1" applyBorder="1" applyAlignment="1">
      <alignment horizontal="center" vertical="center"/>
    </xf>
    <xf numFmtId="0" fontId="0" fillId="0" borderId="0" xfId="0" applyFont="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3" borderId="69"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70" xfId="0" applyNumberFormat="1" applyFont="1" applyBorder="1" applyAlignment="1">
      <alignment vertical="center"/>
    </xf>
    <xf numFmtId="4" fontId="0" fillId="0" borderId="71" xfId="0" applyNumberFormat="1" applyFont="1" applyBorder="1" applyAlignment="1">
      <alignment vertical="center"/>
    </xf>
    <xf numFmtId="166" fontId="0" fillId="0" borderId="72" xfId="2" applyNumberFormat="1" applyFont="1" applyBorder="1" applyAlignment="1">
      <alignment vertical="center"/>
    </xf>
    <xf numFmtId="4" fontId="0" fillId="4" borderId="73" xfId="0" applyNumberFormat="1" applyFont="1" applyFill="1" applyBorder="1" applyAlignment="1">
      <alignment vertical="center"/>
    </xf>
    <xf numFmtId="4" fontId="0" fillId="4" borderId="74" xfId="0" applyNumberFormat="1" applyFont="1" applyFill="1" applyBorder="1" applyAlignment="1">
      <alignment vertical="center"/>
    </xf>
    <xf numFmtId="166" fontId="0" fillId="4" borderId="75"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8" xfId="0" quotePrefix="1" applyNumberFormat="1" applyFont="1" applyFill="1" applyBorder="1" applyAlignment="1">
      <alignment horizontal="center" vertical="center" wrapText="1"/>
    </xf>
    <xf numFmtId="17" fontId="2" fillId="3" borderId="69" xfId="0" quotePrefix="1" applyNumberFormat="1" applyFont="1" applyFill="1" applyBorder="1" applyAlignment="1">
      <alignment horizontal="center" vertical="center" wrapText="1"/>
    </xf>
    <xf numFmtId="0" fontId="2" fillId="3" borderId="76"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1" xfId="0" applyNumberFormat="1" applyFont="1" applyBorder="1" applyAlignment="1">
      <alignment horizontal="right"/>
    </xf>
    <xf numFmtId="166" fontId="0" fillId="0" borderId="72" xfId="2" applyNumberFormat="1" applyFont="1" applyBorder="1"/>
    <xf numFmtId="4" fontId="0" fillId="4" borderId="74" xfId="0" applyNumberFormat="1" applyFont="1" applyFill="1" applyBorder="1" applyAlignment="1">
      <alignment horizontal="right"/>
    </xf>
    <xf numFmtId="166" fontId="0" fillId="4" borderId="75" xfId="2" applyNumberFormat="1" applyFont="1" applyFill="1" applyBorder="1"/>
    <xf numFmtId="4" fontId="0" fillId="4" borderId="73" xfId="0" applyNumberFormat="1" applyFont="1" applyFill="1" applyBorder="1"/>
    <xf numFmtId="4" fontId="0" fillId="0" borderId="70"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7" xfId="0" applyNumberFormat="1" applyFont="1" applyFill="1" applyBorder="1"/>
    <xf numFmtId="4" fontId="0" fillId="4" borderId="78" xfId="0" applyNumberFormat="1" applyFont="1" applyFill="1" applyBorder="1" applyAlignment="1">
      <alignment horizontal="right"/>
    </xf>
    <xf numFmtId="166" fontId="0" fillId="4" borderId="79"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2" fontId="13" fillId="2" borderId="0" xfId="0" applyNumberFormat="1" applyFont="1" applyFill="1" applyAlignment="1"/>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6" xfId="0" applyFont="1" applyFill="1" applyBorder="1" applyAlignment="1">
      <alignment horizontal="center" vertical="center" wrapText="1"/>
    </xf>
    <xf numFmtId="0" fontId="2" fillId="3" borderId="87" xfId="0" applyFont="1" applyFill="1" applyBorder="1" applyAlignment="1">
      <alignment horizontal="center" vertical="center" wrapText="1"/>
    </xf>
    <xf numFmtId="4" fontId="13" fillId="0" borderId="89" xfId="0" applyNumberFormat="1" applyFont="1" applyBorder="1" applyAlignment="1">
      <alignment horizontal="center" vertical="center"/>
    </xf>
    <xf numFmtId="4" fontId="13" fillId="2" borderId="89" xfId="0" applyNumberFormat="1" applyFont="1" applyFill="1" applyBorder="1" applyAlignment="1">
      <alignment horizontal="center" vertical="center"/>
    </xf>
    <xf numFmtId="4" fontId="13" fillId="0" borderId="89" xfId="0" applyNumberFormat="1" applyFont="1" applyFill="1" applyBorder="1" applyAlignment="1">
      <alignment horizontal="center"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0" fontId="21" fillId="7" borderId="92" xfId="0" applyFont="1" applyFill="1" applyBorder="1" applyAlignment="1">
      <alignment vertical="center"/>
    </xf>
    <xf numFmtId="4" fontId="21" fillId="7" borderId="89"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2" fillId="3" borderId="0" xfId="0" quotePrefix="1" applyNumberFormat="1" applyFont="1" applyFill="1" applyBorder="1" applyAlignment="1">
      <alignment horizontal="center" vertical="center" wrapText="1"/>
    </xf>
    <xf numFmtId="17" fontId="2" fillId="3" borderId="94" xfId="0" applyNumberFormat="1" applyFont="1" applyFill="1" applyBorder="1" applyAlignment="1">
      <alignment horizontal="center" vertical="center" wrapText="1"/>
    </xf>
    <xf numFmtId="170" fontId="2" fillId="3" borderId="94" xfId="0" applyNumberFormat="1" applyFont="1" applyFill="1" applyBorder="1" applyAlignment="1">
      <alignment horizontal="center" vertical="center" wrapText="1"/>
    </xf>
    <xf numFmtId="0" fontId="2" fillId="3" borderId="94" xfId="0" applyNumberFormat="1" applyFont="1" applyFill="1" applyBorder="1" applyAlignment="1">
      <alignment horizontal="center" vertical="center" wrapText="1"/>
    </xf>
    <xf numFmtId="0" fontId="2" fillId="3" borderId="95" xfId="0" applyNumberFormat="1" applyFont="1" applyFill="1" applyBorder="1" applyAlignment="1">
      <alignment horizontal="center" vertical="center" wrapText="1"/>
    </xf>
    <xf numFmtId="0" fontId="13" fillId="4" borderId="96" xfId="0" quotePrefix="1" applyNumberFormat="1" applyFont="1" applyFill="1" applyBorder="1" applyAlignment="1">
      <alignment vertical="center" wrapText="1"/>
    </xf>
    <xf numFmtId="167" fontId="13" fillId="4" borderId="96" xfId="0" applyNumberFormat="1" applyFont="1" applyFill="1" applyBorder="1" applyAlignment="1">
      <alignment horizontal="center" vertical="center" wrapText="1"/>
    </xf>
    <xf numFmtId="0" fontId="13" fillId="4" borderId="96" xfId="2" applyNumberFormat="1" applyFont="1" applyFill="1" applyBorder="1" applyAlignment="1">
      <alignment horizontal="center" vertical="center" wrapText="1"/>
    </xf>
    <xf numFmtId="4" fontId="13" fillId="4" borderId="96" xfId="0" applyNumberFormat="1" applyFont="1" applyFill="1" applyBorder="1" applyAlignment="1">
      <alignment horizontal="center" vertical="center" wrapText="1"/>
    </xf>
    <xf numFmtId="0" fontId="13" fillId="4" borderId="96" xfId="0" applyNumberFormat="1" applyFont="1" applyFill="1" applyBorder="1" applyAlignment="1">
      <alignment horizontal="center" vertical="center" wrapText="1"/>
    </xf>
    <xf numFmtId="4" fontId="2" fillId="3" borderId="96" xfId="0" applyNumberFormat="1" applyFont="1" applyFill="1" applyBorder="1" applyAlignment="1">
      <alignment horizontal="center" vertical="center"/>
    </xf>
    <xf numFmtId="0" fontId="2" fillId="3" borderId="96" xfId="0" applyNumberFormat="1" applyFont="1" applyFill="1" applyBorder="1" applyAlignment="1">
      <alignment horizontal="center"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5" fillId="2" borderId="0" xfId="0" quotePrefix="1" applyNumberFormat="1" applyFont="1" applyFill="1" applyBorder="1" applyAlignment="1">
      <alignment horizontal="center" vertical="center"/>
    </xf>
    <xf numFmtId="0" fontId="21" fillId="2" borderId="0" xfId="0" applyNumberFormat="1" applyFont="1" applyFill="1"/>
    <xf numFmtId="171"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17" fontId="2" fillId="3" borderId="0" xfId="0" quotePrefix="1" applyNumberFormat="1" applyFont="1" applyFill="1" applyAlignment="1">
      <alignment horizontal="center" vertical="center" wrapText="1"/>
    </xf>
    <xf numFmtId="171" fontId="0" fillId="5" borderId="27" xfId="0" applyNumberFormat="1" applyFont="1" applyFill="1" applyBorder="1" applyAlignment="1">
      <alignment horizontal="center" vertical="center"/>
    </xf>
    <xf numFmtId="171" fontId="13" fillId="5" borderId="29" xfId="0" applyNumberFormat="1" applyFont="1" applyFill="1" applyBorder="1" applyAlignment="1">
      <alignment horizontal="center" vertical="center"/>
    </xf>
    <xf numFmtId="171" fontId="0" fillId="2" borderId="30" xfId="0" applyNumberFormat="1" applyFont="1" applyFill="1" applyBorder="1" applyAlignment="1">
      <alignment horizontal="center" vertical="center"/>
    </xf>
    <xf numFmtId="171" fontId="13" fillId="2" borderId="31" xfId="0" applyNumberFormat="1" applyFont="1" applyFill="1" applyBorder="1" applyAlignment="1">
      <alignment horizontal="center" vertical="center"/>
    </xf>
    <xf numFmtId="171" fontId="0" fillId="5" borderId="30" xfId="0" applyNumberFormat="1" applyFont="1" applyFill="1" applyBorder="1" applyAlignment="1">
      <alignment horizontal="center" vertical="center"/>
    </xf>
    <xf numFmtId="171" fontId="13" fillId="5" borderId="31" xfId="0" applyNumberFormat="1" applyFont="1" applyFill="1" applyBorder="1" applyAlignment="1">
      <alignment horizontal="center" vertical="center"/>
    </xf>
    <xf numFmtId="171" fontId="0" fillId="2" borderId="32" xfId="0" applyNumberFormat="1" applyFont="1" applyFill="1" applyBorder="1" applyAlignment="1">
      <alignment horizontal="center" vertical="center"/>
    </xf>
    <xf numFmtId="171" fontId="13" fillId="2" borderId="34" xfId="0" applyNumberFormat="1" applyFont="1" applyFill="1" applyBorder="1" applyAlignment="1">
      <alignment horizontal="center" vertical="center"/>
    </xf>
    <xf numFmtId="166" fontId="13" fillId="5" borderId="24" xfId="2" applyNumberFormat="1" applyFont="1" applyFill="1" applyBorder="1" applyAlignment="1">
      <alignment horizontal="center" vertical="center"/>
    </xf>
    <xf numFmtId="166" fontId="13" fillId="2" borderId="25" xfId="2" applyNumberFormat="1" applyFont="1" applyFill="1" applyBorder="1" applyAlignment="1">
      <alignment horizontal="center" vertical="center"/>
    </xf>
    <xf numFmtId="166" fontId="13" fillId="5" borderId="25" xfId="2" applyNumberFormat="1" applyFont="1" applyFill="1" applyBorder="1" applyAlignment="1">
      <alignment horizontal="center" vertical="center"/>
    </xf>
    <xf numFmtId="166" fontId="13" fillId="2" borderId="26" xfId="2" applyNumberFormat="1" applyFont="1" applyFill="1" applyBorder="1" applyAlignment="1">
      <alignment horizontal="center" vertical="center"/>
    </xf>
    <xf numFmtId="171" fontId="0" fillId="5" borderId="38" xfId="0" applyNumberFormat="1" applyFont="1" applyFill="1" applyBorder="1" applyAlignment="1">
      <alignment horizontal="center" vertical="center"/>
    </xf>
    <xf numFmtId="171" fontId="0" fillId="5" borderId="40" xfId="0" applyNumberFormat="1" applyFont="1" applyFill="1" applyBorder="1" applyAlignment="1">
      <alignment horizontal="center" vertical="center"/>
    </xf>
    <xf numFmtId="166" fontId="13" fillId="5" borderId="23" xfId="2" applyNumberFormat="1" applyFont="1" applyFill="1" applyBorder="1" applyAlignment="1">
      <alignment horizontal="center" vertical="center"/>
    </xf>
    <xf numFmtId="0" fontId="23" fillId="2" borderId="0" xfId="0" applyNumberFormat="1" applyFont="1" applyFill="1"/>
    <xf numFmtId="0" fontId="23" fillId="2" borderId="0" xfId="0" applyNumberFormat="1" applyFont="1" applyFill="1" applyAlignment="1">
      <alignment horizontal="left" vertical="center"/>
    </xf>
    <xf numFmtId="0" fontId="27" fillId="2" borderId="0" xfId="0" quotePrefix="1" applyNumberFormat="1" applyFont="1" applyFill="1" applyBorder="1" applyAlignment="1">
      <alignment horizontal="left" vertical="center"/>
    </xf>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0" fontId="13" fillId="4" borderId="0"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2" fontId="13" fillId="5" borderId="11" xfId="0" applyNumberFormat="1" applyFont="1" applyFill="1" applyBorder="1" applyAlignment="1">
      <alignment horizontal="right" vertical="center"/>
    </xf>
    <xf numFmtId="2" fontId="13" fillId="5"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0" borderId="9" xfId="1" applyFont="1" applyFill="1" applyBorder="1" applyAlignment="1">
      <alignment horizontal="right" vertical="center"/>
    </xf>
    <xf numFmtId="43" fontId="13" fillId="0" borderId="10" xfId="1" applyFont="1" applyFill="1" applyBorder="1" applyAlignment="1">
      <alignment horizontal="right" vertical="center"/>
    </xf>
    <xf numFmtId="43" fontId="13" fillId="0" borderId="11" xfId="1" applyFont="1" applyFill="1" applyBorder="1" applyAlignment="1">
      <alignment horizontal="right" vertical="center"/>
    </xf>
    <xf numFmtId="43" fontId="0" fillId="0" borderId="9" xfId="1" applyFont="1" applyFill="1" applyBorder="1" applyAlignment="1">
      <alignment horizontal="right" vertical="center"/>
    </xf>
    <xf numFmtId="43" fontId="13" fillId="4" borderId="12" xfId="1" applyFont="1" applyFill="1" applyBorder="1" applyAlignment="1">
      <alignment horizontal="right" vertical="center"/>
    </xf>
    <xf numFmtId="43" fontId="13" fillId="4" borderId="0" xfId="1" applyFont="1" applyFill="1" applyBorder="1" applyAlignment="1">
      <alignment horizontal="right" vertical="center"/>
    </xf>
    <xf numFmtId="43" fontId="13" fillId="4" borderId="13" xfId="1" applyFont="1" applyFill="1" applyBorder="1" applyAlignment="1">
      <alignment horizontal="right" vertical="center"/>
    </xf>
    <xf numFmtId="43" fontId="0" fillId="4" borderId="12" xfId="1" applyFont="1" applyFill="1" applyBorder="1" applyAlignment="1">
      <alignment horizontal="right" vertical="center"/>
    </xf>
    <xf numFmtId="43" fontId="13" fillId="0" borderId="12" xfId="1" applyFont="1" applyFill="1" applyBorder="1" applyAlignment="1">
      <alignment horizontal="right" vertical="center"/>
    </xf>
    <xf numFmtId="43" fontId="13" fillId="0" borderId="0" xfId="1" applyFont="1" applyFill="1" applyBorder="1" applyAlignment="1">
      <alignment horizontal="right" vertical="center"/>
    </xf>
    <xf numFmtId="43" fontId="13" fillId="0" borderId="13" xfId="1" applyFont="1" applyFill="1" applyBorder="1" applyAlignment="1">
      <alignment horizontal="right" vertical="center"/>
    </xf>
    <xf numFmtId="43" fontId="0" fillId="0" borderId="12" xfId="1" applyFont="1" applyFill="1" applyBorder="1" applyAlignment="1">
      <alignment horizontal="right" vertical="center"/>
    </xf>
    <xf numFmtId="0" fontId="13" fillId="0" borderId="27" xfId="0" applyNumberFormat="1" applyFont="1" applyFill="1" applyBorder="1" applyAlignment="1">
      <alignment horizontal="right"/>
    </xf>
    <xf numFmtId="0" fontId="13" fillId="0" borderId="28" xfId="0" applyNumberFormat="1" applyFont="1" applyFill="1" applyBorder="1" applyAlignment="1">
      <alignment horizontal="right"/>
    </xf>
    <xf numFmtId="0" fontId="13" fillId="0" borderId="29" xfId="0" applyNumberFormat="1" applyFont="1" applyFill="1" applyBorder="1" applyAlignment="1">
      <alignment horizontal="right"/>
    </xf>
    <xf numFmtId="0" fontId="13" fillId="4" borderId="30" xfId="0" applyNumberFormat="1" applyFont="1" applyFill="1" applyBorder="1" applyAlignment="1">
      <alignment horizontal="right" vertical="center"/>
    </xf>
    <xf numFmtId="0" fontId="13" fillId="4" borderId="31" xfId="0" applyNumberFormat="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0" fontId="13" fillId="0" borderId="30" xfId="0" applyNumberFormat="1" applyFont="1" applyFill="1" applyBorder="1" applyAlignment="1">
      <alignment horizontal="right"/>
    </xf>
    <xf numFmtId="0" fontId="13" fillId="0" borderId="31" xfId="0" applyNumberFormat="1" applyFont="1" applyFill="1" applyBorder="1" applyAlignment="1">
      <alignment horizontal="right"/>
    </xf>
    <xf numFmtId="0" fontId="13" fillId="0" borderId="32" xfId="0" applyNumberFormat="1" applyFont="1" applyFill="1" applyBorder="1" applyAlignment="1">
      <alignment horizontal="right"/>
    </xf>
    <xf numFmtId="0" fontId="13" fillId="0" borderId="33" xfId="0" applyNumberFormat="1" applyFont="1" applyFill="1" applyBorder="1" applyAlignment="1">
      <alignment horizontal="right"/>
    </xf>
    <xf numFmtId="0" fontId="13" fillId="0" borderId="34" xfId="0" applyNumberFormat="1" applyFont="1" applyFill="1" applyBorder="1" applyAlignment="1">
      <alignment horizontal="righ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0" fontId="21" fillId="0" borderId="38" xfId="0" applyNumberFormat="1" applyFont="1" applyFill="1" applyBorder="1" applyAlignment="1">
      <alignment horizontal="right" vertical="center"/>
    </xf>
    <xf numFmtId="0" fontId="21" fillId="0" borderId="39" xfId="0" applyNumberFormat="1" applyFont="1" applyFill="1" applyBorder="1" applyAlignment="1">
      <alignment horizontal="right" vertical="center"/>
    </xf>
    <xf numFmtId="0" fontId="3" fillId="0" borderId="40" xfId="0" applyNumberFormat="1" applyFont="1" applyFill="1" applyBorder="1" applyAlignment="1">
      <alignment horizontal="right" vertical="center"/>
    </xf>
    <xf numFmtId="0" fontId="3" fillId="0" borderId="38" xfId="0" applyNumberFormat="1" applyFont="1" applyFill="1" applyBorder="1" applyAlignment="1">
      <alignment horizontal="righ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21" fillId="2" borderId="0" xfId="0" applyNumberFormat="1" applyFont="1" applyFill="1" applyBorder="1" applyAlignment="1">
      <alignment horizontal="righ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71"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3" fillId="2" borderId="0" xfId="0" applyNumberFormat="1" applyFont="1" applyFill="1" applyAlignment="1"/>
    <xf numFmtId="43" fontId="33" fillId="3" borderId="80" xfId="1" applyFont="1" applyFill="1" applyBorder="1" applyAlignment="1">
      <alignment horizontal="center" vertical="center" wrapText="1"/>
    </xf>
    <xf numFmtId="0" fontId="33" fillId="3" borderId="81" xfId="0" applyNumberFormat="1" applyFont="1" applyFill="1" applyBorder="1" applyAlignment="1">
      <alignment horizontal="center" vertical="center" wrapText="1"/>
    </xf>
    <xf numFmtId="0" fontId="33" fillId="3" borderId="82" xfId="0" applyNumberFormat="1" applyFont="1" applyFill="1" applyBorder="1" applyAlignment="1">
      <alignment horizontal="center" vertical="center" wrapText="1"/>
    </xf>
    <xf numFmtId="0" fontId="33" fillId="3" borderId="83" xfId="0" applyNumberFormat="1" applyFont="1" applyFill="1" applyBorder="1" applyAlignment="1">
      <alignment vertical="center" wrapText="1"/>
    </xf>
    <xf numFmtId="2" fontId="27" fillId="2" borderId="83" xfId="0" applyNumberFormat="1" applyFont="1" applyFill="1" applyBorder="1" applyAlignment="1">
      <alignment horizontal="center" vertical="center" wrapText="1"/>
    </xf>
    <xf numFmtId="0" fontId="33" fillId="3" borderId="84" xfId="0" applyNumberFormat="1" applyFont="1" applyFill="1" applyBorder="1" applyAlignment="1">
      <alignment horizontal="center" vertical="center" wrapText="1"/>
    </xf>
    <xf numFmtId="0" fontId="33" fillId="3" borderId="85" xfId="0" applyNumberFormat="1" applyFont="1" applyFill="1" applyBorder="1" applyAlignment="1">
      <alignment vertical="center" wrapText="1"/>
    </xf>
    <xf numFmtId="43" fontId="13" fillId="0" borderId="89" xfId="1" applyFont="1" applyBorder="1" applyAlignment="1">
      <alignment vertical="center" wrapText="1"/>
    </xf>
    <xf numFmtId="0" fontId="13" fillId="2" borderId="89" xfId="0" applyFont="1" applyFill="1" applyBorder="1" applyAlignment="1">
      <alignment vertical="center" wrapText="1"/>
    </xf>
    <xf numFmtId="43" fontId="13" fillId="2" borderId="89" xfId="1" applyFont="1" applyFill="1" applyBorder="1" applyAlignment="1">
      <alignment vertical="center" wrapText="1"/>
    </xf>
    <xf numFmtId="43" fontId="13" fillId="0" borderId="89" xfId="1" applyFont="1" applyFill="1" applyBorder="1" applyAlignment="1">
      <alignment vertical="center" wrapText="1"/>
    </xf>
    <xf numFmtId="0" fontId="13" fillId="0" borderId="89" xfId="0" applyFont="1" applyFill="1" applyBorder="1" applyAlignment="1">
      <alignment vertical="center" wrapText="1"/>
    </xf>
    <xf numFmtId="0" fontId="2" fillId="3" borderId="87" xfId="0" quotePrefix="1" applyNumberFormat="1" applyFont="1" applyFill="1" applyBorder="1" applyAlignment="1">
      <alignment horizontal="center" vertical="center" wrapText="1"/>
    </xf>
    <xf numFmtId="0" fontId="2" fillId="3" borderId="88" xfId="0" applyFont="1" applyFill="1" applyBorder="1" applyAlignment="1">
      <alignment horizontal="center" vertical="center" wrapText="1"/>
    </xf>
    <xf numFmtId="166" fontId="13" fillId="0" borderId="89" xfId="2" applyNumberFormat="1" applyFont="1" applyBorder="1" applyAlignment="1">
      <alignment horizontal="center" vertical="center"/>
    </xf>
    <xf numFmtId="166" fontId="21" fillId="7" borderId="89" xfId="2" applyNumberFormat="1" applyFont="1" applyFill="1" applyBorder="1" applyAlignment="1">
      <alignment horizontal="center" vertical="center"/>
    </xf>
    <xf numFmtId="0" fontId="38" fillId="3" borderId="93" xfId="0" applyFont="1" applyFill="1" applyBorder="1" applyAlignment="1">
      <alignment horizontal="center" vertical="center" wrapText="1"/>
    </xf>
    <xf numFmtId="0" fontId="39" fillId="2" borderId="93" xfId="0" applyFont="1" applyFill="1" applyBorder="1" applyAlignment="1">
      <alignment vertical="center"/>
    </xf>
    <xf numFmtId="0" fontId="40" fillId="2" borderId="93" xfId="0" applyNumberFormat="1" applyFont="1" applyFill="1" applyBorder="1" applyAlignment="1">
      <alignment horizontal="center" vertical="center" wrapText="1"/>
    </xf>
    <xf numFmtId="0" fontId="40" fillId="2" borderId="93" xfId="0" applyNumberFormat="1" applyFont="1" applyFill="1" applyBorder="1" applyAlignment="1">
      <alignment horizontal="center" vertical="center"/>
    </xf>
    <xf numFmtId="0" fontId="40" fillId="2" borderId="93" xfId="2" applyNumberFormat="1" applyFont="1" applyFill="1" applyBorder="1" applyAlignment="1">
      <alignment horizontal="center" vertical="center"/>
    </xf>
    <xf numFmtId="0" fontId="39" fillId="0" borderId="93" xfId="0" applyNumberFormat="1" applyFont="1" applyFill="1" applyBorder="1" applyAlignment="1">
      <alignment horizontal="center" vertical="center"/>
    </xf>
    <xf numFmtId="4" fontId="40" fillId="0" borderId="93" xfId="0" applyNumberFormat="1" applyFont="1" applyFill="1" applyBorder="1" applyAlignment="1">
      <alignment horizontal="center" vertical="center"/>
    </xf>
    <xf numFmtId="0" fontId="39" fillId="4" borderId="93" xfId="0" applyFont="1" applyFill="1" applyBorder="1" applyAlignment="1">
      <alignment vertical="center"/>
    </xf>
    <xf numFmtId="0" fontId="40" fillId="4" borderId="93" xfId="0" applyNumberFormat="1" applyFont="1" applyFill="1" applyBorder="1" applyAlignment="1">
      <alignment horizontal="center" vertical="center"/>
    </xf>
    <xf numFmtId="0" fontId="40" fillId="4" borderId="93" xfId="2" applyNumberFormat="1" applyFont="1" applyFill="1" applyBorder="1" applyAlignment="1">
      <alignment horizontal="center" vertical="center"/>
    </xf>
    <xf numFmtId="0" fontId="39" fillId="4" borderId="93" xfId="0" applyNumberFormat="1" applyFont="1" applyFill="1" applyBorder="1" applyAlignment="1">
      <alignment horizontal="center" vertical="center"/>
    </xf>
    <xf numFmtId="4" fontId="40" fillId="4" borderId="93" xfId="0" applyNumberFormat="1" applyFont="1" applyFill="1" applyBorder="1" applyAlignment="1">
      <alignment horizontal="center" vertical="center"/>
    </xf>
    <xf numFmtId="0" fontId="41" fillId="2" borderId="0" xfId="0" applyNumberFormat="1" applyFont="1" applyFill="1" applyBorder="1" applyAlignment="1"/>
    <xf numFmtId="0" fontId="41" fillId="2" borderId="0" xfId="0" applyNumberFormat="1" applyFont="1" applyFill="1" applyBorder="1"/>
    <xf numFmtId="4" fontId="0" fillId="0" borderId="71" xfId="0" applyNumberFormat="1" applyFont="1" applyBorder="1" applyAlignment="1">
      <alignment horizontal="right" vertical="center"/>
    </xf>
    <xf numFmtId="0" fontId="13" fillId="0" borderId="89" xfId="0" applyFont="1" applyBorder="1" applyAlignment="1">
      <alignment horizontal="left" vertical="center"/>
    </xf>
    <xf numFmtId="0" fontId="39" fillId="2" borderId="93" xfId="0" applyNumberFormat="1" applyFont="1" applyFill="1" applyBorder="1" applyAlignment="1">
      <alignment horizontal="center" vertical="center"/>
    </xf>
    <xf numFmtId="0" fontId="39" fillId="2" borderId="93" xfId="2" applyNumberFormat="1" applyFont="1" applyFill="1" applyBorder="1" applyAlignment="1">
      <alignment horizontal="center" vertical="center"/>
    </xf>
    <xf numFmtId="4" fontId="39" fillId="2" borderId="93" xfId="0" applyNumberFormat="1" applyFont="1" applyFill="1" applyBorder="1" applyAlignment="1">
      <alignment horizontal="center" vertical="center"/>
    </xf>
    <xf numFmtId="0" fontId="34" fillId="2" borderId="0" xfId="0" applyNumberFormat="1" applyFont="1" applyFill="1" applyAlignment="1"/>
    <xf numFmtId="0" fontId="33" fillId="9" borderId="104" xfId="5" applyFont="1" applyFill="1" applyBorder="1" applyAlignment="1">
      <alignment horizontal="center" vertical="center"/>
    </xf>
    <xf numFmtId="0" fontId="31" fillId="0" borderId="107" xfId="0" applyNumberFormat="1" applyFont="1" applyFill="1" applyBorder="1"/>
    <xf numFmtId="43" fontId="31" fillId="0" borderId="107" xfId="1" applyFont="1" applyFill="1" applyBorder="1"/>
    <xf numFmtId="43" fontId="31" fillId="0" borderId="108" xfId="1" applyFont="1" applyFill="1" applyBorder="1"/>
    <xf numFmtId="0" fontId="44" fillId="0" borderId="109" xfId="0" applyFont="1" applyBorder="1"/>
    <xf numFmtId="0" fontId="31" fillId="0" borderId="0" xfId="0" applyNumberFormat="1" applyFont="1" applyFill="1" applyBorder="1"/>
    <xf numFmtId="43" fontId="31" fillId="0" borderId="0" xfId="1" applyFont="1" applyFill="1" applyBorder="1"/>
    <xf numFmtId="43" fontId="31" fillId="0" borderId="110" xfId="1" applyFont="1" applyFill="1" applyBorder="1"/>
    <xf numFmtId="0" fontId="44" fillId="0" borderId="111" xfId="0" applyFont="1" applyBorder="1"/>
    <xf numFmtId="0" fontId="44" fillId="0" borderId="112" xfId="0" applyFont="1" applyBorder="1"/>
    <xf numFmtId="0" fontId="44" fillId="7" borderId="113" xfId="0" applyFont="1" applyFill="1" applyBorder="1"/>
    <xf numFmtId="0" fontId="44" fillId="7" borderId="114" xfId="0" applyFont="1" applyFill="1" applyBorder="1"/>
    <xf numFmtId="43" fontId="44" fillId="7" borderId="114" xfId="1" applyFont="1" applyFill="1" applyBorder="1"/>
    <xf numFmtId="43" fontId="44" fillId="7" borderId="115" xfId="1" applyFont="1" applyFill="1" applyBorder="1"/>
    <xf numFmtId="0" fontId="21" fillId="2" borderId="0" xfId="0" quotePrefix="1" applyNumberFormat="1" applyFont="1" applyFill="1" applyAlignment="1">
      <alignment vertical="center"/>
    </xf>
    <xf numFmtId="17" fontId="33" fillId="9" borderId="118" xfId="0" applyNumberFormat="1" applyFont="1" applyFill="1" applyBorder="1" applyAlignment="1">
      <alignment horizontal="center" vertical="center"/>
    </xf>
    <xf numFmtId="0" fontId="33" fillId="9" borderId="120"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5" applyFont="1" applyFill="1" applyBorder="1" applyAlignment="1">
      <alignment horizontal="center" vertical="center"/>
    </xf>
    <xf numFmtId="0" fontId="33" fillId="9" borderId="124" xfId="0" applyNumberFormat="1" applyFont="1" applyFill="1" applyBorder="1" applyAlignment="1">
      <alignment vertical="center"/>
    </xf>
    <xf numFmtId="0" fontId="45" fillId="9" borderId="125" xfId="0" applyNumberFormat="1" applyFont="1" applyFill="1" applyBorder="1" applyAlignment="1">
      <alignment vertical="center"/>
    </xf>
    <xf numFmtId="4" fontId="33" fillId="9" borderId="58" xfId="0" applyNumberFormat="1" applyFont="1" applyFill="1" applyBorder="1" applyAlignment="1">
      <alignment vertical="center"/>
    </xf>
    <xf numFmtId="4" fontId="45" fillId="9" borderId="58" xfId="0" applyNumberFormat="1" applyFont="1" applyFill="1" applyBorder="1" applyAlignment="1">
      <alignment vertical="center"/>
    </xf>
    <xf numFmtId="0" fontId="45" fillId="9" borderId="124" xfId="0" applyNumberFormat="1" applyFont="1" applyFill="1" applyBorder="1" applyAlignment="1">
      <alignment vertical="center"/>
    </xf>
    <xf numFmtId="0" fontId="33" fillId="9" borderId="126" xfId="0" applyNumberFormat="1" applyFont="1" applyFill="1" applyBorder="1" applyAlignment="1">
      <alignment vertical="center"/>
    </xf>
    <xf numFmtId="4" fontId="33" fillId="9" borderId="126" xfId="0" applyNumberFormat="1" applyFont="1" applyFill="1" applyBorder="1" applyAlignment="1">
      <alignment vertical="center"/>
    </xf>
    <xf numFmtId="4" fontId="45" fillId="9" borderId="125" xfId="0" applyNumberFormat="1" applyFont="1" applyFill="1" applyBorder="1" applyAlignment="1">
      <alignment vertical="center"/>
    </xf>
    <xf numFmtId="0" fontId="45" fillId="9" borderId="127" xfId="0" applyNumberFormat="1" applyFont="1" applyFill="1" applyBorder="1" applyAlignment="1">
      <alignment vertical="center"/>
    </xf>
    <xf numFmtId="0" fontId="45" fillId="9" borderId="128" xfId="0" applyNumberFormat="1" applyFont="1" applyFill="1" applyBorder="1" applyAlignment="1">
      <alignment vertical="center"/>
    </xf>
    <xf numFmtId="4" fontId="45" fillId="9" borderId="128" xfId="0" applyNumberFormat="1" applyFont="1" applyFill="1" applyBorder="1" applyAlignment="1">
      <alignment vertical="center"/>
    </xf>
    <xf numFmtId="4" fontId="45" fillId="9" borderId="129" xfId="0" applyNumberFormat="1" applyFont="1" applyFill="1" applyBorder="1" applyAlignment="1">
      <alignment vertical="center"/>
    </xf>
    <xf numFmtId="0" fontId="31" fillId="0" borderId="0" xfId="0" applyFont="1" applyFill="1"/>
    <xf numFmtId="0" fontId="31" fillId="0" borderId="0" xfId="0" applyNumberFormat="1" applyFont="1" applyFill="1" applyBorder="1" applyAlignment="1">
      <alignment vertical="center"/>
    </xf>
    <xf numFmtId="0" fontId="31" fillId="0" borderId="0" xfId="0" applyFont="1"/>
    <xf numFmtId="0" fontId="34" fillId="0" borderId="0" xfId="0" applyNumberFormat="1" applyFont="1" applyFill="1" applyAlignment="1">
      <alignment vertical="center"/>
    </xf>
    <xf numFmtId="0" fontId="33" fillId="10" borderId="131"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4" fillId="7" borderId="114"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10" xfId="2" applyNumberFormat="1" applyFont="1" applyBorder="1"/>
    <xf numFmtId="10" fontId="44" fillId="7" borderId="115" xfId="2" applyNumberFormat="1" applyFont="1" applyFill="1" applyBorder="1"/>
    <xf numFmtId="0" fontId="31" fillId="0" borderId="107" xfId="0" applyNumberFormat="1" applyFont="1" applyBorder="1"/>
    <xf numFmtId="43" fontId="31" fillId="0" borderId="107" xfId="0" applyNumberFormat="1" applyFont="1" applyBorder="1"/>
    <xf numFmtId="10" fontId="31" fillId="0" borderId="108" xfId="2"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20" fontId="33" fillId="10" borderId="133" xfId="6" applyNumberFormat="1" applyFont="1" applyFill="1" applyBorder="1" applyAlignment="1">
      <alignment horizontal="center" vertical="center"/>
    </xf>
    <xf numFmtId="0" fontId="33" fillId="10" borderId="134" xfId="6" applyNumberFormat="1" applyFont="1" applyFill="1" applyBorder="1" applyAlignment="1">
      <alignment horizontal="center" vertical="center"/>
    </xf>
    <xf numFmtId="0" fontId="27" fillId="0" borderId="138" xfId="0" applyNumberFormat="1" applyFont="1" applyBorder="1"/>
    <xf numFmtId="175" fontId="27" fillId="0" borderId="138" xfId="0" applyNumberFormat="1" applyFont="1" applyBorder="1" applyAlignment="1">
      <alignment horizontal="center" vertical="center"/>
    </xf>
    <xf numFmtId="175" fontId="27" fillId="0" borderId="138" xfId="0" applyNumberFormat="1" applyFont="1" applyBorder="1" applyAlignment="1">
      <alignment horizontal="center"/>
    </xf>
    <xf numFmtId="175" fontId="46" fillId="9" borderId="138" xfId="0" applyNumberFormat="1" applyFont="1" applyFill="1" applyBorder="1" applyAlignment="1">
      <alignment horizontal="center" vertical="center"/>
    </xf>
    <xf numFmtId="175" fontId="46" fillId="9" borderId="138" xfId="0" applyNumberFormat="1" applyFont="1" applyFill="1" applyBorder="1" applyAlignment="1">
      <alignment horizontal="center" vertical="center" wrapText="1"/>
    </xf>
    <xf numFmtId="175" fontId="27" fillId="7" borderId="138" xfId="0" applyNumberFormat="1" applyFont="1" applyFill="1" applyBorder="1" applyAlignment="1">
      <alignment horizontal="center"/>
    </xf>
    <xf numFmtId="4" fontId="27" fillId="0" borderId="138" xfId="0" applyNumberFormat="1" applyFont="1" applyBorder="1" applyAlignment="1">
      <alignment vertical="center"/>
    </xf>
    <xf numFmtId="4" fontId="27" fillId="0" borderId="138" xfId="0" applyNumberFormat="1" applyFont="1" applyBorder="1"/>
    <xf numFmtId="4" fontId="27" fillId="7" borderId="138" xfId="0" applyNumberFormat="1" applyFont="1" applyFill="1" applyBorder="1"/>
    <xf numFmtId="175"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3" xfId="0" applyFont="1" applyFill="1" applyBorder="1" applyAlignment="1">
      <alignment horizontal="center" vertical="center"/>
    </xf>
    <xf numFmtId="43" fontId="37" fillId="9" borderId="83" xfId="1" applyFont="1" applyFill="1" applyBorder="1" applyAlignment="1">
      <alignment horizontal="center" vertical="center"/>
    </xf>
    <xf numFmtId="4" fontId="37" fillId="9" borderId="83" xfId="0" applyNumberFormat="1" applyFont="1" applyFill="1" applyBorder="1" applyAlignment="1">
      <alignment horizontal="center" vertical="center"/>
    </xf>
    <xf numFmtId="0" fontId="37" fillId="9" borderId="83" xfId="0" applyNumberFormat="1" applyFont="1" applyFill="1" applyBorder="1" applyAlignment="1">
      <alignment horizontal="center" vertical="center" wrapText="1"/>
    </xf>
    <xf numFmtId="0" fontId="32" fillId="0" borderId="83" xfId="0" applyFont="1" applyFill="1" applyBorder="1" applyAlignment="1">
      <alignment vertical="center" wrapText="1"/>
    </xf>
    <xf numFmtId="22" fontId="32" fillId="0" borderId="83" xfId="0" applyNumberFormat="1" applyFont="1" applyFill="1" applyBorder="1" applyAlignment="1">
      <alignment horizontal="center" vertical="center"/>
    </xf>
    <xf numFmtId="0" fontId="32" fillId="0" borderId="83" xfId="0" applyFont="1" applyFill="1" applyBorder="1" applyAlignment="1">
      <alignment horizontal="justify" vertical="center"/>
    </xf>
    <xf numFmtId="0" fontId="32" fillId="0" borderId="83" xfId="0" applyFont="1" applyFill="1" applyBorder="1" applyAlignment="1">
      <alignment horizontal="center" vertical="center"/>
    </xf>
    <xf numFmtId="0" fontId="32" fillId="0" borderId="83" xfId="0" applyNumberFormat="1" applyFont="1" applyFill="1" applyBorder="1" applyAlignment="1">
      <alignment vertical="center" wrapText="1"/>
    </xf>
    <xf numFmtId="22" fontId="32" fillId="0" borderId="83" xfId="0" applyNumberFormat="1" applyFont="1" applyFill="1" applyBorder="1" applyAlignment="1">
      <alignment horizontal="center" vertical="center" wrapText="1"/>
    </xf>
    <xf numFmtId="0" fontId="32" fillId="0" borderId="83" xfId="0" applyNumberFormat="1" applyFont="1" applyFill="1" applyBorder="1" applyAlignment="1">
      <alignment horizontal="justify" vertical="center" wrapText="1"/>
    </xf>
    <xf numFmtId="0" fontId="32" fillId="0" borderId="83" xfId="0" applyNumberFormat="1" applyFont="1" applyFill="1" applyBorder="1" applyAlignment="1">
      <alignment horizontal="center" vertical="center" wrapText="1"/>
    </xf>
    <xf numFmtId="0" fontId="32" fillId="0" borderId="83" xfId="0" applyNumberFormat="1" applyFont="1" applyFill="1" applyBorder="1" applyAlignment="1">
      <alignment horizontal="justify" vertical="center"/>
    </xf>
    <xf numFmtId="0" fontId="32" fillId="0" borderId="83" xfId="0" applyNumberFormat="1" applyFont="1" applyFill="1" applyBorder="1" applyAlignment="1">
      <alignment horizontal="center" vertical="center"/>
    </xf>
    <xf numFmtId="2" fontId="32" fillId="0" borderId="83" xfId="0" applyNumberFormat="1" applyFont="1" applyFill="1" applyBorder="1" applyAlignment="1">
      <alignment vertical="center" wrapText="1"/>
    </xf>
    <xf numFmtId="2" fontId="32" fillId="0" borderId="83" xfId="0" applyNumberFormat="1" applyFont="1" applyFill="1" applyBorder="1" applyAlignment="1">
      <alignment horizontal="justify" vertical="center" wrapText="1"/>
    </xf>
    <xf numFmtId="2" fontId="32" fillId="0" borderId="83" xfId="0" applyNumberFormat="1" applyFont="1" applyFill="1" applyBorder="1" applyAlignment="1">
      <alignment horizontal="center" vertical="center" wrapText="1"/>
    </xf>
    <xf numFmtId="0" fontId="32" fillId="0" borderId="83" xfId="0" quotePrefix="1" applyNumberFormat="1" applyFont="1" applyFill="1" applyBorder="1" applyAlignment="1">
      <alignment horizontal="left" vertical="center" wrapText="1"/>
    </xf>
    <xf numFmtId="22" fontId="32" fillId="0" borderId="83" xfId="0" quotePrefix="1" applyNumberFormat="1" applyFont="1" applyFill="1" applyBorder="1" applyAlignment="1">
      <alignment horizontal="center" vertical="center"/>
    </xf>
    <xf numFmtId="0" fontId="32" fillId="0" borderId="83" xfId="0" quotePrefix="1" applyNumberFormat="1" applyFont="1" applyFill="1" applyBorder="1" applyAlignment="1">
      <alignment horizontal="justify" vertical="center"/>
    </xf>
    <xf numFmtId="0" fontId="32" fillId="0" borderId="83" xfId="0" quotePrefix="1" applyNumberFormat="1" applyFont="1" applyFill="1" applyBorder="1" applyAlignment="1">
      <alignment horizontal="center" vertical="center"/>
    </xf>
    <xf numFmtId="0" fontId="13" fillId="0" borderId="0" xfId="0" applyFont="1" applyFill="1" applyAlignment="1"/>
    <xf numFmtId="43" fontId="13" fillId="0" borderId="0" xfId="1" applyFont="1" applyFill="1" applyAlignment="1"/>
    <xf numFmtId="0" fontId="47" fillId="0" borderId="0" xfId="0" applyFont="1" applyFill="1" applyAlignment="1"/>
    <xf numFmtId="0" fontId="48" fillId="0" borderId="0" xfId="0" applyFont="1" applyFill="1" applyBorder="1" applyAlignment="1">
      <alignment vertical="center"/>
    </xf>
    <xf numFmtId="0" fontId="49" fillId="0" borderId="0" xfId="0" applyFont="1" applyFill="1" applyAlignment="1">
      <alignment vertical="center"/>
    </xf>
    <xf numFmtId="0" fontId="48" fillId="0" borderId="0" xfId="0" applyNumberFormat="1" applyFont="1" applyFill="1" applyBorder="1" applyAlignment="1">
      <alignment vertical="center"/>
    </xf>
    <xf numFmtId="0" fontId="50" fillId="0" borderId="0" xfId="0" applyFont="1" applyFill="1" applyBorder="1" applyAlignment="1">
      <alignment vertical="center"/>
    </xf>
    <xf numFmtId="0" fontId="48" fillId="0" borderId="0" xfId="0" applyFont="1" applyFill="1" applyBorder="1" applyAlignment="1">
      <alignment horizontal="center" vertical="center"/>
    </xf>
    <xf numFmtId="0" fontId="50" fillId="0" borderId="0" xfId="0" applyFont="1" applyFill="1" applyBorder="1" applyAlignment="1">
      <alignment horizontal="justify" vertical="center"/>
    </xf>
    <xf numFmtId="0" fontId="51" fillId="0" borderId="0" xfId="0" applyFont="1" applyFill="1" applyBorder="1" applyAlignment="1">
      <alignment vertical="center"/>
    </xf>
    <xf numFmtId="17" fontId="51" fillId="0" borderId="0" xfId="0" applyNumberFormat="1" applyFont="1" applyFill="1" applyBorder="1" applyAlignment="1">
      <alignment vertical="center"/>
    </xf>
    <xf numFmtId="0" fontId="51" fillId="0" borderId="0" xfId="0" quotePrefix="1" applyNumberFormat="1" applyFont="1" applyFill="1" applyBorder="1" applyAlignment="1">
      <alignment vertical="center" wrapText="1"/>
    </xf>
    <xf numFmtId="2" fontId="51" fillId="0" borderId="0" xfId="0" applyNumberFormat="1" applyFont="1" applyFill="1" applyBorder="1" applyAlignment="1">
      <alignment vertical="center"/>
    </xf>
    <xf numFmtId="2" fontId="51" fillId="0" borderId="0" xfId="0" quotePrefix="1" applyNumberFormat="1" applyFont="1" applyFill="1" applyBorder="1" applyAlignment="1">
      <alignment vertical="center" wrapText="1"/>
    </xf>
    <xf numFmtId="0" fontId="51" fillId="0" borderId="0" xfId="0" applyNumberFormat="1" applyFont="1" applyFill="1" applyBorder="1" applyAlignment="1">
      <alignment vertical="center"/>
    </xf>
    <xf numFmtId="0" fontId="51" fillId="0" borderId="0" xfId="0" applyFont="1" applyFill="1" applyAlignment="1">
      <alignment vertical="center"/>
    </xf>
    <xf numFmtId="0" fontId="52" fillId="0" borderId="0" xfId="0" applyFont="1" applyFill="1" applyBorder="1" applyAlignment="1">
      <alignment vertical="center"/>
    </xf>
    <xf numFmtId="0" fontId="49" fillId="0" borderId="0" xfId="0" applyFont="1" applyFill="1" applyBorder="1" applyAlignment="1">
      <alignment vertical="center"/>
    </xf>
    <xf numFmtId="0" fontId="50" fillId="0" borderId="0" xfId="0" applyFont="1" applyFill="1" applyBorder="1" applyAlignment="1">
      <alignment horizontal="right" vertical="center"/>
    </xf>
    <xf numFmtId="0" fontId="49" fillId="0" borderId="0" xfId="0" applyFont="1"/>
    <xf numFmtId="0" fontId="53" fillId="0" borderId="0" xfId="0" applyFont="1" applyFill="1" applyBorder="1"/>
    <xf numFmtId="0" fontId="53" fillId="0" borderId="0" xfId="0" applyFont="1"/>
    <xf numFmtId="2" fontId="53" fillId="0" borderId="0" xfId="0" applyNumberFormat="1" applyFont="1" applyFill="1" applyBorder="1" applyAlignment="1">
      <alignment horizontal="center" vertical="center" wrapText="1"/>
    </xf>
    <xf numFmtId="2" fontId="53" fillId="0" borderId="0" xfId="0" quotePrefix="1" applyNumberFormat="1" applyFont="1" applyFill="1" applyBorder="1" applyAlignment="1">
      <alignment horizontal="center" vertical="center" wrapText="1"/>
    </xf>
    <xf numFmtId="0" fontId="53" fillId="0" borderId="0" xfId="0" quotePrefix="1" applyNumberFormat="1" applyFont="1" applyFill="1" applyBorder="1" applyAlignment="1">
      <alignment horizontal="center" vertical="center" wrapText="1"/>
    </xf>
    <xf numFmtId="2" fontId="53" fillId="0" borderId="0" xfId="0" applyNumberFormat="1" applyFont="1" applyFill="1" applyBorder="1" applyAlignment="1">
      <alignment horizontal="left"/>
    </xf>
    <xf numFmtId="2" fontId="53" fillId="0" borderId="0" xfId="0" applyNumberFormat="1" applyFont="1" applyFill="1" applyBorder="1" applyAlignment="1">
      <alignment horizontal="center"/>
    </xf>
    <xf numFmtId="2" fontId="54" fillId="0" borderId="0" xfId="0" applyNumberFormat="1" applyFont="1" applyFill="1" applyBorder="1" applyAlignment="1">
      <alignment horizontal="center"/>
    </xf>
    <xf numFmtId="43" fontId="53" fillId="0" borderId="0" xfId="1" applyFont="1" applyFill="1" applyBorder="1" applyAlignment="1">
      <alignment horizontal="center"/>
    </xf>
    <xf numFmtId="165" fontId="54" fillId="0" borderId="0" xfId="0" applyNumberFormat="1" applyFont="1" applyFill="1" applyBorder="1" applyAlignment="1">
      <alignment horizontal="center"/>
    </xf>
    <xf numFmtId="0" fontId="53" fillId="0" borderId="0" xfId="0" applyNumberFormat="1" applyFont="1" applyFill="1" applyBorder="1" applyAlignment="1">
      <alignment vertical="top" wrapText="1"/>
    </xf>
    <xf numFmtId="17" fontId="53" fillId="0" borderId="0" xfId="0" quotePrefix="1" applyNumberFormat="1" applyFont="1" applyFill="1" applyBorder="1" applyAlignment="1">
      <alignment horizontal="center" vertical="center" wrapText="1"/>
    </xf>
    <xf numFmtId="0" fontId="55" fillId="0" borderId="0" xfId="0" applyFont="1" applyAlignment="1">
      <alignment vertical="center"/>
    </xf>
    <xf numFmtId="0" fontId="55" fillId="0" borderId="0" xfId="0" applyNumberFormat="1" applyFont="1" applyFill="1"/>
    <xf numFmtId="0" fontId="55" fillId="0" borderId="0" xfId="0" applyNumberFormat="1" applyFont="1" applyFill="1" applyAlignment="1">
      <alignment vertical="center"/>
    </xf>
    <xf numFmtId="0" fontId="49" fillId="0" borderId="0" xfId="0" applyFont="1" applyAlignment="1">
      <alignment vertical="center"/>
    </xf>
    <xf numFmtId="172" fontId="56" fillId="8" borderId="0" xfId="3" applyFont="1" applyFill="1" applyBorder="1"/>
    <xf numFmtId="0" fontId="49" fillId="0" borderId="0" xfId="0" applyNumberFormat="1" applyFont="1" applyFill="1"/>
    <xf numFmtId="1" fontId="57" fillId="0" borderId="0" xfId="3" applyNumberFormat="1" applyFont="1" applyFill="1" applyBorder="1" applyAlignment="1">
      <alignment horizontal="center"/>
    </xf>
    <xf numFmtId="173" fontId="57" fillId="0" borderId="0" xfId="3" applyNumberFormat="1" applyFont="1" applyBorder="1" applyAlignment="1">
      <alignment horizontal="center"/>
    </xf>
    <xf numFmtId="2" fontId="58" fillId="0" borderId="0" xfId="3" applyNumberFormat="1" applyFont="1" applyFill="1"/>
    <xf numFmtId="0" fontId="49" fillId="0" borderId="0" xfId="0" applyNumberFormat="1" applyFont="1" applyFill="1" applyAlignment="1">
      <alignment vertical="center"/>
    </xf>
    <xf numFmtId="2" fontId="58" fillId="2" borderId="0" xfId="3" applyNumberFormat="1" applyFont="1" applyFill="1"/>
    <xf numFmtId="2" fontId="59" fillId="0" borderId="0" xfId="0" applyNumberFormat="1" applyFont="1"/>
    <xf numFmtId="2" fontId="58" fillId="0" borderId="0" xfId="3" applyNumberFormat="1" applyFont="1" applyFill="1" applyAlignment="1">
      <alignment horizontal="center"/>
    </xf>
    <xf numFmtId="173" fontId="56" fillId="8" borderId="0" xfId="3" applyNumberFormat="1" applyFont="1" applyFill="1" applyBorder="1"/>
    <xf numFmtId="2" fontId="58" fillId="0" borderId="0" xfId="3" applyNumberFormat="1" applyFont="1" applyBorder="1"/>
    <xf numFmtId="2" fontId="58" fillId="0" borderId="0" xfId="3" applyNumberFormat="1" applyFont="1"/>
    <xf numFmtId="2" fontId="58" fillId="0" borderId="0" xfId="3" applyNumberFormat="1" applyFont="1" applyAlignment="1">
      <alignment horizontal="center"/>
    </xf>
    <xf numFmtId="2" fontId="60" fillId="0" borderId="0" xfId="4" applyNumberFormat="1"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2" fillId="3" borderId="140" xfId="0" quotePrefix="1" applyNumberFormat="1" applyFont="1" applyFill="1" applyBorder="1" applyAlignment="1">
      <alignment horizontal="left" vertical="center"/>
    </xf>
    <xf numFmtId="167" fontId="2" fillId="3" borderId="141" xfId="0" applyNumberFormat="1" applyFont="1" applyFill="1" applyBorder="1" applyAlignment="1">
      <alignment horizontal="right" vertical="center"/>
    </xf>
    <xf numFmtId="167" fontId="2" fillId="3" borderId="141" xfId="0" applyNumberFormat="1" applyFont="1" applyFill="1" applyBorder="1" applyAlignment="1">
      <alignment horizontal="left" vertical="center"/>
    </xf>
    <xf numFmtId="0" fontId="2" fillId="3" borderId="141" xfId="2" applyNumberFormat="1" applyFont="1" applyFill="1" applyBorder="1" applyAlignment="1">
      <alignment horizontal="left" vertical="center"/>
    </xf>
    <xf numFmtId="0" fontId="2" fillId="3" borderId="142" xfId="2" applyNumberFormat="1" applyFont="1" applyFill="1" applyBorder="1" applyAlignment="1">
      <alignment horizontal="center" vertical="center"/>
    </xf>
    <xf numFmtId="0" fontId="61" fillId="0" borderId="0" xfId="0" applyFont="1" applyBorder="1" applyAlignment="1">
      <alignment vertical="center"/>
    </xf>
    <xf numFmtId="0" fontId="49" fillId="0" borderId="0" xfId="0" applyFont="1" applyBorder="1"/>
    <xf numFmtId="49" fontId="62" fillId="0" borderId="0" xfId="0" applyNumberFormat="1" applyFont="1" applyFill="1" applyBorder="1" applyAlignment="1">
      <alignment horizontal="center"/>
    </xf>
    <xf numFmtId="0" fontId="62" fillId="0" borderId="0" xfId="0" applyFont="1"/>
    <xf numFmtId="1" fontId="49" fillId="0" borderId="0" xfId="0" applyNumberFormat="1" applyFont="1" applyFill="1" applyBorder="1"/>
    <xf numFmtId="1" fontId="62" fillId="0" borderId="0" xfId="0" applyNumberFormat="1" applyFont="1" applyFill="1" applyBorder="1" applyAlignment="1">
      <alignment horizontal="right"/>
    </xf>
    <xf numFmtId="0" fontId="62" fillId="0" borderId="0" xfId="0" applyFont="1" applyAlignment="1">
      <alignment horizontal="right"/>
    </xf>
    <xf numFmtId="164" fontId="49" fillId="0" borderId="0" xfId="0" applyNumberFormat="1" applyFont="1" applyFill="1" applyBorder="1" applyAlignment="1">
      <alignment horizontal="right"/>
    </xf>
    <xf numFmtId="49" fontId="62" fillId="0" borderId="0" xfId="0" applyNumberFormat="1" applyFont="1" applyBorder="1" applyAlignment="1">
      <alignment horizontal="right"/>
    </xf>
    <xf numFmtId="49" fontId="62" fillId="0" borderId="0" xfId="0" applyNumberFormat="1" applyFont="1" applyFill="1" applyBorder="1" applyAlignment="1">
      <alignment horizontal="right"/>
    </xf>
    <xf numFmtId="164" fontId="62" fillId="0" borderId="0" xfId="0" applyNumberFormat="1" applyFont="1" applyFill="1" applyBorder="1" applyAlignment="1">
      <alignment horizontal="right"/>
    </xf>
    <xf numFmtId="166" fontId="49" fillId="0" borderId="0" xfId="2" applyNumberFormat="1" applyFont="1" applyFill="1" applyBorder="1" applyAlignment="1">
      <alignment horizontal="right"/>
    </xf>
    <xf numFmtId="0" fontId="62" fillId="0" borderId="0" xfId="0" applyFont="1" applyBorder="1" applyAlignment="1">
      <alignment horizontal="right"/>
    </xf>
    <xf numFmtId="165" fontId="49" fillId="0" borderId="0" xfId="0" applyNumberFormat="1" applyFont="1" applyFill="1" applyBorder="1" applyAlignment="1">
      <alignment horizontal="right"/>
    </xf>
    <xf numFmtId="0" fontId="63" fillId="0" borderId="0" xfId="0" applyFont="1"/>
    <xf numFmtId="0" fontId="63" fillId="0" borderId="0" xfId="0" applyFont="1" applyAlignment="1">
      <alignment horizontal="center"/>
    </xf>
    <xf numFmtId="165" fontId="63" fillId="0" borderId="0" xfId="0" applyNumberFormat="1"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21" fillId="5" borderId="38" xfId="0" applyNumberFormat="1" applyFont="1" applyFill="1" applyBorder="1" applyAlignment="1">
      <alignment horizontal="left" vertical="center"/>
    </xf>
    <xf numFmtId="0" fontId="21" fillId="5" borderId="40" xfId="0" applyNumberFormat="1" applyFont="1" applyFill="1" applyBorder="1" applyAlignment="1">
      <alignment horizontal="left" vertical="center"/>
    </xf>
    <xf numFmtId="0" fontId="2" fillId="3" borderId="0" xfId="0" applyNumberFormat="1" applyFont="1" applyFill="1" applyAlignment="1">
      <alignment horizontal="center" vertical="center" wrapText="1"/>
    </xf>
    <xf numFmtId="0" fontId="23"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21" fillId="5" borderId="27" xfId="0" applyNumberFormat="1" applyFont="1" applyFill="1" applyBorder="1" applyAlignment="1">
      <alignment horizontal="left" vertical="center"/>
    </xf>
    <xf numFmtId="0" fontId="21" fillId="5" borderId="29" xfId="0" applyNumberFormat="1" applyFont="1" applyFill="1" applyBorder="1" applyAlignment="1">
      <alignment horizontal="left" vertical="center"/>
    </xf>
    <xf numFmtId="0" fontId="21" fillId="2" borderId="30" xfId="0" applyNumberFormat="1" applyFont="1" applyFill="1" applyBorder="1" applyAlignment="1">
      <alignment horizontal="left" vertical="center"/>
    </xf>
    <xf numFmtId="0" fontId="21" fillId="2" borderId="31" xfId="0" applyNumberFormat="1" applyFont="1" applyFill="1" applyBorder="1" applyAlignment="1">
      <alignment horizontal="left" vertical="center"/>
    </xf>
    <xf numFmtId="0" fontId="21" fillId="5" borderId="30" xfId="0" applyNumberFormat="1" applyFont="1" applyFill="1" applyBorder="1" applyAlignment="1">
      <alignment horizontal="left" vertical="center"/>
    </xf>
    <xf numFmtId="0" fontId="21" fillId="5" borderId="31" xfId="0" applyNumberFormat="1" applyFont="1" applyFill="1" applyBorder="1" applyAlignment="1">
      <alignment horizontal="left" vertical="center"/>
    </xf>
    <xf numFmtId="0" fontId="21" fillId="2" borderId="32" xfId="0" applyNumberFormat="1" applyFont="1" applyFill="1" applyBorder="1" applyAlignment="1">
      <alignment horizontal="left" vertical="center"/>
    </xf>
    <xf numFmtId="0" fontId="21" fillId="2" borderId="34" xfId="0" applyNumberFormat="1" applyFont="1" applyFill="1" applyBorder="1" applyAlignment="1">
      <alignment horizontal="left" vertical="center"/>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left" vertical="top" wrapText="1"/>
    </xf>
    <xf numFmtId="0" fontId="4" fillId="0" borderId="0" xfId="0" applyNumberFormat="1" applyFont="1" applyFill="1" applyAlignment="1">
      <alignment horizontal="left"/>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9" xfId="0" applyNumberFormat="1" applyFont="1" applyFill="1" applyBorder="1" applyAlignment="1">
      <alignment horizontal="left" vertical="center" wrapText="1"/>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0" fontId="11" fillId="2" borderId="0" xfId="0" applyNumberFormat="1" applyFont="1" applyFill="1" applyAlignment="1">
      <alignment horizontal="left" vertical="center"/>
    </xf>
    <xf numFmtId="0" fontId="13" fillId="2" borderId="101" xfId="0" applyFont="1" applyFill="1" applyBorder="1" applyAlignment="1">
      <alignment horizontal="left" vertical="center"/>
    </xf>
    <xf numFmtId="0" fontId="13" fillId="2" borderId="102" xfId="0" applyFont="1" applyFill="1" applyBorder="1" applyAlignment="1">
      <alignment horizontal="left" vertical="center"/>
    </xf>
    <xf numFmtId="0" fontId="13" fillId="2" borderId="103" xfId="0" applyFont="1" applyFill="1" applyBorder="1" applyAlignment="1">
      <alignment horizontal="left" vertical="center"/>
    </xf>
    <xf numFmtId="43" fontId="38" fillId="3" borderId="97" xfId="1" applyFont="1" applyFill="1" applyBorder="1" applyAlignment="1">
      <alignment horizontal="center" vertical="center" wrapText="1"/>
    </xf>
    <xf numFmtId="43" fontId="38" fillId="3" borderId="98"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9" xfId="0" applyNumberFormat="1" applyFont="1" applyFill="1" applyBorder="1" applyAlignment="1">
      <alignment horizontal="left" vertical="center"/>
    </xf>
    <xf numFmtId="0" fontId="45" fillId="2" borderId="0" xfId="0" quotePrefix="1" applyNumberFormat="1" applyFont="1" applyFill="1" applyBorder="1" applyAlignment="1">
      <alignment horizontal="left" vertical="center" wrapText="1"/>
    </xf>
    <xf numFmtId="0" fontId="41" fillId="2" borderId="100" xfId="0" quotePrefix="1" applyNumberFormat="1" applyFont="1" applyFill="1" applyBorder="1" applyAlignment="1">
      <alignment horizontal="left"/>
    </xf>
    <xf numFmtId="0" fontId="13" fillId="0" borderId="0" xfId="0" applyNumberFormat="1" applyFont="1" applyFill="1" applyAlignment="1">
      <alignment horizontal="left" vertical="center" wrapText="1"/>
    </xf>
    <xf numFmtId="0" fontId="13" fillId="2" borderId="0" xfId="0" applyNumberFormat="1" applyFont="1" applyFill="1" applyAlignment="1">
      <alignment horizontal="left" vertical="center" wrapText="1"/>
    </xf>
    <xf numFmtId="0" fontId="41" fillId="2" borderId="0" xfId="0" applyNumberFormat="1" applyFont="1" applyFill="1" applyBorder="1" applyAlignment="1">
      <alignment wrapText="1"/>
    </xf>
    <xf numFmtId="0" fontId="42" fillId="2" borderId="0" xfId="0" quotePrefix="1" applyNumberFormat="1" applyFont="1" applyFill="1" applyBorder="1" applyAlignment="1">
      <alignment horizontal="center" vertical="center" wrapText="1"/>
    </xf>
    <xf numFmtId="0" fontId="42" fillId="2" borderId="0" xfId="0" applyNumberFormat="1" applyFont="1" applyFill="1" applyBorder="1" applyAlignment="1">
      <alignment horizontal="center"/>
    </xf>
    <xf numFmtId="0" fontId="41" fillId="2" borderId="0" xfId="0" applyNumberFormat="1" applyFont="1" applyFill="1" applyBorder="1" applyAlignment="1">
      <alignment vertical="center" wrapText="1"/>
    </xf>
    <xf numFmtId="0" fontId="33" fillId="9" borderId="116" xfId="5" applyNumberFormat="1" applyFont="1" applyFill="1" applyBorder="1" applyAlignment="1">
      <alignment horizontal="center" vertical="center"/>
    </xf>
    <xf numFmtId="0" fontId="33" fillId="9" borderId="119"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0" fontId="33" fillId="9" borderId="117" xfId="5" applyNumberFormat="1" applyFont="1" applyFill="1" applyBorder="1" applyAlignment="1">
      <alignment horizontal="center" vertical="center"/>
    </xf>
    <xf numFmtId="0" fontId="33" fillId="9" borderId="104" xfId="5" applyNumberFormat="1" applyFont="1" applyFill="1" applyBorder="1" applyAlignment="1">
      <alignment horizontal="center" vertical="center"/>
    </xf>
    <xf numFmtId="0" fontId="33" fillId="9" borderId="122" xfId="5" applyNumberFormat="1" applyFont="1" applyFill="1" applyBorder="1" applyAlignment="1">
      <alignment horizontal="center" vertical="center"/>
    </xf>
    <xf numFmtId="17" fontId="33" fillId="9" borderId="117" xfId="0" applyNumberFormat="1" applyFont="1" applyFill="1" applyBorder="1" applyAlignment="1">
      <alignment horizontal="center" vertical="center"/>
    </xf>
    <xf numFmtId="0" fontId="33" fillId="9" borderId="104"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5" xfId="5" applyFont="1" applyFill="1" applyBorder="1" applyAlignment="1">
      <alignment horizontal="center" vertical="center" wrapText="1"/>
    </xf>
    <xf numFmtId="0" fontId="33" fillId="9" borderId="45" xfId="5" applyNumberFormat="1" applyFont="1" applyFill="1" applyBorder="1" applyAlignment="1">
      <alignment horizontal="center" vertical="center"/>
    </xf>
    <xf numFmtId="0" fontId="33" fillId="9" borderId="106"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5"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0" fontId="33" fillId="10" borderId="137" xfId="6" applyNumberFormat="1" applyFont="1" applyFill="1" applyBorder="1" applyAlignment="1">
      <alignment horizontal="center" vertical="center"/>
    </xf>
    <xf numFmtId="0" fontId="46" fillId="9" borderId="138" xfId="0" applyNumberFormat="1" applyFont="1" applyFill="1" applyBorder="1" applyAlignment="1">
      <alignment horizontal="center" vertical="center"/>
    </xf>
    <xf numFmtId="175" fontId="46" fillId="9" borderId="138"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2347146930651504E-2"/>
                  <c:y val="-9.4398496154807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2939.18</c:v>
                </c:pt>
                <c:pt idx="1">
                  <c:v>1152.26</c:v>
                </c:pt>
                <c:pt idx="3">
                  <c:v>6</c:v>
                </c:pt>
                <c:pt idx="4">
                  <c:v>10.78</c:v>
                </c:pt>
                <c:pt idx="5">
                  <c:v>87.37</c:v>
                </c:pt>
                <c:pt idx="6">
                  <c:v>59.66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1152.26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10.78</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87.37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59.66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RER'!$L$24:$L$27</c:f>
              <c:strCache>
                <c:ptCount val="4"/>
                <c:pt idx="0">
                  <c:v>C.E. TRES HERMANAS</c:v>
                </c:pt>
                <c:pt idx="1">
                  <c:v>C.E. CUPISNIQUE</c:v>
                </c:pt>
                <c:pt idx="2">
                  <c:v>C.E. MARCONA</c:v>
                </c:pt>
                <c:pt idx="3">
                  <c:v>C.E. TALARA</c:v>
                </c:pt>
              </c:strCache>
            </c:strRef>
          </c:cat>
          <c:val>
            <c:numRef>
              <c:f>'6. FP RER'!$O$24:$O$27</c:f>
              <c:numCache>
                <c:formatCode>0.00</c:formatCode>
                <c:ptCount val="4"/>
                <c:pt idx="0">
                  <c:v>38.873449167500006</c:v>
                </c:pt>
                <c:pt idx="1">
                  <c:v>27.081642980000002</c:v>
                </c:pt>
                <c:pt idx="2">
                  <c:v>10.99255627</c:v>
                </c:pt>
                <c:pt idx="3">
                  <c:v>10.425358962500001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val>
            <c:numRef>
              <c:f>'6. FP RER'!$P$24:$P$27</c:f>
              <c:numCache>
                <c:formatCode>0.00</c:formatCode>
                <c:ptCount val="4"/>
                <c:pt idx="0">
                  <c:v>0.53754382339235141</c:v>
                </c:pt>
                <c:pt idx="1">
                  <c:v>0.43750069433674521</c:v>
                </c:pt>
                <c:pt idx="2">
                  <c:v>0.46171691322244618</c:v>
                </c:pt>
                <c:pt idx="3">
                  <c:v>0.45348152914796258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9037395348599794E-2"/>
          <c:y val="0.14375424768335157"/>
          <c:w val="0.8755947606824029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RER'!$L$28:$L$33</c:f>
              <c:strCache>
                <c:ptCount val="6"/>
                <c:pt idx="0">
                  <c:v>C.S. TACNA</c:v>
                </c:pt>
                <c:pt idx="1">
                  <c:v>C.S. PANAMERICANA</c:v>
                </c:pt>
                <c:pt idx="2">
                  <c:v>C.S. MOQUEGUA FV</c:v>
                </c:pt>
                <c:pt idx="3">
                  <c:v>C.S. MAJES</c:v>
                </c:pt>
                <c:pt idx="4">
                  <c:v>C.S. REPARTICION</c:v>
                </c:pt>
                <c:pt idx="5">
                  <c:v>C.S. RUBI</c:v>
                </c:pt>
              </c:strCache>
            </c:strRef>
          </c:cat>
          <c:val>
            <c:numRef>
              <c:f>'6. FP RER'!$O$28:$O$33</c:f>
              <c:numCache>
                <c:formatCode>0.00</c:formatCode>
                <c:ptCount val="6"/>
                <c:pt idx="0">
                  <c:v>4.85795975</c:v>
                </c:pt>
                <c:pt idx="1">
                  <c:v>4.6003045</c:v>
                </c:pt>
                <c:pt idx="2">
                  <c:v>4.1401912899999997</c:v>
                </c:pt>
                <c:pt idx="3">
                  <c:v>3.8632219125000002</c:v>
                </c:pt>
                <c:pt idx="4">
                  <c:v>3.422501</c:v>
                </c:pt>
                <c:pt idx="5">
                  <c:v>2.4809999999999999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numLit>
              <c:formatCode>General</c:formatCode>
              <c:ptCount val="6"/>
              <c:pt idx="0">
                <c:v>0</c:v>
              </c:pt>
              <c:pt idx="1">
                <c:v>0</c:v>
              </c:pt>
              <c:pt idx="2">
                <c:v>0</c:v>
              </c:pt>
              <c:pt idx="3">
                <c:v>0</c:v>
              </c:pt>
              <c:pt idx="4">
                <c:v>0</c:v>
              </c:pt>
              <c:pt idx="5">
                <c:v>0</c:v>
              </c:pt>
            </c:numLit>
          </c:cat>
          <c:val>
            <c:numRef>
              <c:f>'6. FP RER'!$P$28:$P$33</c:f>
              <c:numCache>
                <c:formatCode>0.00</c:formatCode>
                <c:ptCount val="6"/>
                <c:pt idx="0">
                  <c:v>0.32647578965053764</c:v>
                </c:pt>
                <c:pt idx="1">
                  <c:v>0.30916024865591402</c:v>
                </c:pt>
                <c:pt idx="2">
                  <c:v>0.34779832745295697</c:v>
                </c:pt>
                <c:pt idx="3">
                  <c:v>0.25962512852822583</c:v>
                </c:pt>
                <c:pt idx="4">
                  <c:v>0.23000678763440863</c:v>
                </c:pt>
                <c:pt idx="5">
                  <c:v>0.35774847729789594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900">
                    <a:latin typeface="Arial" panose="020B0604020202020204" pitchFamily="34" charset="0"/>
                    <a:cs typeface="Arial" panose="020B0604020202020204" pitchFamily="34" charset="0"/>
                  </a:defRPr>
                </a:pPr>
                <a:r>
                  <a:rPr lang="es-PA" sz="9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RER'!$L$34:$L$37</c:f>
              <c:strCache>
                <c:ptCount val="4"/>
                <c:pt idx="0">
                  <c:v>C.T. PARAMONGA</c:v>
                </c:pt>
                <c:pt idx="1">
                  <c:v>C.T. HUAYCOLORO</c:v>
                </c:pt>
                <c:pt idx="2">
                  <c:v>C.T. LA GRINGA</c:v>
                </c:pt>
                <c:pt idx="3">
                  <c:v>C.T. MAPLE ETANOL</c:v>
                </c:pt>
              </c:strCache>
            </c:strRef>
          </c:cat>
          <c:val>
            <c:numRef>
              <c:f>'6. FP RER'!$O$34:$O$37</c:f>
              <c:numCache>
                <c:formatCode>0.00</c:formatCode>
                <c:ptCount val="4"/>
                <c:pt idx="0">
                  <c:v>6.8479127750000002</c:v>
                </c:pt>
                <c:pt idx="1">
                  <c:v>2.9854630499999999</c:v>
                </c:pt>
                <c:pt idx="2">
                  <c:v>0.94364092499999996</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numLit>
              <c:formatCode>General</c:formatCode>
              <c:ptCount val="4"/>
              <c:pt idx="0">
                <c:v>0</c:v>
              </c:pt>
              <c:pt idx="1">
                <c:v>0</c:v>
              </c:pt>
              <c:pt idx="2">
                <c:v>0</c:v>
              </c:pt>
              <c:pt idx="3">
                <c:v>0</c:v>
              </c:pt>
            </c:numLit>
          </c:cat>
          <c:val>
            <c:numRef>
              <c:f>'6. FP RER'!$P$34:$P$37</c:f>
              <c:numCache>
                <c:formatCode>0.00</c:formatCode>
                <c:ptCount val="4"/>
                <c:pt idx="0">
                  <c:v>0.7270287391284036</c:v>
                </c:pt>
                <c:pt idx="1">
                  <c:v>0.9419528528699076</c:v>
                </c:pt>
                <c:pt idx="2">
                  <c:v>0.42419216609127197</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900">
                <a:latin typeface="Arial" panose="020B0604020202020204" pitchFamily="34" charset="0"/>
                <a:cs typeface="Arial" panose="020B0604020202020204" pitchFamily="34" charset="0"/>
              </a:defRPr>
            </a:pPr>
            <a:r>
              <a:rPr lang="es-PA" sz="900">
                <a:latin typeface="Arial" panose="020B0604020202020204" pitchFamily="34" charset="0"/>
                <a:cs typeface="Arial" panose="020B0604020202020204" pitchFamily="34" charset="0"/>
              </a:rPr>
              <a:t>Factor de planta de las centrales RER  Acumulado</a:t>
            </a:r>
            <a:r>
              <a:rPr lang="es-PA" sz="900" baseline="0">
                <a:latin typeface="Arial" panose="020B0604020202020204" pitchFamily="34" charset="0"/>
                <a:cs typeface="Arial" panose="020B0604020202020204" pitchFamily="34" charset="0"/>
              </a:rPr>
              <a:t> al 31 de enero</a:t>
            </a:r>
            <a:endParaRPr lang="es-PA" sz="900">
              <a:latin typeface="Arial" panose="020B0604020202020204" pitchFamily="34" charset="0"/>
              <a:cs typeface="Arial" panose="020B0604020202020204" pitchFamily="34" charset="0"/>
            </a:endParaRPr>
          </a:p>
        </c:rich>
      </c:tx>
      <c:layout>
        <c:manualLayout>
          <c:xMode val="edge"/>
          <c:yMode val="edge"/>
          <c:x val="0.24950282325790177"/>
          <c:y val="1.35805852667012E-2"/>
        </c:manualLayout>
      </c:layout>
      <c:overlay val="1"/>
    </c:title>
    <c:autoTitleDeleted val="0"/>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RER'!$Z$5</c:f>
              <c:strCache>
                <c:ptCount val="1"/>
                <c:pt idx="0">
                  <c:v>2018</c:v>
                </c:pt>
              </c:strCache>
            </c:strRef>
          </c:tx>
          <c:invertIfNegative val="0"/>
          <c:cat>
            <c:multiLvlStrRef>
              <c:f>'6. FP RER'!$X$6:$Y$37</c:f>
              <c:multiLvlStrCache>
                <c:ptCount val="32"/>
                <c:lvl>
                  <c:pt idx="0">
                    <c:v>C.H. YARUCAYA</c:v>
                  </c:pt>
                  <c:pt idx="1">
                    <c:v>C.H. RUNATULLO III</c:v>
                  </c:pt>
                  <c:pt idx="2">
                    <c:v>C.H. CARHUAQUERO IV</c:v>
                  </c:pt>
                  <c:pt idx="3">
                    <c:v>C.H. RONCADOR</c:v>
                  </c:pt>
                  <c:pt idx="4">
                    <c:v>C.H. HUASAHUASI I</c:v>
                  </c:pt>
                  <c:pt idx="5">
                    <c:v>C.H. HUASAHUASI II</c:v>
                  </c:pt>
                  <c:pt idx="6">
                    <c:v>C.H. RUNATULLO II</c:v>
                  </c:pt>
                  <c:pt idx="7">
                    <c:v>C.H. YANAPAMPA</c:v>
                  </c:pt>
                  <c:pt idx="8">
                    <c:v>C.H. LA JOYA</c:v>
                  </c:pt>
                  <c:pt idx="9">
                    <c:v>C.H. CANCHAYLLO</c:v>
                  </c:pt>
                  <c:pt idx="10">
                    <c:v>C.H. SANTA CRUZ II</c:v>
                  </c:pt>
                  <c:pt idx="11">
                    <c:v>C.H. LAS PIZARRAS</c:v>
                  </c:pt>
                  <c:pt idx="12">
                    <c:v>C.H. SANTA CRUZ I</c:v>
                  </c:pt>
                  <c:pt idx="13">
                    <c:v>C.H. CAÑA BRAVA</c:v>
                  </c:pt>
                  <c:pt idx="14">
                    <c:v>C.H. POECHOS II</c:v>
                  </c:pt>
                  <c:pt idx="15">
                    <c:v>C.H. POTRERO</c:v>
                  </c:pt>
                  <c:pt idx="16">
                    <c:v>C.H. IMPERIAL</c:v>
                  </c:pt>
                  <c:pt idx="17">
                    <c:v>C.H. PURMACANA</c:v>
                  </c:pt>
                  <c:pt idx="18">
                    <c:v>C.E. TRES HERMANAS</c:v>
                  </c:pt>
                  <c:pt idx="19">
                    <c:v>C.E. CUPISNIQUE</c:v>
                  </c:pt>
                  <c:pt idx="20">
                    <c:v>C.E. MARCONA</c:v>
                  </c:pt>
                  <c:pt idx="21">
                    <c:v>C.E. TALARA</c:v>
                  </c:pt>
                  <c:pt idx="22">
                    <c:v>C.S. MOQUEGUA FV</c:v>
                  </c:pt>
                  <c:pt idx="23">
                    <c:v>C.S. RUBI</c:v>
                  </c:pt>
                  <c:pt idx="24">
                    <c:v>C.S. TACNA SOLAR</c:v>
                  </c:pt>
                  <c:pt idx="25">
                    <c:v>C.S. PANAMERICANA SOLAR</c:v>
                  </c:pt>
                  <c:pt idx="26">
                    <c:v>C.S. MAJES SOLAR</c:v>
                  </c:pt>
                  <c:pt idx="27">
                    <c:v>C.S. REPARTICION</c:v>
                  </c:pt>
                  <c:pt idx="28">
                    <c:v>C.T. HUAYCOLORO</c:v>
                  </c:pt>
                  <c:pt idx="29">
                    <c:v>C.T. PARAMONGA</c:v>
                  </c:pt>
                  <c:pt idx="30">
                    <c:v>C.T. LA GRINGA</c:v>
                  </c:pt>
                  <c:pt idx="31">
                    <c:v>C.T. MAPLE ETANOL</c:v>
                  </c:pt>
                </c:lvl>
                <c:lvl>
                  <c:pt idx="0">
                    <c:v>AGUA</c:v>
                  </c:pt>
                  <c:pt idx="18">
                    <c:v>EOLICA</c:v>
                  </c:pt>
                  <c:pt idx="22">
                    <c:v>SOLAR</c:v>
                  </c:pt>
                  <c:pt idx="28">
                    <c:v>BIOMASA</c:v>
                  </c:pt>
                </c:lvl>
              </c:multiLvlStrCache>
            </c:multiLvlStrRef>
          </c:cat>
          <c:val>
            <c:numRef>
              <c:f>'6. FP RER'!$Z$6:$Z$37</c:f>
              <c:numCache>
                <c:formatCode>General</c:formatCode>
                <c:ptCount val="32"/>
                <c:pt idx="0">
                  <c:v>1.2043092132616486</c:v>
                </c:pt>
                <c:pt idx="1">
                  <c:v>0.98981343520657339</c:v>
                </c:pt>
                <c:pt idx="2">
                  <c:v>0.98919954829012868</c:v>
                </c:pt>
                <c:pt idx="3">
                  <c:v>0.97516020887405752</c:v>
                </c:pt>
                <c:pt idx="4">
                  <c:v>0.88438723015937992</c:v>
                </c:pt>
                <c:pt idx="5">
                  <c:v>0.87449363531868773</c:v>
                </c:pt>
                <c:pt idx="6">
                  <c:v>0.84619365338330088</c:v>
                </c:pt>
                <c:pt idx="7">
                  <c:v>0.80176324884792627</c:v>
                </c:pt>
                <c:pt idx="8">
                  <c:v>0.79977283428720103</c:v>
                </c:pt>
                <c:pt idx="9">
                  <c:v>0.79723141587419977</c:v>
                </c:pt>
                <c:pt idx="10">
                  <c:v>0.79473984870880798</c:v>
                </c:pt>
                <c:pt idx="11">
                  <c:v>0.7653847605496753</c:v>
                </c:pt>
                <c:pt idx="12">
                  <c:v>0.76255711593128173</c:v>
                </c:pt>
                <c:pt idx="13">
                  <c:v>0.70594234297661729</c:v>
                </c:pt>
                <c:pt idx="14">
                  <c:v>0.50772054667925082</c:v>
                </c:pt>
                <c:pt idx="15">
                  <c:v>0.47114445345004591</c:v>
                </c:pt>
                <c:pt idx="16">
                  <c:v>0.41320462691430437</c:v>
                </c:pt>
                <c:pt idx="17">
                  <c:v>0.2982518265303058</c:v>
                </c:pt>
                <c:pt idx="18">
                  <c:v>0.53754382339235141</c:v>
                </c:pt>
                <c:pt idx="19">
                  <c:v>0.43750069433674521</c:v>
                </c:pt>
                <c:pt idx="20">
                  <c:v>0.46171691322244618</c:v>
                </c:pt>
                <c:pt idx="21">
                  <c:v>0.45348152914796258</c:v>
                </c:pt>
                <c:pt idx="22">
                  <c:v>0.34779832745295697</c:v>
                </c:pt>
                <c:pt idx="23">
                  <c:v>0.35774847729789594</c:v>
                </c:pt>
                <c:pt idx="24">
                  <c:v>0.32647578965053764</c:v>
                </c:pt>
                <c:pt idx="25">
                  <c:v>0.30916024865591402</c:v>
                </c:pt>
                <c:pt idx="26">
                  <c:v>0.25962512852822583</c:v>
                </c:pt>
                <c:pt idx="27">
                  <c:v>0.23000678763440863</c:v>
                </c:pt>
                <c:pt idx="28">
                  <c:v>0.9419528528699076</c:v>
                </c:pt>
                <c:pt idx="29">
                  <c:v>0.7270287391284036</c:v>
                </c:pt>
                <c:pt idx="30">
                  <c:v>0.42419216609127197</c:v>
                </c:pt>
                <c:pt idx="31">
                  <c:v>0</c:v>
                </c:pt>
              </c:numCache>
            </c:numRef>
          </c:val>
          <c:extLst>
            <c:ext xmlns:c16="http://schemas.microsoft.com/office/drawing/2014/chart" uri="{C3380CC4-5D6E-409C-BE32-E72D297353CC}">
              <c16:uniqueId val="{00000000-85FF-4DF3-8743-548E0D4D72F7}"/>
            </c:ext>
          </c:extLst>
        </c:ser>
        <c:ser>
          <c:idx val="0"/>
          <c:order val="1"/>
          <c:tx>
            <c:strRef>
              <c:f>'6. FP RER'!$AA$5</c:f>
              <c:strCache>
                <c:ptCount val="1"/>
                <c:pt idx="0">
                  <c:v>2017</c:v>
                </c:pt>
              </c:strCache>
            </c:strRef>
          </c:tx>
          <c:invertIfNegative val="0"/>
          <c:cat>
            <c:multiLvlStrRef>
              <c:f>'6. FP RER'!$X$6:$Y$37</c:f>
              <c:multiLvlStrCache>
                <c:ptCount val="32"/>
                <c:lvl>
                  <c:pt idx="0">
                    <c:v>C.H. YARUCAYA</c:v>
                  </c:pt>
                  <c:pt idx="1">
                    <c:v>C.H. RUNATULLO III</c:v>
                  </c:pt>
                  <c:pt idx="2">
                    <c:v>C.H. CARHUAQUERO IV</c:v>
                  </c:pt>
                  <c:pt idx="3">
                    <c:v>C.H. RONCADOR</c:v>
                  </c:pt>
                  <c:pt idx="4">
                    <c:v>C.H. HUASAHUASI I</c:v>
                  </c:pt>
                  <c:pt idx="5">
                    <c:v>C.H. HUASAHUASI II</c:v>
                  </c:pt>
                  <c:pt idx="6">
                    <c:v>C.H. RUNATULLO II</c:v>
                  </c:pt>
                  <c:pt idx="7">
                    <c:v>C.H. YANAPAMPA</c:v>
                  </c:pt>
                  <c:pt idx="8">
                    <c:v>C.H. LA JOYA</c:v>
                  </c:pt>
                  <c:pt idx="9">
                    <c:v>C.H. CANCHAYLLO</c:v>
                  </c:pt>
                  <c:pt idx="10">
                    <c:v>C.H. SANTA CRUZ II</c:v>
                  </c:pt>
                  <c:pt idx="11">
                    <c:v>C.H. LAS PIZARRAS</c:v>
                  </c:pt>
                  <c:pt idx="12">
                    <c:v>C.H. SANTA CRUZ I</c:v>
                  </c:pt>
                  <c:pt idx="13">
                    <c:v>C.H. CAÑA BRAVA</c:v>
                  </c:pt>
                  <c:pt idx="14">
                    <c:v>C.H. POECHOS II</c:v>
                  </c:pt>
                  <c:pt idx="15">
                    <c:v>C.H. POTRERO</c:v>
                  </c:pt>
                  <c:pt idx="16">
                    <c:v>C.H. IMPERIAL</c:v>
                  </c:pt>
                  <c:pt idx="17">
                    <c:v>C.H. PURMACANA</c:v>
                  </c:pt>
                  <c:pt idx="18">
                    <c:v>C.E. TRES HERMANAS</c:v>
                  </c:pt>
                  <c:pt idx="19">
                    <c:v>C.E. CUPISNIQUE</c:v>
                  </c:pt>
                  <c:pt idx="20">
                    <c:v>C.E. MARCONA</c:v>
                  </c:pt>
                  <c:pt idx="21">
                    <c:v>C.E. TALARA</c:v>
                  </c:pt>
                  <c:pt idx="22">
                    <c:v>C.S. MOQUEGUA FV</c:v>
                  </c:pt>
                  <c:pt idx="23">
                    <c:v>C.S. RUBI</c:v>
                  </c:pt>
                  <c:pt idx="24">
                    <c:v>C.S. TACNA SOLAR</c:v>
                  </c:pt>
                  <c:pt idx="25">
                    <c:v>C.S. PANAMERICANA SOLAR</c:v>
                  </c:pt>
                  <c:pt idx="26">
                    <c:v>C.S. MAJES SOLAR</c:v>
                  </c:pt>
                  <c:pt idx="27">
                    <c:v>C.S. REPARTICION</c:v>
                  </c:pt>
                  <c:pt idx="28">
                    <c:v>C.T. HUAYCOLORO</c:v>
                  </c:pt>
                  <c:pt idx="29">
                    <c:v>C.T. PARAMONGA</c:v>
                  </c:pt>
                  <c:pt idx="30">
                    <c:v>C.T. LA GRINGA</c:v>
                  </c:pt>
                  <c:pt idx="31">
                    <c:v>C.T. MAPLE ETANOL</c:v>
                  </c:pt>
                </c:lvl>
                <c:lvl>
                  <c:pt idx="0">
                    <c:v>AGUA</c:v>
                  </c:pt>
                  <c:pt idx="18">
                    <c:v>EOLICA</c:v>
                  </c:pt>
                  <c:pt idx="22">
                    <c:v>SOLAR</c:v>
                  </c:pt>
                  <c:pt idx="28">
                    <c:v>BIOMASA</c:v>
                  </c:pt>
                </c:lvl>
              </c:multiLvlStrCache>
            </c:multiLvlStrRef>
          </c:cat>
          <c:val>
            <c:numRef>
              <c:f>'6. FP RER'!$AA$6:$AA$37</c:f>
              <c:numCache>
                <c:formatCode>General</c:formatCode>
                <c:ptCount val="32"/>
                <c:pt idx="1">
                  <c:v>0.98125460704497625</c:v>
                </c:pt>
                <c:pt idx="2">
                  <c:v>0.99956636020697309</c:v>
                </c:pt>
                <c:pt idx="3">
                  <c:v>0.92113922877271071</c:v>
                </c:pt>
                <c:pt idx="4">
                  <c:v>0.88996743081709528</c:v>
                </c:pt>
                <c:pt idx="5">
                  <c:v>0.88329093149632798</c:v>
                </c:pt>
                <c:pt idx="6">
                  <c:v>0.89638476599307571</c:v>
                </c:pt>
                <c:pt idx="7">
                  <c:v>0.81291225638440867</c:v>
                </c:pt>
                <c:pt idx="8">
                  <c:v>0.64372669658342008</c:v>
                </c:pt>
                <c:pt idx="9">
                  <c:v>0.6878801121884518</c:v>
                </c:pt>
                <c:pt idx="10">
                  <c:v>0.84272765819276596</c:v>
                </c:pt>
                <c:pt idx="11">
                  <c:v>0.81569583875868057</c:v>
                </c:pt>
                <c:pt idx="12">
                  <c:v>0.88388869866981845</c:v>
                </c:pt>
                <c:pt idx="13">
                  <c:v>0.89224623798145308</c:v>
                </c:pt>
                <c:pt idx="14">
                  <c:v>0.20092390710497635</c:v>
                </c:pt>
                <c:pt idx="16">
                  <c:v>0.6801211111450528</c:v>
                </c:pt>
                <c:pt idx="17">
                  <c:v>0.15895762186880519</c:v>
                </c:pt>
                <c:pt idx="18">
                  <c:v>0.38714884324942472</c:v>
                </c:pt>
                <c:pt idx="19">
                  <c:v>0.27692237648786444</c:v>
                </c:pt>
                <c:pt idx="20">
                  <c:v>0.38070455477150533</c:v>
                </c:pt>
                <c:pt idx="21">
                  <c:v>0.26837812804485511</c:v>
                </c:pt>
                <c:pt idx="22">
                  <c:v>0.28624677629368278</c:v>
                </c:pt>
                <c:pt idx="24">
                  <c:v>0.27855714885752686</c:v>
                </c:pt>
                <c:pt idx="25">
                  <c:v>0.24971890120967744</c:v>
                </c:pt>
                <c:pt idx="26">
                  <c:v>0.23560844086021504</c:v>
                </c:pt>
                <c:pt idx="27">
                  <c:v>0.19304462668010752</c:v>
                </c:pt>
                <c:pt idx="28">
                  <c:v>0.75911499350042899</c:v>
                </c:pt>
                <c:pt idx="29">
                  <c:v>0.75619027098303004</c:v>
                </c:pt>
                <c:pt idx="30">
                  <c:v>0.49353039477469696</c:v>
                </c:pt>
                <c:pt idx="31">
                  <c:v>0</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General"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1622422184502424"/>
          <c:y val="1.2301968168956139E-2"/>
          <c:w val="0.61793788949530248"/>
          <c:h val="0.93968091484794358"/>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empresa'!$L$5:$L$60</c:f>
              <c:strCache>
                <c:ptCount val="56"/>
                <c:pt idx="0">
                  <c:v>AYEPSA</c:v>
                </c:pt>
                <c:pt idx="1">
                  <c:v>CERRO DEL AGUILA</c:v>
                </c:pt>
                <c:pt idx="2">
                  <c:v>ECELIM</c:v>
                </c:pt>
                <c:pt idx="3">
                  <c:v>RIO BAÑOS</c:v>
                </c:pt>
                <c:pt idx="4">
                  <c:v>SDE PIURA</c:v>
                </c:pt>
                <c:pt idx="5">
                  <c:v>AGROAURORA</c:v>
                </c:pt>
                <c:pt idx="6">
                  <c:v>CERRO VERDE</c:v>
                </c:pt>
                <c:pt idx="7">
                  <c:v>PLANTA  ETEN</c:v>
                </c:pt>
                <c:pt idx="8">
                  <c:v>SHOUGESA</c:v>
                </c:pt>
                <c:pt idx="9">
                  <c:v>SAMAY I</c:v>
                </c:pt>
                <c:pt idx="10">
                  <c:v>IYEPSA</c:v>
                </c:pt>
                <c:pt idx="11">
                  <c:v>ELECTRICA SANTA ROSA</c:v>
                </c:pt>
                <c:pt idx="12">
                  <c:v>HIDROCAÑETE</c:v>
                </c:pt>
                <c:pt idx="13">
                  <c:v>ELECTRICA YANAPAMPA</c:v>
                </c:pt>
                <c:pt idx="14">
                  <c:v>MAJA ENERGIA</c:v>
                </c:pt>
                <c:pt idx="15">
                  <c:v>EGECSAC</c:v>
                </c:pt>
                <c:pt idx="16">
                  <c:v>GTS REPARTICION</c:v>
                </c:pt>
                <c:pt idx="17">
                  <c:v>SINERSA</c:v>
                </c:pt>
                <c:pt idx="18">
                  <c:v>GTS MAJES</c:v>
                </c:pt>
                <c:pt idx="19">
                  <c:v>PETRAMAS</c:v>
                </c:pt>
                <c:pt idx="20">
                  <c:v>MOQUEGUA FV</c:v>
                </c:pt>
                <c:pt idx="21">
                  <c:v>PANAMERICANA SOLAR</c:v>
                </c:pt>
                <c:pt idx="22">
                  <c:v>GEPSA</c:v>
                </c:pt>
                <c:pt idx="23">
                  <c:v>TACNA SOLAR</c:v>
                </c:pt>
                <c:pt idx="24">
                  <c:v>AIPSA</c:v>
                </c:pt>
                <c:pt idx="25">
                  <c:v>AGUA AZUL</c:v>
                </c:pt>
                <c:pt idx="26">
                  <c:v>TERMOSELVA</c:v>
                </c:pt>
                <c:pt idx="27">
                  <c:v>RIO DOBLE</c:v>
                </c:pt>
                <c:pt idx="28">
                  <c:v>P.E. MARCONA</c:v>
                </c:pt>
                <c:pt idx="29">
                  <c:v>HUAURA POWER</c:v>
                </c:pt>
                <c:pt idx="30">
                  <c:v>HIDROELECTRICA HUANCHOR</c:v>
                </c:pt>
                <c:pt idx="31">
                  <c:v>HIDROMARAÑON</c:v>
                </c:pt>
                <c:pt idx="32">
                  <c:v>EMGE HUANZA</c:v>
                </c:pt>
                <c:pt idx="33">
                  <c:v>TERMOCHILCA</c:v>
                </c:pt>
                <c:pt idx="34">
                  <c:v>SDF ENERGIA</c:v>
                </c:pt>
                <c:pt idx="35">
                  <c:v>EGESUR</c:v>
                </c:pt>
                <c:pt idx="36">
                  <c:v>SANTA CRUZ</c:v>
                </c:pt>
                <c:pt idx="37">
                  <c:v>EMGE JUNÍN</c:v>
                </c:pt>
                <c:pt idx="38">
                  <c:v>ENERGÍA EÓLICA</c:v>
                </c:pt>
                <c:pt idx="39">
                  <c:v>ENEL GREEN POWER PERU</c:v>
                </c:pt>
                <c:pt idx="40">
                  <c:v>P.E. TRES HERMANAS</c:v>
                </c:pt>
                <c:pt idx="41">
                  <c:v>ENEL GENERACION PIURA</c:v>
                </c:pt>
                <c:pt idx="42">
                  <c:v>LUZ DEL SUR</c:v>
                </c:pt>
                <c:pt idx="43">
                  <c:v>SAN GABAN</c:v>
                </c:pt>
                <c:pt idx="44">
                  <c:v>EGASA</c:v>
                </c:pt>
                <c:pt idx="45">
                  <c:v>EGEMSA</c:v>
                </c:pt>
                <c:pt idx="46">
                  <c:v>CHINANGO</c:v>
                </c:pt>
                <c:pt idx="47">
                  <c:v>CELEPSA</c:v>
                </c:pt>
                <c:pt idx="48">
                  <c:v>FENIX POWER</c:v>
                </c:pt>
                <c:pt idx="49">
                  <c:v>STATKRAFT</c:v>
                </c:pt>
                <c:pt idx="50">
                  <c:v>ORAZUL ENERGY PERÚ</c:v>
                </c:pt>
                <c:pt idx="51">
                  <c:v>EMGE HUALLAGA</c:v>
                </c:pt>
                <c:pt idx="52">
                  <c:v>ENGIE</c:v>
                </c:pt>
                <c:pt idx="53">
                  <c:v>ENEL GENERACION PERU</c:v>
                </c:pt>
                <c:pt idx="54">
                  <c:v>ELECTROPERU</c:v>
                </c:pt>
                <c:pt idx="55">
                  <c:v>KALLPA</c:v>
                </c:pt>
              </c:strCache>
            </c:strRef>
          </c:cat>
          <c:val>
            <c:numRef>
              <c:f>'7. Generacion empresa'!$M$5:$M$60</c:f>
              <c:numCache>
                <c:formatCode>General</c:formatCode>
                <c:ptCount val="56"/>
                <c:pt idx="5">
                  <c:v>0</c:v>
                </c:pt>
                <c:pt idx="6">
                  <c:v>0</c:v>
                </c:pt>
                <c:pt idx="7">
                  <c:v>0</c:v>
                </c:pt>
                <c:pt idx="8">
                  <c:v>7.7565499999999996E-2</c:v>
                </c:pt>
                <c:pt idx="9">
                  <c:v>0.19523792000000001</c:v>
                </c:pt>
                <c:pt idx="10">
                  <c:v>0.37441814499999998</c:v>
                </c:pt>
                <c:pt idx="11">
                  <c:v>0.39719985250000001</c:v>
                </c:pt>
                <c:pt idx="12">
                  <c:v>1.2174</c:v>
                </c:pt>
                <c:pt idx="13">
                  <c:v>2.3383264800000001</c:v>
                </c:pt>
                <c:pt idx="14">
                  <c:v>2.5248067999999999</c:v>
                </c:pt>
                <c:pt idx="15">
                  <c:v>3.0783974999999999</c:v>
                </c:pt>
                <c:pt idx="16">
                  <c:v>3.422501</c:v>
                </c:pt>
                <c:pt idx="17">
                  <c:v>3.6150109100000001</c:v>
                </c:pt>
                <c:pt idx="18">
                  <c:v>3.8632219125000002</c:v>
                </c:pt>
                <c:pt idx="19">
                  <c:v>3.9291039749999999</c:v>
                </c:pt>
                <c:pt idx="20">
                  <c:v>4.1401912899999997</c:v>
                </c:pt>
                <c:pt idx="21">
                  <c:v>4.6003045</c:v>
                </c:pt>
                <c:pt idx="22">
                  <c:v>4.6114901625000009</c:v>
                </c:pt>
                <c:pt idx="23">
                  <c:v>4.85795975</c:v>
                </c:pt>
                <c:pt idx="24">
                  <c:v>6.8479127750000002</c:v>
                </c:pt>
                <c:pt idx="25">
                  <c:v>6.9755763199999992</c:v>
                </c:pt>
                <c:pt idx="26">
                  <c:v>9.3588819924999989</c:v>
                </c:pt>
                <c:pt idx="27">
                  <c:v>10.933368227500001</c:v>
                </c:pt>
                <c:pt idx="28">
                  <c:v>10.99255627</c:v>
                </c:pt>
                <c:pt idx="29">
                  <c:v>13.44009082</c:v>
                </c:pt>
                <c:pt idx="30">
                  <c:v>13.997768000000001</c:v>
                </c:pt>
                <c:pt idx="31">
                  <c:v>14.397433812500001</c:v>
                </c:pt>
                <c:pt idx="32">
                  <c:v>19.410717460000001</c:v>
                </c:pt>
                <c:pt idx="33">
                  <c:v>19.479587904999999</c:v>
                </c:pt>
                <c:pt idx="34">
                  <c:v>20.3106219925</c:v>
                </c:pt>
                <c:pt idx="35">
                  <c:v>21.308025810000004</c:v>
                </c:pt>
                <c:pt idx="36">
                  <c:v>21.466562342500001</c:v>
                </c:pt>
                <c:pt idx="37">
                  <c:v>27.278805800000001</c:v>
                </c:pt>
                <c:pt idx="38">
                  <c:v>37.507001942500004</c:v>
                </c:pt>
                <c:pt idx="39">
                  <c:v>38.774700397499998</c:v>
                </c:pt>
                <c:pt idx="40">
                  <c:v>38.873449167500006</c:v>
                </c:pt>
                <c:pt idx="41">
                  <c:v>44.653600332499998</c:v>
                </c:pt>
                <c:pt idx="42">
                  <c:v>66.417597075000003</c:v>
                </c:pt>
                <c:pt idx="43">
                  <c:v>81.534289124999987</c:v>
                </c:pt>
                <c:pt idx="44">
                  <c:v>116.5903401875</c:v>
                </c:pt>
                <c:pt idx="45">
                  <c:v>122.2529884825</c:v>
                </c:pt>
                <c:pt idx="46">
                  <c:v>133.97797825750001</c:v>
                </c:pt>
                <c:pt idx="47">
                  <c:v>146.80964184499999</c:v>
                </c:pt>
                <c:pt idx="48">
                  <c:v>192.78223901500002</c:v>
                </c:pt>
                <c:pt idx="49">
                  <c:v>228.42805499250005</c:v>
                </c:pt>
                <c:pt idx="50">
                  <c:v>238.84287622500003</c:v>
                </c:pt>
                <c:pt idx="51">
                  <c:v>292.20980053249997</c:v>
                </c:pt>
                <c:pt idx="52">
                  <c:v>303.47931530749997</c:v>
                </c:pt>
                <c:pt idx="53">
                  <c:v>590.98279837500002</c:v>
                </c:pt>
                <c:pt idx="54">
                  <c:v>622.8710371200001</c:v>
                </c:pt>
                <c:pt idx="55">
                  <c:v>698.81803256249998</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empresa'!$L$5:$L$60</c:f>
              <c:strCache>
                <c:ptCount val="56"/>
                <c:pt idx="0">
                  <c:v>AYEPSA</c:v>
                </c:pt>
                <c:pt idx="1">
                  <c:v>CERRO DEL AGUILA</c:v>
                </c:pt>
                <c:pt idx="2">
                  <c:v>ECELIM</c:v>
                </c:pt>
                <c:pt idx="3">
                  <c:v>RIO BAÑOS</c:v>
                </c:pt>
                <c:pt idx="4">
                  <c:v>SDE PIURA</c:v>
                </c:pt>
                <c:pt idx="5">
                  <c:v>AGROAURORA</c:v>
                </c:pt>
                <c:pt idx="6">
                  <c:v>CERRO VERDE</c:v>
                </c:pt>
                <c:pt idx="7">
                  <c:v>PLANTA  ETEN</c:v>
                </c:pt>
                <c:pt idx="8">
                  <c:v>SHOUGESA</c:v>
                </c:pt>
                <c:pt idx="9">
                  <c:v>SAMAY I</c:v>
                </c:pt>
                <c:pt idx="10">
                  <c:v>IYEPSA</c:v>
                </c:pt>
                <c:pt idx="11">
                  <c:v>ELECTRICA SANTA ROSA</c:v>
                </c:pt>
                <c:pt idx="12">
                  <c:v>HIDROCAÑETE</c:v>
                </c:pt>
                <c:pt idx="13">
                  <c:v>ELECTRICA YANAPAMPA</c:v>
                </c:pt>
                <c:pt idx="14">
                  <c:v>MAJA ENERGIA</c:v>
                </c:pt>
                <c:pt idx="15">
                  <c:v>EGECSAC</c:v>
                </c:pt>
                <c:pt idx="16">
                  <c:v>GTS REPARTICION</c:v>
                </c:pt>
                <c:pt idx="17">
                  <c:v>SINERSA</c:v>
                </c:pt>
                <c:pt idx="18">
                  <c:v>GTS MAJES</c:v>
                </c:pt>
                <c:pt idx="19">
                  <c:v>PETRAMAS</c:v>
                </c:pt>
                <c:pt idx="20">
                  <c:v>MOQUEGUA FV</c:v>
                </c:pt>
                <c:pt idx="21">
                  <c:v>PANAMERICANA SOLAR</c:v>
                </c:pt>
                <c:pt idx="22">
                  <c:v>GEPSA</c:v>
                </c:pt>
                <c:pt idx="23">
                  <c:v>TACNA SOLAR</c:v>
                </c:pt>
                <c:pt idx="24">
                  <c:v>AIPSA</c:v>
                </c:pt>
                <c:pt idx="25">
                  <c:v>AGUA AZUL</c:v>
                </c:pt>
                <c:pt idx="26">
                  <c:v>TERMOSELVA</c:v>
                </c:pt>
                <c:pt idx="27">
                  <c:v>RIO DOBLE</c:v>
                </c:pt>
                <c:pt idx="28">
                  <c:v>P.E. MARCONA</c:v>
                </c:pt>
                <c:pt idx="29">
                  <c:v>HUAURA POWER</c:v>
                </c:pt>
                <c:pt idx="30">
                  <c:v>HIDROELECTRICA HUANCHOR</c:v>
                </c:pt>
                <c:pt idx="31">
                  <c:v>HIDROMARAÑON</c:v>
                </c:pt>
                <c:pt idx="32">
                  <c:v>EMGE HUANZA</c:v>
                </c:pt>
                <c:pt idx="33">
                  <c:v>TERMOCHILCA</c:v>
                </c:pt>
                <c:pt idx="34">
                  <c:v>SDF ENERGIA</c:v>
                </c:pt>
                <c:pt idx="35">
                  <c:v>EGESUR</c:v>
                </c:pt>
                <c:pt idx="36">
                  <c:v>SANTA CRUZ</c:v>
                </c:pt>
                <c:pt idx="37">
                  <c:v>EMGE JUNÍN</c:v>
                </c:pt>
                <c:pt idx="38">
                  <c:v>ENERGÍA EÓLICA</c:v>
                </c:pt>
                <c:pt idx="39">
                  <c:v>ENEL GREEN POWER PERU</c:v>
                </c:pt>
                <c:pt idx="40">
                  <c:v>P.E. TRES HERMANAS</c:v>
                </c:pt>
                <c:pt idx="41">
                  <c:v>ENEL GENERACION PIURA</c:v>
                </c:pt>
                <c:pt idx="42">
                  <c:v>LUZ DEL SUR</c:v>
                </c:pt>
                <c:pt idx="43">
                  <c:v>SAN GABAN</c:v>
                </c:pt>
                <c:pt idx="44">
                  <c:v>EGASA</c:v>
                </c:pt>
                <c:pt idx="45">
                  <c:v>EGEMSA</c:v>
                </c:pt>
                <c:pt idx="46">
                  <c:v>CHINANGO</c:v>
                </c:pt>
                <c:pt idx="47">
                  <c:v>CELEPSA</c:v>
                </c:pt>
                <c:pt idx="48">
                  <c:v>FENIX POWER</c:v>
                </c:pt>
                <c:pt idx="49">
                  <c:v>STATKRAFT</c:v>
                </c:pt>
                <c:pt idx="50">
                  <c:v>ORAZUL ENERGY PERÚ</c:v>
                </c:pt>
                <c:pt idx="51">
                  <c:v>EMGE HUALLAGA</c:v>
                </c:pt>
                <c:pt idx="52">
                  <c:v>ENGIE</c:v>
                </c:pt>
                <c:pt idx="53">
                  <c:v>ENEL GENERACION PERU</c:v>
                </c:pt>
                <c:pt idx="54">
                  <c:v>ELECTROPERU</c:v>
                </c:pt>
                <c:pt idx="55">
                  <c:v>KALLPA</c:v>
                </c:pt>
              </c:strCache>
            </c:strRef>
          </c:cat>
          <c:val>
            <c:numRef>
              <c:f>'7. Generacion empresa'!$N$5:$N$60</c:f>
              <c:numCache>
                <c:formatCode>General</c:formatCode>
                <c:ptCount val="56"/>
                <c:pt idx="0">
                  <c:v>8.6500665249999997</c:v>
                </c:pt>
                <c:pt idx="1">
                  <c:v>242.97964082999999</c:v>
                </c:pt>
                <c:pt idx="2">
                  <c:v>1.0978879749999999</c:v>
                </c:pt>
                <c:pt idx="3">
                  <c:v>14.3554468975</c:v>
                </c:pt>
                <c:pt idx="4">
                  <c:v>5.9549670524999998</c:v>
                </c:pt>
                <c:pt idx="5">
                  <c:v>0</c:v>
                </c:pt>
                <c:pt idx="6">
                  <c:v>0.43043808500000003</c:v>
                </c:pt>
                <c:pt idx="7">
                  <c:v>8.0911749999999999E-4</c:v>
                </c:pt>
                <c:pt idx="8">
                  <c:v>6.20391E-3</c:v>
                </c:pt>
                <c:pt idx="9">
                  <c:v>5.6294966625000002</c:v>
                </c:pt>
                <c:pt idx="10">
                  <c:v>0.359621525</c:v>
                </c:pt>
                <c:pt idx="11">
                  <c:v>0.21169340249999999</c:v>
                </c:pt>
                <c:pt idx="12">
                  <c:v>2.0038000225000001</c:v>
                </c:pt>
                <c:pt idx="13">
                  <c:v>2.3708423375000001</c:v>
                </c:pt>
                <c:pt idx="14">
                  <c:v>2.3849400000000003</c:v>
                </c:pt>
                <c:pt idx="15">
                  <c:v>2.6561527500000004</c:v>
                </c:pt>
                <c:pt idx="16">
                  <c:v>2.8725040450000003</c:v>
                </c:pt>
                <c:pt idx="17">
                  <c:v>15.356599465</c:v>
                </c:pt>
                <c:pt idx="18">
                  <c:v>3.5058536</c:v>
                </c:pt>
                <c:pt idx="19">
                  <c:v>2.4059694250000003</c:v>
                </c:pt>
                <c:pt idx="20">
                  <c:v>3.407481625</c:v>
                </c:pt>
                <c:pt idx="21">
                  <c:v>3.7158172500000002</c:v>
                </c:pt>
                <c:pt idx="22">
                  <c:v>3.7117281324999998</c:v>
                </c:pt>
                <c:pt idx="23">
                  <c:v>4.1449303749999995</c:v>
                </c:pt>
                <c:pt idx="24">
                  <c:v>7.1225864100000003</c:v>
                </c:pt>
                <c:pt idx="26">
                  <c:v>0</c:v>
                </c:pt>
                <c:pt idx="27">
                  <c:v>11.6520519175</c:v>
                </c:pt>
                <c:pt idx="28">
                  <c:v>9.0638140399999987</c:v>
                </c:pt>
                <c:pt idx="30">
                  <c:v>14.138608000000001</c:v>
                </c:pt>
                <c:pt idx="32">
                  <c:v>30.811290417499997</c:v>
                </c:pt>
                <c:pt idx="33">
                  <c:v>23.59760073</c:v>
                </c:pt>
                <c:pt idx="34">
                  <c:v>19.903288159999999</c:v>
                </c:pt>
                <c:pt idx="35">
                  <c:v>19.513248484999998</c:v>
                </c:pt>
                <c:pt idx="36">
                  <c:v>22.467547907499998</c:v>
                </c:pt>
                <c:pt idx="37">
                  <c:v>27.897364960000001</c:v>
                </c:pt>
                <c:pt idx="38">
                  <c:v>23.311622454999998</c:v>
                </c:pt>
                <c:pt idx="40">
                  <c:v>27.9973654675</c:v>
                </c:pt>
                <c:pt idx="41">
                  <c:v>29.811042712500001</c:v>
                </c:pt>
                <c:pt idx="42">
                  <c:v>66.156715887499985</c:v>
                </c:pt>
                <c:pt idx="43">
                  <c:v>81.199021372499999</c:v>
                </c:pt>
                <c:pt idx="44">
                  <c:v>99.026510322500002</c:v>
                </c:pt>
                <c:pt idx="45">
                  <c:v>124.9968972275</c:v>
                </c:pt>
                <c:pt idx="46">
                  <c:v>122.6832955375</c:v>
                </c:pt>
                <c:pt idx="47">
                  <c:v>141.44675104499998</c:v>
                </c:pt>
                <c:pt idx="48">
                  <c:v>369.04568539999997</c:v>
                </c:pt>
                <c:pt idx="49">
                  <c:v>231.49184856500003</c:v>
                </c:pt>
                <c:pt idx="50">
                  <c:v>239.50899032000001</c:v>
                </c:pt>
                <c:pt idx="51">
                  <c:v>299.27314964000004</c:v>
                </c:pt>
                <c:pt idx="52">
                  <c:v>643.81438477000006</c:v>
                </c:pt>
                <c:pt idx="53">
                  <c:v>447.12567447499993</c:v>
                </c:pt>
                <c:pt idx="54">
                  <c:v>587.77341317749995</c:v>
                </c:pt>
                <c:pt idx="55">
                  <c:v>222.88428371999998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64842964376359413"/>
          <c:y val="0.32100164718674085"/>
          <c:w val="0.13781667599140071"/>
          <c:h val="5.8414441192466617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4391.9133999999976</c:v>
                </c:pt>
                <c:pt idx="1">
                  <c:v>4236.5890400000008</c:v>
                </c:pt>
                <c:pt idx="2">
                  <c:v>3335.7462500000001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1916.7058699999998</c:v>
                </c:pt>
                <c:pt idx="1">
                  <c:v>2291.3775700000001</c:v>
                </c:pt>
                <c:pt idx="2">
                  <c:v>2861.3692299999998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180.41577999999998</c:v>
                </c:pt>
                <c:pt idx="1">
                  <c:v>45.283239999999999</c:v>
                </c:pt>
                <c:pt idx="2">
                  <c:v>103.83896</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Empresa'!$M$7</c:f>
              <c:strCache>
                <c:ptCount val="1"/>
                <c:pt idx="0">
                  <c:v>2018</c:v>
                </c:pt>
              </c:strCache>
            </c:strRef>
          </c:tx>
          <c:spPr>
            <a:solidFill>
              <a:schemeClr val="accent5">
                <a:lumMod val="75000"/>
              </a:schemeClr>
            </a:solidFill>
          </c:spPr>
          <c:invertIfNegative val="0"/>
          <c:cat>
            <c:strRef>
              <c:f>'9. Pot. Empresa'!$L$8:$L$63</c:f>
              <c:strCache>
                <c:ptCount val="56"/>
                <c:pt idx="0">
                  <c:v>AYEPSA</c:v>
                </c:pt>
                <c:pt idx="1">
                  <c:v>CERRO DEL AGUILA</c:v>
                </c:pt>
                <c:pt idx="2">
                  <c:v>ECELIM</c:v>
                </c:pt>
                <c:pt idx="3">
                  <c:v>RIO BAÑOS</c:v>
                </c:pt>
                <c:pt idx="4">
                  <c:v>SDE PIURA</c:v>
                </c:pt>
                <c:pt idx="5">
                  <c:v>AGROAURORA</c:v>
                </c:pt>
                <c:pt idx="6">
                  <c:v>CERRO VERDE</c:v>
                </c:pt>
                <c:pt idx="7">
                  <c:v>ENEL GREEN POWER PERU</c:v>
                </c:pt>
                <c:pt idx="8">
                  <c:v>FENIX POWER</c:v>
                </c:pt>
                <c:pt idx="9">
                  <c:v>GTS MAJES</c:v>
                </c:pt>
                <c:pt idx="10">
                  <c:v>GTS REPARTICION</c:v>
                </c:pt>
                <c:pt idx="11">
                  <c:v>IYEPSA</c:v>
                </c:pt>
                <c:pt idx="12">
                  <c:v>MOQUEGUA FV</c:v>
                </c:pt>
                <c:pt idx="13">
                  <c:v>PANAMERICANA SOLAR</c:v>
                </c:pt>
                <c:pt idx="14">
                  <c:v>PLANTA  ETEN</c:v>
                </c:pt>
                <c:pt idx="15">
                  <c:v>SAMAY I</c:v>
                </c:pt>
                <c:pt idx="16">
                  <c:v>SHOUGESA</c:v>
                </c:pt>
                <c:pt idx="17">
                  <c:v>TACNA SOLAR</c:v>
                </c:pt>
                <c:pt idx="18">
                  <c:v>TERMOSELVA</c:v>
                </c:pt>
                <c:pt idx="19">
                  <c:v>ELECTRICA SANTA ROSA</c:v>
                </c:pt>
                <c:pt idx="20">
                  <c:v>HIDROCAÑETE</c:v>
                </c:pt>
                <c:pt idx="21">
                  <c:v>ELECTRICA YANAPAMPA</c:v>
                </c:pt>
                <c:pt idx="22">
                  <c:v>MAJA ENERGIA</c:v>
                </c:pt>
                <c:pt idx="23">
                  <c:v>EGECSAC</c:v>
                </c:pt>
                <c:pt idx="24">
                  <c:v>PETRAMAS</c:v>
                </c:pt>
                <c:pt idx="25">
                  <c:v>GEPSA</c:v>
                </c:pt>
                <c:pt idx="26">
                  <c:v>SINERSA</c:v>
                </c:pt>
                <c:pt idx="27">
                  <c:v>AGUA AZUL</c:v>
                </c:pt>
                <c:pt idx="28">
                  <c:v>AIPSA</c:v>
                </c:pt>
                <c:pt idx="29">
                  <c:v>HUAURA POWER</c:v>
                </c:pt>
                <c:pt idx="30">
                  <c:v>RIO DOBLE</c:v>
                </c:pt>
                <c:pt idx="31">
                  <c:v>HIDRO HUANCHOR</c:v>
                </c:pt>
                <c:pt idx="32">
                  <c:v>HIDROMARAÑON</c:v>
                </c:pt>
                <c:pt idx="33">
                  <c:v>P.E. MARCONA</c:v>
                </c:pt>
                <c:pt idx="34">
                  <c:v>SDF ENERGIA</c:v>
                </c:pt>
                <c:pt idx="35">
                  <c:v>SANTA CRUZ</c:v>
                </c:pt>
                <c:pt idx="36">
                  <c:v>EMGE JUNÍN</c:v>
                </c:pt>
                <c:pt idx="37">
                  <c:v>EGESUR</c:v>
                </c:pt>
                <c:pt idx="38">
                  <c:v>EMGE HUANZA</c:v>
                </c:pt>
                <c:pt idx="39">
                  <c:v>ENEL GENERACION PIURA</c:v>
                </c:pt>
                <c:pt idx="40">
                  <c:v>P.E. TRES HERMANAS</c:v>
                </c:pt>
                <c:pt idx="41">
                  <c:v>ENERGÍA EÓLICA</c:v>
                </c:pt>
                <c:pt idx="42">
                  <c:v>LUZ DEL SUR</c:v>
                </c:pt>
                <c:pt idx="43">
                  <c:v>SAN GABAN</c:v>
                </c:pt>
                <c:pt idx="44">
                  <c:v>TERMOCHILCA</c:v>
                </c:pt>
                <c:pt idx="45">
                  <c:v>EGEMSA</c:v>
                </c:pt>
                <c:pt idx="46">
                  <c:v>CHINANGO</c:v>
                </c:pt>
                <c:pt idx="47">
                  <c:v>EGASA</c:v>
                </c:pt>
                <c:pt idx="48">
                  <c:v>CELEPSA</c:v>
                </c:pt>
                <c:pt idx="49">
                  <c:v>ORAZUL ENERGY PERÚ</c:v>
                </c:pt>
                <c:pt idx="50">
                  <c:v>STATKRAFT</c:v>
                </c:pt>
                <c:pt idx="51">
                  <c:v>ENGIE</c:v>
                </c:pt>
                <c:pt idx="52">
                  <c:v>EMGE HUALLAGA</c:v>
                </c:pt>
                <c:pt idx="53">
                  <c:v>ELECTROPERU</c:v>
                </c:pt>
                <c:pt idx="54">
                  <c:v>ENEL GENERACION PERU</c:v>
                </c:pt>
                <c:pt idx="55">
                  <c:v>KALLPA</c:v>
                </c:pt>
              </c:strCache>
            </c:strRef>
          </c:cat>
          <c:val>
            <c:numRef>
              <c:f>'9. Pot. Empresa'!$M$8:$M$63</c:f>
              <c:numCache>
                <c:formatCode>General</c:formatCode>
                <c:ptCount val="56"/>
                <c:pt idx="5" formatCode="0.00">
                  <c:v>0</c:v>
                </c:pt>
                <c:pt idx="6" formatCode="0.00">
                  <c:v>0</c:v>
                </c:pt>
                <c:pt idx="7" formatCode="0.00">
                  <c:v>0</c:v>
                </c:pt>
                <c:pt idx="8" formatCode="0.00">
                  <c:v>0</c:v>
                </c:pt>
                <c:pt idx="9" formatCode="0.00">
                  <c:v>0</c:v>
                </c:pt>
                <c:pt idx="10" formatCode="0.00">
                  <c:v>0</c:v>
                </c:pt>
                <c:pt idx="11" formatCode="0.00">
                  <c:v>0</c:v>
                </c:pt>
                <c:pt idx="12" formatCode="0.00">
                  <c:v>0</c:v>
                </c:pt>
                <c:pt idx="13" formatCode="0.00">
                  <c:v>0</c:v>
                </c:pt>
                <c:pt idx="14" formatCode="0.00">
                  <c:v>0</c:v>
                </c:pt>
                <c:pt idx="15" formatCode="0.00">
                  <c:v>0</c:v>
                </c:pt>
                <c:pt idx="16" formatCode="0.00">
                  <c:v>0</c:v>
                </c:pt>
                <c:pt idx="17" formatCode="0.00">
                  <c:v>0</c:v>
                </c:pt>
                <c:pt idx="18" formatCode="0.00">
                  <c:v>0</c:v>
                </c:pt>
                <c:pt idx="19" formatCode="0.00">
                  <c:v>0.97128000000000003</c:v>
                </c:pt>
                <c:pt idx="20" formatCode="0.00">
                  <c:v>3.2</c:v>
                </c:pt>
                <c:pt idx="21" formatCode="0.00">
                  <c:v>3.5395599999999998</c:v>
                </c:pt>
                <c:pt idx="22" formatCode="0.00">
                  <c:v>3.6429999999999998</c:v>
                </c:pt>
                <c:pt idx="23" formatCode="0.00">
                  <c:v>4.1099999999999994</c:v>
                </c:pt>
                <c:pt idx="24" formatCode="0.00">
                  <c:v>4.4153000000000002</c:v>
                </c:pt>
                <c:pt idx="25" formatCode="0.00">
                  <c:v>4.6769999999999996</c:v>
                </c:pt>
                <c:pt idx="26" formatCode="0.00">
                  <c:v>7.7857099999999999</c:v>
                </c:pt>
                <c:pt idx="27" formatCode="0.00">
                  <c:v>10.10004</c:v>
                </c:pt>
                <c:pt idx="28" formatCode="0.00">
                  <c:v>12.68676</c:v>
                </c:pt>
                <c:pt idx="29" formatCode="0.00">
                  <c:v>18.950340000000001</c:v>
                </c:pt>
                <c:pt idx="30" formatCode="0.00">
                  <c:v>19.14423</c:v>
                </c:pt>
                <c:pt idx="31" formatCode="0.00">
                  <c:v>19.22</c:v>
                </c:pt>
                <c:pt idx="32" formatCode="0.00">
                  <c:v>19.520969999999998</c:v>
                </c:pt>
                <c:pt idx="33" formatCode="0.00">
                  <c:v>21.974740000000001</c:v>
                </c:pt>
                <c:pt idx="34" formatCode="0.00">
                  <c:v>26.922409999999999</c:v>
                </c:pt>
                <c:pt idx="35" formatCode="0.00">
                  <c:v>31.571490000000004</c:v>
                </c:pt>
                <c:pt idx="36" formatCode="0.00">
                  <c:v>37.175160000000005</c:v>
                </c:pt>
                <c:pt idx="37" formatCode="0.00">
                  <c:v>45.917529999999999</c:v>
                </c:pt>
                <c:pt idx="38" formatCode="0.00">
                  <c:v>48.26858</c:v>
                </c:pt>
                <c:pt idx="39" formatCode="0.00">
                  <c:v>51.151209999999999</c:v>
                </c:pt>
                <c:pt idx="40" formatCode="0.00">
                  <c:v>73.812150000000003</c:v>
                </c:pt>
                <c:pt idx="41" formatCode="0.00">
                  <c:v>84.628889999999998</c:v>
                </c:pt>
                <c:pt idx="42" formatCode="0.00">
                  <c:v>90.838310000000007</c:v>
                </c:pt>
                <c:pt idx="43" formatCode="0.00">
                  <c:v>110.91433000000001</c:v>
                </c:pt>
                <c:pt idx="44" formatCode="0.00">
                  <c:v>150.69122999999999</c:v>
                </c:pt>
                <c:pt idx="45" formatCode="0.00">
                  <c:v>166.59073000000001</c:v>
                </c:pt>
                <c:pt idx="46" formatCode="0.00">
                  <c:v>192.37171999999998</c:v>
                </c:pt>
                <c:pt idx="47" formatCode="0.00">
                  <c:v>206.26281</c:v>
                </c:pt>
                <c:pt idx="48" formatCode="0.00">
                  <c:v>213.76758000000001</c:v>
                </c:pt>
                <c:pt idx="49" formatCode="0.00">
                  <c:v>345.87764000000004</c:v>
                </c:pt>
                <c:pt idx="50" formatCode="0.00">
                  <c:v>352.60912000000002</c:v>
                </c:pt>
                <c:pt idx="51" formatCode="0.00">
                  <c:v>360.22037999999998</c:v>
                </c:pt>
                <c:pt idx="52" formatCode="0.00">
                  <c:v>456.50977</c:v>
                </c:pt>
                <c:pt idx="53" formatCode="0.00">
                  <c:v>848.33568000000002</c:v>
                </c:pt>
                <c:pt idx="54" formatCode="0.00">
                  <c:v>1079.3460399999999</c:v>
                </c:pt>
                <c:pt idx="55" formatCode="0.00">
                  <c:v>1361.3133600000001</c:v>
                </c:pt>
              </c:numCache>
            </c:numRef>
          </c:val>
          <c:extLst>
            <c:ext xmlns:c16="http://schemas.microsoft.com/office/drawing/2014/chart" uri="{C3380CC4-5D6E-409C-BE32-E72D297353CC}">
              <c16:uniqueId val="{00000000-2FE3-4C80-BE80-2E47F9F8F14C}"/>
            </c:ext>
          </c:extLst>
        </c:ser>
        <c:ser>
          <c:idx val="1"/>
          <c:order val="1"/>
          <c:tx>
            <c:strRef>
              <c:f>'9. Pot. Empresa'!$N$7</c:f>
              <c:strCache>
                <c:ptCount val="1"/>
                <c:pt idx="0">
                  <c:v>2017</c:v>
                </c:pt>
              </c:strCache>
            </c:strRef>
          </c:tx>
          <c:spPr>
            <a:solidFill>
              <a:srgbClr val="FF6600"/>
            </a:solidFill>
          </c:spPr>
          <c:invertIfNegative val="0"/>
          <c:cat>
            <c:strRef>
              <c:f>'9. Pot. Empresa'!$L$8:$L$63</c:f>
              <c:strCache>
                <c:ptCount val="56"/>
                <c:pt idx="0">
                  <c:v>AYEPSA</c:v>
                </c:pt>
                <c:pt idx="1">
                  <c:v>CERRO DEL AGUILA</c:v>
                </c:pt>
                <c:pt idx="2">
                  <c:v>ECELIM</c:v>
                </c:pt>
                <c:pt idx="3">
                  <c:v>RIO BAÑOS</c:v>
                </c:pt>
                <c:pt idx="4">
                  <c:v>SDE PIURA</c:v>
                </c:pt>
                <c:pt idx="5">
                  <c:v>AGROAURORA</c:v>
                </c:pt>
                <c:pt idx="6">
                  <c:v>CERRO VERDE</c:v>
                </c:pt>
                <c:pt idx="7">
                  <c:v>ENEL GREEN POWER PERU</c:v>
                </c:pt>
                <c:pt idx="8">
                  <c:v>FENIX POWER</c:v>
                </c:pt>
                <c:pt idx="9">
                  <c:v>GTS MAJES</c:v>
                </c:pt>
                <c:pt idx="10">
                  <c:v>GTS REPARTICION</c:v>
                </c:pt>
                <c:pt idx="11">
                  <c:v>IYEPSA</c:v>
                </c:pt>
                <c:pt idx="12">
                  <c:v>MOQUEGUA FV</c:v>
                </c:pt>
                <c:pt idx="13">
                  <c:v>PANAMERICANA SOLAR</c:v>
                </c:pt>
                <c:pt idx="14">
                  <c:v>PLANTA  ETEN</c:v>
                </c:pt>
                <c:pt idx="15">
                  <c:v>SAMAY I</c:v>
                </c:pt>
                <c:pt idx="16">
                  <c:v>SHOUGESA</c:v>
                </c:pt>
                <c:pt idx="17">
                  <c:v>TACNA SOLAR</c:v>
                </c:pt>
                <c:pt idx="18">
                  <c:v>TERMOSELVA</c:v>
                </c:pt>
                <c:pt idx="19">
                  <c:v>ELECTRICA SANTA ROSA</c:v>
                </c:pt>
                <c:pt idx="20">
                  <c:v>HIDROCAÑETE</c:v>
                </c:pt>
                <c:pt idx="21">
                  <c:v>ELECTRICA YANAPAMPA</c:v>
                </c:pt>
                <c:pt idx="22">
                  <c:v>MAJA ENERGIA</c:v>
                </c:pt>
                <c:pt idx="23">
                  <c:v>EGECSAC</c:v>
                </c:pt>
                <c:pt idx="24">
                  <c:v>PETRAMAS</c:v>
                </c:pt>
                <c:pt idx="25">
                  <c:v>GEPSA</c:v>
                </c:pt>
                <c:pt idx="26">
                  <c:v>SINERSA</c:v>
                </c:pt>
                <c:pt idx="27">
                  <c:v>AGUA AZUL</c:v>
                </c:pt>
                <c:pt idx="28">
                  <c:v>AIPSA</c:v>
                </c:pt>
                <c:pt idx="29">
                  <c:v>HUAURA POWER</c:v>
                </c:pt>
                <c:pt idx="30">
                  <c:v>RIO DOBLE</c:v>
                </c:pt>
                <c:pt idx="31">
                  <c:v>HIDRO HUANCHOR</c:v>
                </c:pt>
                <c:pt idx="32">
                  <c:v>HIDROMARAÑON</c:v>
                </c:pt>
                <c:pt idx="33">
                  <c:v>P.E. MARCONA</c:v>
                </c:pt>
                <c:pt idx="34">
                  <c:v>SDF ENERGIA</c:v>
                </c:pt>
                <c:pt idx="35">
                  <c:v>SANTA CRUZ</c:v>
                </c:pt>
                <c:pt idx="36">
                  <c:v>EMGE JUNÍN</c:v>
                </c:pt>
                <c:pt idx="37">
                  <c:v>EGESUR</c:v>
                </c:pt>
                <c:pt idx="38">
                  <c:v>EMGE HUANZA</c:v>
                </c:pt>
                <c:pt idx="39">
                  <c:v>ENEL GENERACION PIURA</c:v>
                </c:pt>
                <c:pt idx="40">
                  <c:v>P.E. TRES HERMANAS</c:v>
                </c:pt>
                <c:pt idx="41">
                  <c:v>ENERGÍA EÓLICA</c:v>
                </c:pt>
                <c:pt idx="42">
                  <c:v>LUZ DEL SUR</c:v>
                </c:pt>
                <c:pt idx="43">
                  <c:v>SAN GABAN</c:v>
                </c:pt>
                <c:pt idx="44">
                  <c:v>TERMOCHILCA</c:v>
                </c:pt>
                <c:pt idx="45">
                  <c:v>EGEMSA</c:v>
                </c:pt>
                <c:pt idx="46">
                  <c:v>CHINANGO</c:v>
                </c:pt>
                <c:pt idx="47">
                  <c:v>EGASA</c:v>
                </c:pt>
                <c:pt idx="48">
                  <c:v>CELEPSA</c:v>
                </c:pt>
                <c:pt idx="49">
                  <c:v>ORAZUL ENERGY PERÚ</c:v>
                </c:pt>
                <c:pt idx="50">
                  <c:v>STATKRAFT</c:v>
                </c:pt>
                <c:pt idx="51">
                  <c:v>ENGIE</c:v>
                </c:pt>
                <c:pt idx="52">
                  <c:v>EMGE HUALLAGA</c:v>
                </c:pt>
                <c:pt idx="53">
                  <c:v>ELECTROPERU</c:v>
                </c:pt>
                <c:pt idx="54">
                  <c:v>ENEL GENERACION PERU</c:v>
                </c:pt>
                <c:pt idx="55">
                  <c:v>KALLPA</c:v>
                </c:pt>
              </c:strCache>
            </c:strRef>
          </c:cat>
          <c:val>
            <c:numRef>
              <c:f>'9. Pot. Empresa'!$N$8:$N$63</c:f>
              <c:numCache>
                <c:formatCode>General</c:formatCode>
                <c:ptCount val="56"/>
                <c:pt idx="0">
                  <c:v>11.707999999999998</c:v>
                </c:pt>
                <c:pt idx="1">
                  <c:v>334.59582</c:v>
                </c:pt>
                <c:pt idx="2">
                  <c:v>0</c:v>
                </c:pt>
                <c:pt idx="3">
                  <c:v>20.347239999999999</c:v>
                </c:pt>
                <c:pt idx="4">
                  <c:v>10.27887</c:v>
                </c:pt>
                <c:pt idx="5" formatCode="0.00">
                  <c:v>0</c:v>
                </c:pt>
                <c:pt idx="6" formatCode="0.00">
                  <c:v>0</c:v>
                </c:pt>
                <c:pt idx="8" formatCode="0.00">
                  <c:v>545.35296000000005</c:v>
                </c:pt>
                <c:pt idx="9" formatCode="0.00">
                  <c:v>0</c:v>
                </c:pt>
                <c:pt idx="10" formatCode="0.00">
                  <c:v>0</c:v>
                </c:pt>
                <c:pt idx="11" formatCode="0.00">
                  <c:v>0</c:v>
                </c:pt>
                <c:pt idx="12" formatCode="0.00">
                  <c:v>0</c:v>
                </c:pt>
                <c:pt idx="13" formatCode="0.00">
                  <c:v>0</c:v>
                </c:pt>
                <c:pt idx="14" formatCode="0.00">
                  <c:v>0</c:v>
                </c:pt>
                <c:pt idx="15" formatCode="0.00">
                  <c:v>148.52844999999999</c:v>
                </c:pt>
                <c:pt idx="16" formatCode="0.00">
                  <c:v>0</c:v>
                </c:pt>
                <c:pt idx="17" formatCode="0.00">
                  <c:v>0</c:v>
                </c:pt>
                <c:pt idx="18" formatCode="0.00">
                  <c:v>0</c:v>
                </c:pt>
                <c:pt idx="19" formatCode="0.00">
                  <c:v>0</c:v>
                </c:pt>
                <c:pt idx="20" formatCode="0.00">
                  <c:v>2.6473800000000001</c:v>
                </c:pt>
                <c:pt idx="21" formatCode="0.00">
                  <c:v>3.4415100000000001</c:v>
                </c:pt>
                <c:pt idx="22" formatCode="0.00">
                  <c:v>3.7149999999999999</c:v>
                </c:pt>
                <c:pt idx="23" formatCode="0.00">
                  <c:v>5.24</c:v>
                </c:pt>
                <c:pt idx="24" formatCode="0.00">
                  <c:v>3.0085000000000002</c:v>
                </c:pt>
                <c:pt idx="25" formatCode="0.00">
                  <c:v>4.8552799999999996</c:v>
                </c:pt>
                <c:pt idx="26" formatCode="0.00">
                  <c:v>24.215949999999999</c:v>
                </c:pt>
                <c:pt idx="28" formatCode="0.00">
                  <c:v>13.054830000000001</c:v>
                </c:pt>
                <c:pt idx="30" formatCode="0.00">
                  <c:v>18.527670000000001</c:v>
                </c:pt>
                <c:pt idx="31" formatCode="0.00">
                  <c:v>19.228000000000002</c:v>
                </c:pt>
                <c:pt idx="33" formatCode="0.00">
                  <c:v>7.1683000000000003</c:v>
                </c:pt>
                <c:pt idx="34" formatCode="0.00">
                  <c:v>26.434329999999999</c:v>
                </c:pt>
                <c:pt idx="35" formatCode="0.00">
                  <c:v>23.505680000000002</c:v>
                </c:pt>
                <c:pt idx="36" formatCode="0.00">
                  <c:v>37.645960000000002</c:v>
                </c:pt>
                <c:pt idx="37" formatCode="0.00">
                  <c:v>49.681629999999998</c:v>
                </c:pt>
                <c:pt idx="38" formatCode="0.00">
                  <c:v>94.041799999999995</c:v>
                </c:pt>
                <c:pt idx="39" formatCode="0.00">
                  <c:v>64.539649999999995</c:v>
                </c:pt>
                <c:pt idx="40" formatCode="0.00">
                  <c:v>22.755130000000001</c:v>
                </c:pt>
                <c:pt idx="41" formatCode="0.00">
                  <c:v>15.35981</c:v>
                </c:pt>
                <c:pt idx="42" formatCode="0.00">
                  <c:v>90.57410999999999</c:v>
                </c:pt>
                <c:pt idx="43" formatCode="0.00">
                  <c:v>110.38237000000001</c:v>
                </c:pt>
                <c:pt idx="44" formatCode="0.00">
                  <c:v>0</c:v>
                </c:pt>
                <c:pt idx="45" formatCode="0.00">
                  <c:v>169.76311000000001</c:v>
                </c:pt>
                <c:pt idx="46" formatCode="0.00">
                  <c:v>192.79434000000001</c:v>
                </c:pt>
                <c:pt idx="47" formatCode="0.00">
                  <c:v>169.45484999999996</c:v>
                </c:pt>
                <c:pt idx="48" formatCode="0.00">
                  <c:v>214.14323000000002</c:v>
                </c:pt>
                <c:pt idx="49" formatCode="0.00">
                  <c:v>360.44858999999997</c:v>
                </c:pt>
                <c:pt idx="50" formatCode="0.00">
                  <c:v>336.90755999999999</c:v>
                </c:pt>
                <c:pt idx="51" formatCode="0.00">
                  <c:v>864.78887000000009</c:v>
                </c:pt>
                <c:pt idx="52" formatCode="0.00">
                  <c:v>467.54384999999996</c:v>
                </c:pt>
                <c:pt idx="53" formatCode="0.00">
                  <c:v>813.50448000000006</c:v>
                </c:pt>
                <c:pt idx="54" formatCode="0.00">
                  <c:v>733.54873999999995</c:v>
                </c:pt>
                <c:pt idx="55" formatCode="0.00">
                  <c:v>539.51800000000003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900"/>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4154737496158138"/>
              <c:y val="0.97763792574635422"/>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70263877510222517"/>
          <c:y val="0.40555290496273871"/>
          <c:w val="0.22095413152862417"/>
          <c:h val="4.5040070516002881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Volúmenes'!$AR$12:$AR$63</c:f>
              <c:numCache>
                <c:formatCode>0.00</c:formatCode>
                <c:ptCount val="52"/>
                <c:pt idx="0">
                  <c:v>104.46</c:v>
                </c:pt>
                <c:pt idx="1">
                  <c:v>103.4720001</c:v>
                </c:pt>
                <c:pt idx="2">
                  <c:v>106.08699799999999</c:v>
                </c:pt>
                <c:pt idx="3">
                  <c:v>112.7200012</c:v>
                </c:pt>
                <c:pt idx="4">
                  <c:v>122.3190002</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Volúmenes'!$AQ$12:$AQ$63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Volúmenes'!$AP$12:$AP$63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4240963051"/>
          <c:y val="0.8356266822192577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4.173841607633004E-2"/>
                  <c:y val="-0.105326743547501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2868.56</c:v>
                </c:pt>
                <c:pt idx="1">
                  <c:v>1235.98</c:v>
                </c:pt>
                <c:pt idx="2">
                  <c:v>68.849999999999994</c:v>
                </c:pt>
                <c:pt idx="3">
                  <c:v>9.89</c:v>
                </c:pt>
                <c:pt idx="4">
                  <c:v>10.63</c:v>
                </c:pt>
                <c:pt idx="5">
                  <c:v>60.37</c:v>
                </c:pt>
                <c:pt idx="6">
                  <c:v>17.649999999999999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1152.26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10.78</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87.37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59.66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c:spPr>
          <c:cat>
            <c:multiLvlStrRef>
              <c:f>'12.Caudales'!$J$4:$K$112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'12.Caudales'!$N$4:$N$112</c:f>
              <c:numCache>
                <c:formatCode>0.0</c:formatCode>
                <c:ptCount val="109"/>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'12.Caudales'!$O$4:$O$112</c:f>
              <c:numCache>
                <c:formatCode>0.0</c:formatCode>
                <c:ptCount val="109"/>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strLit>
              <c:ptCount val="204"/>
              <c:pt idx="0">
                <c:v>#REF! #REF!</c:v>
              </c:pt>
              <c:pt idx="1">
                <c:v>#REF! #REF!</c:v>
              </c:pt>
              <c:pt idx="2">
                <c:v>#REF! #REF!</c:v>
              </c:pt>
              <c:pt idx="3">
                <c:v>#REF! #REF!</c:v>
              </c:pt>
              <c:pt idx="4">
                <c:v>#REF! #REF!</c:v>
              </c:pt>
              <c:pt idx="5">
                <c:v>#REF! #REF!</c:v>
              </c:pt>
              <c:pt idx="6">
                <c:v>#REF! #REF!</c:v>
              </c:pt>
              <c:pt idx="7">
                <c:v>#REF! #REF!</c:v>
              </c:pt>
              <c:pt idx="8">
                <c:v>#REF! #REF!</c:v>
              </c:pt>
              <c:pt idx="9">
                <c:v>#REF! #REF!</c:v>
              </c:pt>
              <c:pt idx="10">
                <c:v>#REF! #REF!</c:v>
              </c:pt>
              <c:pt idx="11">
                <c:v>#REF! #REF!</c:v>
              </c:pt>
              <c:pt idx="12">
                <c:v>#REF! #REF!</c:v>
              </c:pt>
              <c:pt idx="13">
                <c:v>#REF! #REF!</c:v>
              </c:pt>
              <c:pt idx="14">
                <c:v>#REF! #REF!</c:v>
              </c:pt>
              <c:pt idx="15">
                <c:v>#REF! #REF!</c:v>
              </c:pt>
              <c:pt idx="16">
                <c:v>#REF! #REF!</c:v>
              </c:pt>
              <c:pt idx="17">
                <c:v>#REF! #REF!</c:v>
              </c:pt>
              <c:pt idx="18">
                <c:v>#REF! #REF!</c:v>
              </c:pt>
              <c:pt idx="19">
                <c:v>#REF! #REF!</c:v>
              </c:pt>
              <c:pt idx="20">
                <c:v>#REF! #REF!</c:v>
              </c:pt>
              <c:pt idx="21">
                <c:v>#REF! #REF!</c:v>
              </c:pt>
              <c:pt idx="22">
                <c:v>#REF! #REF!</c:v>
              </c:pt>
              <c:pt idx="23">
                <c:v>#REF! #REF!</c:v>
              </c:pt>
              <c:pt idx="24">
                <c:v>#REF! #REF!</c:v>
              </c:pt>
              <c:pt idx="25">
                <c:v>#REF! #REF!</c:v>
              </c:pt>
              <c:pt idx="26">
                <c:v>#REF! #REF!</c:v>
              </c:pt>
              <c:pt idx="27">
                <c:v>#REF! #REF!</c:v>
              </c:pt>
              <c:pt idx="28">
                <c:v>#REF! #REF!</c:v>
              </c:pt>
              <c:pt idx="29">
                <c:v>#REF! #REF!</c:v>
              </c:pt>
              <c:pt idx="30">
                <c:v>#REF! #REF!</c:v>
              </c:pt>
              <c:pt idx="31">
                <c:v>#REF! #REF!</c:v>
              </c:pt>
              <c:pt idx="32">
                <c:v>#REF! #REF!</c:v>
              </c:pt>
              <c:pt idx="33">
                <c:v>#REF! #REF!</c:v>
              </c:pt>
              <c:pt idx="34">
                <c:v>#REF! #REF!</c:v>
              </c:pt>
              <c:pt idx="35">
                <c:v>#REF! #REF!</c:v>
              </c:pt>
              <c:pt idx="36">
                <c:v>#REF! #REF!</c:v>
              </c:pt>
              <c:pt idx="37">
                <c:v>#REF! #REF!</c:v>
              </c:pt>
              <c:pt idx="38">
                <c:v>#REF! #REF!</c:v>
              </c:pt>
              <c:pt idx="39">
                <c:v>#REF! #REF!</c:v>
              </c:pt>
              <c:pt idx="40">
                <c:v>#REF! #REF!</c:v>
              </c:pt>
              <c:pt idx="41">
                <c:v>#REF! #REF!</c:v>
              </c:pt>
              <c:pt idx="42">
                <c:v>#REF! #REF!</c:v>
              </c:pt>
              <c:pt idx="43">
                <c:v>#REF! #REF!</c:v>
              </c:pt>
              <c:pt idx="44">
                <c:v>#REF! #REF!</c:v>
              </c:pt>
              <c:pt idx="45">
                <c:v>#REF! #REF!</c:v>
              </c:pt>
              <c:pt idx="46">
                <c:v>#REF! #REF!</c:v>
              </c:pt>
              <c:pt idx="47">
                <c:v>#REF! #REF!</c:v>
              </c:pt>
              <c:pt idx="48">
                <c:v>#REF! #REF!</c:v>
              </c:pt>
              <c:pt idx="49">
                <c:v>#REF! #REF!</c:v>
              </c:pt>
              <c:pt idx="50">
                <c:v>#REF! #REF!</c:v>
              </c:pt>
              <c:pt idx="51">
                <c:v>#REF! #REF!</c:v>
              </c:pt>
              <c:pt idx="52">
                <c:v>#REF! #REF!</c:v>
              </c:pt>
              <c:pt idx="53">
                <c:v>#REF! #REF!</c:v>
              </c:pt>
              <c:pt idx="54">
                <c:v>#REF! #REF!</c:v>
              </c:pt>
              <c:pt idx="55">
                <c:v>#REF! #REF!</c:v>
              </c:pt>
              <c:pt idx="56">
                <c:v>#REF! #REF!</c:v>
              </c:pt>
              <c:pt idx="57">
                <c:v>#REF! #REF!</c:v>
              </c:pt>
              <c:pt idx="58">
                <c:v>#REF! #REF!</c:v>
              </c:pt>
              <c:pt idx="59">
                <c:v>#REF! #REF!</c:v>
              </c:pt>
              <c:pt idx="60">
                <c:v>#REF! #REF!</c:v>
              </c:pt>
              <c:pt idx="61">
                <c:v>#REF! #REF!</c:v>
              </c:pt>
              <c:pt idx="62">
                <c:v>#REF! #REF!</c:v>
              </c:pt>
              <c:pt idx="63">
                <c:v>#REF! #REF!</c:v>
              </c:pt>
              <c:pt idx="64">
                <c:v>#REF! #REF!</c:v>
              </c:pt>
              <c:pt idx="65">
                <c:v>#REF! #REF!</c:v>
              </c:pt>
              <c:pt idx="66">
                <c:v>#REF! #REF!</c:v>
              </c:pt>
              <c:pt idx="67">
                <c:v>#REF! #REF!</c:v>
              </c:pt>
              <c:pt idx="68">
                <c:v>#REF! #REF!</c:v>
              </c:pt>
              <c:pt idx="69">
                <c:v>#REF! #REF!</c:v>
              </c:pt>
              <c:pt idx="70">
                <c:v>#REF! #REF!</c:v>
              </c:pt>
              <c:pt idx="71">
                <c:v>#REF! #REF!</c:v>
              </c:pt>
              <c:pt idx="72">
                <c:v>#REF! #REF!</c:v>
              </c:pt>
              <c:pt idx="73">
                <c:v>#REF! #REF!</c:v>
              </c:pt>
              <c:pt idx="74">
                <c:v>#REF! #REF!</c:v>
              </c:pt>
              <c:pt idx="75">
                <c:v>#REF! #REF!</c:v>
              </c:pt>
              <c:pt idx="76">
                <c:v>#REF! #REF!</c:v>
              </c:pt>
              <c:pt idx="77">
                <c:v>#REF! #REF!</c:v>
              </c:pt>
              <c:pt idx="78">
                <c:v>#REF! #REF!</c:v>
              </c:pt>
              <c:pt idx="79">
                <c:v>#REF! #REF!</c:v>
              </c:pt>
              <c:pt idx="80">
                <c:v>#REF! #REF!</c:v>
              </c:pt>
              <c:pt idx="81">
                <c:v>#REF! #REF!</c:v>
              </c:pt>
              <c:pt idx="82">
                <c:v>#REF! #REF!</c:v>
              </c:pt>
              <c:pt idx="83">
                <c:v>#REF! #REF!</c:v>
              </c:pt>
              <c:pt idx="84">
                <c:v>#REF! #REF!</c:v>
              </c:pt>
              <c:pt idx="85">
                <c:v>#REF! #REF!</c:v>
              </c:pt>
              <c:pt idx="86">
                <c:v>#REF! #REF!</c:v>
              </c:pt>
              <c:pt idx="87">
                <c:v>#REF! #REF!</c:v>
              </c:pt>
              <c:pt idx="88">
                <c:v>#REF! #REF!</c:v>
              </c:pt>
              <c:pt idx="89">
                <c:v>#REF! #REF!</c:v>
              </c:pt>
              <c:pt idx="90">
                <c:v>#REF! #REF!</c:v>
              </c:pt>
              <c:pt idx="91">
                <c:v>#REF! #REF!</c:v>
              </c:pt>
              <c:pt idx="92">
                <c:v>#REF! #REF!</c:v>
              </c:pt>
              <c:pt idx="93">
                <c:v>#REF! #REF!</c:v>
              </c:pt>
              <c:pt idx="94">
                <c:v>#REF! #REF!</c:v>
              </c:pt>
              <c:pt idx="95">
                <c:v>#REF! #REF!</c:v>
              </c:pt>
              <c:pt idx="96">
                <c:v>#REF! #REF!</c:v>
              </c:pt>
              <c:pt idx="97">
                <c:v>#REF! #REF!</c:v>
              </c:pt>
              <c:pt idx="98">
                <c:v>#REF! #REF!</c:v>
              </c:pt>
              <c:pt idx="99">
                <c:v>#REF! #REF!</c:v>
              </c:pt>
              <c:pt idx="100">
                <c:v>#REF! #REF!</c:v>
              </c:pt>
              <c:pt idx="101">
                <c:v>#REF! #REF!</c:v>
              </c:pt>
              <c:pt idx="102">
                <c:v>#REF! #REF!</c:v>
              </c:pt>
              <c:pt idx="103">
                <c:v>#REF! #REF!</c:v>
              </c:pt>
              <c:pt idx="104">
                <c:v>#REF! #REF!</c:v>
              </c:pt>
              <c:pt idx="105">
                <c:v>#REF! #REF!</c:v>
              </c:pt>
              <c:pt idx="106">
                <c:v>#REF! #REF!</c:v>
              </c:pt>
              <c:pt idx="107">
                <c:v>#REF! #REF!</c:v>
              </c:pt>
              <c:pt idx="108">
                <c:v>#REF! #REF!</c:v>
              </c:pt>
              <c:pt idx="109">
                <c:v>#REF! #REF!</c:v>
              </c:pt>
              <c:pt idx="110">
                <c:v>#REF! #REF!</c:v>
              </c:pt>
              <c:pt idx="111">
                <c:v>#REF! #REF!</c:v>
              </c:pt>
              <c:pt idx="112">
                <c:v>#REF! #REF!</c:v>
              </c:pt>
              <c:pt idx="113">
                <c:v>#REF! #REF!</c:v>
              </c:pt>
              <c:pt idx="114">
                <c:v>#REF! #REF!</c:v>
              </c:pt>
              <c:pt idx="115">
                <c:v>#REF! #REF!</c:v>
              </c:pt>
              <c:pt idx="116">
                <c:v>#REF! #REF!</c:v>
              </c:pt>
              <c:pt idx="117">
                <c:v>#REF! #REF!</c:v>
              </c:pt>
              <c:pt idx="118">
                <c:v>#REF! #REF!</c:v>
              </c:pt>
              <c:pt idx="119">
                <c:v>#REF! #REF!</c:v>
              </c:pt>
              <c:pt idx="120">
                <c:v>#REF! #REF!</c:v>
              </c:pt>
              <c:pt idx="121">
                <c:v>#REF! #REF!</c:v>
              </c:pt>
              <c:pt idx="122">
                <c:v>#REF! #REF!</c:v>
              </c:pt>
              <c:pt idx="123">
                <c:v>#REF! #REF!</c:v>
              </c:pt>
              <c:pt idx="124">
                <c:v>#REF! #REF!</c:v>
              </c:pt>
              <c:pt idx="125">
                <c:v>#REF! #REF!</c:v>
              </c:pt>
              <c:pt idx="126">
                <c:v>#REF! #REF!</c:v>
              </c:pt>
              <c:pt idx="127">
                <c:v>#REF! #REF!</c:v>
              </c:pt>
              <c:pt idx="128">
                <c:v>#REF! #REF!</c:v>
              </c:pt>
              <c:pt idx="129">
                <c:v>#REF! #REF!</c:v>
              </c:pt>
              <c:pt idx="130">
                <c:v>#REF! #REF!</c:v>
              </c:pt>
              <c:pt idx="131">
                <c:v>#REF! #REF!</c:v>
              </c:pt>
              <c:pt idx="132">
                <c:v>#REF! #REF!</c:v>
              </c:pt>
              <c:pt idx="133">
                <c:v>#REF! #REF!</c:v>
              </c:pt>
              <c:pt idx="134">
                <c:v>#REF! #REF!</c:v>
              </c:pt>
              <c:pt idx="135">
                <c:v>#REF! #REF!</c:v>
              </c:pt>
              <c:pt idx="136">
                <c:v>#REF! #REF!</c:v>
              </c:pt>
              <c:pt idx="137">
                <c:v>#REF! #REF!</c:v>
              </c:pt>
              <c:pt idx="138">
                <c:v>#REF! #REF!</c:v>
              </c:pt>
              <c:pt idx="139">
                <c:v>#REF! #REF!</c:v>
              </c:pt>
              <c:pt idx="140">
                <c:v>#REF! #REF!</c:v>
              </c:pt>
              <c:pt idx="141">
                <c:v>#REF! #REF!</c:v>
              </c:pt>
              <c:pt idx="142">
                <c:v>#REF! #REF!</c:v>
              </c:pt>
              <c:pt idx="143">
                <c:v>#REF! #REF!</c:v>
              </c:pt>
              <c:pt idx="144">
                <c:v>#REF! #REF!</c:v>
              </c:pt>
              <c:pt idx="145">
                <c:v>#REF! #REF!</c:v>
              </c:pt>
              <c:pt idx="146">
                <c:v>#REF! #REF!</c:v>
              </c:pt>
              <c:pt idx="147">
                <c:v>#REF! #REF!</c:v>
              </c:pt>
              <c:pt idx="148">
                <c:v>#REF! #REF!</c:v>
              </c:pt>
              <c:pt idx="149">
                <c:v>#REF! #REF!</c:v>
              </c:pt>
              <c:pt idx="150">
                <c:v>#REF! #REF!</c:v>
              </c:pt>
              <c:pt idx="151">
                <c:v>#REF! #REF!</c:v>
              </c:pt>
              <c:pt idx="152">
                <c:v>#REF! #REF!</c:v>
              </c:pt>
              <c:pt idx="153">
                <c:v>#REF! #REF!</c:v>
              </c:pt>
              <c:pt idx="154">
                <c:v>#REF! #REF!</c:v>
              </c:pt>
              <c:pt idx="155">
                <c:v>#REF! #REF!</c:v>
              </c:pt>
              <c:pt idx="156">
                <c:v>#REF! #REF!</c:v>
              </c:pt>
              <c:pt idx="157">
                <c:v>#REF! #REF!</c:v>
              </c:pt>
              <c:pt idx="158">
                <c:v>#REF! #REF!</c:v>
              </c:pt>
              <c:pt idx="159">
                <c:v>#REF! #REF!</c:v>
              </c:pt>
              <c:pt idx="160">
                <c:v>#REF! #REF!</c:v>
              </c:pt>
              <c:pt idx="161">
                <c:v>#REF! #REF!</c:v>
              </c:pt>
              <c:pt idx="162">
                <c:v>#REF! #REF!</c:v>
              </c:pt>
              <c:pt idx="163">
                <c:v>#REF! #REF!</c:v>
              </c:pt>
              <c:pt idx="164">
                <c:v>#REF! #REF!</c:v>
              </c:pt>
              <c:pt idx="165">
                <c:v>#REF! #REF!</c:v>
              </c:pt>
              <c:pt idx="166">
                <c:v>#REF! #REF!</c:v>
              </c:pt>
              <c:pt idx="167">
                <c:v>#REF! #REF!</c:v>
              </c:pt>
              <c:pt idx="168">
                <c:v>#REF! #REF!</c:v>
              </c:pt>
              <c:pt idx="169">
                <c:v>#REF! #REF!</c:v>
              </c:pt>
              <c:pt idx="170">
                <c:v>#REF! #REF!</c:v>
              </c:pt>
              <c:pt idx="171">
                <c:v>#REF! #REF!</c:v>
              </c:pt>
              <c:pt idx="172">
                <c:v>#REF! #REF!</c:v>
              </c:pt>
              <c:pt idx="173">
                <c:v>#REF! #REF!</c:v>
              </c:pt>
              <c:pt idx="174">
                <c:v>#REF! #REF!</c:v>
              </c:pt>
              <c:pt idx="175">
                <c:v>#REF! #REF!</c:v>
              </c:pt>
              <c:pt idx="176">
                <c:v>#REF! #REF!</c:v>
              </c:pt>
              <c:pt idx="177">
                <c:v>#REF! #REF!</c:v>
              </c:pt>
              <c:pt idx="178">
                <c:v>#REF! #REF!</c:v>
              </c:pt>
              <c:pt idx="179">
                <c:v>#REF! #REF!</c:v>
              </c:pt>
              <c:pt idx="180">
                <c:v>#REF! #REF!</c:v>
              </c:pt>
              <c:pt idx="181">
                <c:v>#REF! #REF!</c:v>
              </c:pt>
              <c:pt idx="182">
                <c:v>#REF! #REF!</c:v>
              </c:pt>
              <c:pt idx="183">
                <c:v>#REF! #REF!</c:v>
              </c:pt>
              <c:pt idx="184">
                <c:v>#REF! #REF!</c:v>
              </c:pt>
              <c:pt idx="185">
                <c:v>#REF! #REF!</c:v>
              </c:pt>
              <c:pt idx="186">
                <c:v>#REF! #REF!</c:v>
              </c:pt>
              <c:pt idx="187">
                <c:v>#REF! #REF!</c:v>
              </c:pt>
              <c:pt idx="188">
                <c:v>#REF! #REF!</c:v>
              </c:pt>
              <c:pt idx="189">
                <c:v>#REF! #REF!</c:v>
              </c:pt>
              <c:pt idx="190">
                <c:v>#REF! #REF!</c:v>
              </c:pt>
              <c:pt idx="191">
                <c:v>#REF! #REF!</c:v>
              </c:pt>
              <c:pt idx="192">
                <c:v>#REF! #REF!</c:v>
              </c:pt>
              <c:pt idx="193">
                <c:v>#REF! #REF!</c:v>
              </c:pt>
              <c:pt idx="194">
                <c:v>#REF! #REF!</c:v>
              </c:pt>
              <c:pt idx="195">
                <c:v>#REF! #REF!</c:v>
              </c:pt>
              <c:pt idx="196">
                <c:v>#REF! #REF!</c:v>
              </c:pt>
              <c:pt idx="197">
                <c:v>#REF! #REF!</c:v>
              </c:pt>
              <c:pt idx="198">
                <c:v>#REF! #REF!</c:v>
              </c:pt>
              <c:pt idx="199">
                <c:v>#REF! #REF!</c:v>
              </c:pt>
              <c:pt idx="200">
                <c:v>#REF! #REF!</c:v>
              </c:pt>
              <c:pt idx="201">
                <c:v>#REF! #REF!</c:v>
              </c:pt>
              <c:pt idx="202">
                <c:v>#REF! #REF!</c:v>
              </c:pt>
              <c:pt idx="203">
                <c:v>#REF! #REF!</c:v>
              </c:pt>
            </c:strLit>
          </c:cat>
          <c:val>
            <c:numRef>
              <c:f>'12.Caudales'!$M$4:$M$112</c:f>
              <c:numCache>
                <c:formatCode>0.0</c:formatCode>
                <c:ptCount val="109"/>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'13.Caudales'!$Q$4:$Q$112</c:f>
              <c:numCache>
                <c:formatCode>0.0</c:formatCode>
                <c:ptCount val="109"/>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'13.Caudales'!$R$4:$R$112</c:f>
              <c:numCache>
                <c:formatCode>0.0</c:formatCode>
                <c:ptCount val="109"/>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'13.Caudales'!$S$4:$S$112</c:f>
              <c:numCache>
                <c:formatCode>0.0</c:formatCode>
                <c:ptCount val="109"/>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'13.Caudales'!$T$4:$T$112</c:f>
              <c:numCache>
                <c:formatCode>0.0</c:formatCode>
                <c:ptCount val="109"/>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strLit>
              <c:ptCount val="204"/>
              <c:pt idx="0">
                <c:v>#REF! #REF!</c:v>
              </c:pt>
              <c:pt idx="1">
                <c:v>#REF! #REF!</c:v>
              </c:pt>
              <c:pt idx="2">
                <c:v>#REF! #REF!</c:v>
              </c:pt>
              <c:pt idx="3">
                <c:v>#REF! #REF!</c:v>
              </c:pt>
              <c:pt idx="4">
                <c:v>#REF! #REF!</c:v>
              </c:pt>
              <c:pt idx="5">
                <c:v>#REF! #REF!</c:v>
              </c:pt>
              <c:pt idx="6">
                <c:v>#REF! #REF!</c:v>
              </c:pt>
              <c:pt idx="7">
                <c:v>#REF! #REF!</c:v>
              </c:pt>
              <c:pt idx="8">
                <c:v>#REF! #REF!</c:v>
              </c:pt>
              <c:pt idx="9">
                <c:v>#REF! #REF!</c:v>
              </c:pt>
              <c:pt idx="10">
                <c:v>#REF! #REF!</c:v>
              </c:pt>
              <c:pt idx="11">
                <c:v>#REF! #REF!</c:v>
              </c:pt>
              <c:pt idx="12">
                <c:v>#REF! #REF!</c:v>
              </c:pt>
              <c:pt idx="13">
                <c:v>#REF! #REF!</c:v>
              </c:pt>
              <c:pt idx="14">
                <c:v>#REF! #REF!</c:v>
              </c:pt>
              <c:pt idx="15">
                <c:v>#REF! #REF!</c:v>
              </c:pt>
              <c:pt idx="16">
                <c:v>#REF! #REF!</c:v>
              </c:pt>
              <c:pt idx="17">
                <c:v>#REF! #REF!</c:v>
              </c:pt>
              <c:pt idx="18">
                <c:v>#REF! #REF!</c:v>
              </c:pt>
              <c:pt idx="19">
                <c:v>#REF! #REF!</c:v>
              </c:pt>
              <c:pt idx="20">
                <c:v>#REF! #REF!</c:v>
              </c:pt>
              <c:pt idx="21">
                <c:v>#REF! #REF!</c:v>
              </c:pt>
              <c:pt idx="22">
                <c:v>#REF! #REF!</c:v>
              </c:pt>
              <c:pt idx="23">
                <c:v>#REF! #REF!</c:v>
              </c:pt>
              <c:pt idx="24">
                <c:v>#REF! #REF!</c:v>
              </c:pt>
              <c:pt idx="25">
                <c:v>#REF! #REF!</c:v>
              </c:pt>
              <c:pt idx="26">
                <c:v>#REF! #REF!</c:v>
              </c:pt>
              <c:pt idx="27">
                <c:v>#REF! #REF!</c:v>
              </c:pt>
              <c:pt idx="28">
                <c:v>#REF! #REF!</c:v>
              </c:pt>
              <c:pt idx="29">
                <c:v>#REF! #REF!</c:v>
              </c:pt>
              <c:pt idx="30">
                <c:v>#REF! #REF!</c:v>
              </c:pt>
              <c:pt idx="31">
                <c:v>#REF! #REF!</c:v>
              </c:pt>
              <c:pt idx="32">
                <c:v>#REF! #REF!</c:v>
              </c:pt>
              <c:pt idx="33">
                <c:v>#REF! #REF!</c:v>
              </c:pt>
              <c:pt idx="34">
                <c:v>#REF! #REF!</c:v>
              </c:pt>
              <c:pt idx="35">
                <c:v>#REF! #REF!</c:v>
              </c:pt>
              <c:pt idx="36">
                <c:v>#REF! #REF!</c:v>
              </c:pt>
              <c:pt idx="37">
                <c:v>#REF! #REF!</c:v>
              </c:pt>
              <c:pt idx="38">
                <c:v>#REF! #REF!</c:v>
              </c:pt>
              <c:pt idx="39">
                <c:v>#REF! #REF!</c:v>
              </c:pt>
              <c:pt idx="40">
                <c:v>#REF! #REF!</c:v>
              </c:pt>
              <c:pt idx="41">
                <c:v>#REF! #REF!</c:v>
              </c:pt>
              <c:pt idx="42">
                <c:v>#REF! #REF!</c:v>
              </c:pt>
              <c:pt idx="43">
                <c:v>#REF! #REF!</c:v>
              </c:pt>
              <c:pt idx="44">
                <c:v>#REF! #REF!</c:v>
              </c:pt>
              <c:pt idx="45">
                <c:v>#REF! #REF!</c:v>
              </c:pt>
              <c:pt idx="46">
                <c:v>#REF! #REF!</c:v>
              </c:pt>
              <c:pt idx="47">
                <c:v>#REF! #REF!</c:v>
              </c:pt>
              <c:pt idx="48">
                <c:v>#REF! #REF!</c:v>
              </c:pt>
              <c:pt idx="49">
                <c:v>#REF! #REF!</c:v>
              </c:pt>
              <c:pt idx="50">
                <c:v>#REF! #REF!</c:v>
              </c:pt>
              <c:pt idx="51">
                <c:v>#REF! #REF!</c:v>
              </c:pt>
              <c:pt idx="52">
                <c:v>#REF! #REF!</c:v>
              </c:pt>
              <c:pt idx="53">
                <c:v>#REF! #REF!</c:v>
              </c:pt>
              <c:pt idx="54">
                <c:v>#REF! #REF!</c:v>
              </c:pt>
              <c:pt idx="55">
                <c:v>#REF! #REF!</c:v>
              </c:pt>
              <c:pt idx="56">
                <c:v>#REF! #REF!</c:v>
              </c:pt>
              <c:pt idx="57">
                <c:v>#REF! #REF!</c:v>
              </c:pt>
              <c:pt idx="58">
                <c:v>#REF! #REF!</c:v>
              </c:pt>
              <c:pt idx="59">
                <c:v>#REF! #REF!</c:v>
              </c:pt>
              <c:pt idx="60">
                <c:v>#REF! #REF!</c:v>
              </c:pt>
              <c:pt idx="61">
                <c:v>#REF! #REF!</c:v>
              </c:pt>
              <c:pt idx="62">
                <c:v>#REF! #REF!</c:v>
              </c:pt>
              <c:pt idx="63">
                <c:v>#REF! #REF!</c:v>
              </c:pt>
              <c:pt idx="64">
                <c:v>#REF! #REF!</c:v>
              </c:pt>
              <c:pt idx="65">
                <c:v>#REF! #REF!</c:v>
              </c:pt>
              <c:pt idx="66">
                <c:v>#REF! #REF!</c:v>
              </c:pt>
              <c:pt idx="67">
                <c:v>#REF! #REF!</c:v>
              </c:pt>
              <c:pt idx="68">
                <c:v>#REF! #REF!</c:v>
              </c:pt>
              <c:pt idx="69">
                <c:v>#REF! #REF!</c:v>
              </c:pt>
              <c:pt idx="70">
                <c:v>#REF! #REF!</c:v>
              </c:pt>
              <c:pt idx="71">
                <c:v>#REF! #REF!</c:v>
              </c:pt>
              <c:pt idx="72">
                <c:v>#REF! #REF!</c:v>
              </c:pt>
              <c:pt idx="73">
                <c:v>#REF! #REF!</c:v>
              </c:pt>
              <c:pt idx="74">
                <c:v>#REF! #REF!</c:v>
              </c:pt>
              <c:pt idx="75">
                <c:v>#REF! #REF!</c:v>
              </c:pt>
              <c:pt idx="76">
                <c:v>#REF! #REF!</c:v>
              </c:pt>
              <c:pt idx="77">
                <c:v>#REF! #REF!</c:v>
              </c:pt>
              <c:pt idx="78">
                <c:v>#REF! #REF!</c:v>
              </c:pt>
              <c:pt idx="79">
                <c:v>#REF! #REF!</c:v>
              </c:pt>
              <c:pt idx="80">
                <c:v>#REF! #REF!</c:v>
              </c:pt>
              <c:pt idx="81">
                <c:v>#REF! #REF!</c:v>
              </c:pt>
              <c:pt idx="82">
                <c:v>#REF! #REF!</c:v>
              </c:pt>
              <c:pt idx="83">
                <c:v>#REF! #REF!</c:v>
              </c:pt>
              <c:pt idx="84">
                <c:v>#REF! #REF!</c:v>
              </c:pt>
              <c:pt idx="85">
                <c:v>#REF! #REF!</c:v>
              </c:pt>
              <c:pt idx="86">
                <c:v>#REF! #REF!</c:v>
              </c:pt>
              <c:pt idx="87">
                <c:v>#REF! #REF!</c:v>
              </c:pt>
              <c:pt idx="88">
                <c:v>#REF! #REF!</c:v>
              </c:pt>
              <c:pt idx="89">
                <c:v>#REF! #REF!</c:v>
              </c:pt>
              <c:pt idx="90">
                <c:v>#REF! #REF!</c:v>
              </c:pt>
              <c:pt idx="91">
                <c:v>#REF! #REF!</c:v>
              </c:pt>
              <c:pt idx="92">
                <c:v>#REF! #REF!</c:v>
              </c:pt>
              <c:pt idx="93">
                <c:v>#REF! #REF!</c:v>
              </c:pt>
              <c:pt idx="94">
                <c:v>#REF! #REF!</c:v>
              </c:pt>
              <c:pt idx="95">
                <c:v>#REF! #REF!</c:v>
              </c:pt>
              <c:pt idx="96">
                <c:v>#REF! #REF!</c:v>
              </c:pt>
              <c:pt idx="97">
                <c:v>#REF! #REF!</c:v>
              </c:pt>
              <c:pt idx="98">
                <c:v>#REF! #REF!</c:v>
              </c:pt>
              <c:pt idx="99">
                <c:v>#REF! #REF!</c:v>
              </c:pt>
              <c:pt idx="100">
                <c:v>#REF! #REF!</c:v>
              </c:pt>
              <c:pt idx="101">
                <c:v>#REF! #REF!</c:v>
              </c:pt>
              <c:pt idx="102">
                <c:v>#REF! #REF!</c:v>
              </c:pt>
              <c:pt idx="103">
                <c:v>#REF! #REF!</c:v>
              </c:pt>
              <c:pt idx="104">
                <c:v>#REF! #REF!</c:v>
              </c:pt>
              <c:pt idx="105">
                <c:v>#REF! #REF!</c:v>
              </c:pt>
              <c:pt idx="106">
                <c:v>#REF! #REF!</c:v>
              </c:pt>
              <c:pt idx="107">
                <c:v>#REF! #REF!</c:v>
              </c:pt>
              <c:pt idx="108">
                <c:v>#REF! #REF!</c:v>
              </c:pt>
              <c:pt idx="109">
                <c:v>#REF! #REF!</c:v>
              </c:pt>
              <c:pt idx="110">
                <c:v>#REF! #REF!</c:v>
              </c:pt>
              <c:pt idx="111">
                <c:v>#REF! #REF!</c:v>
              </c:pt>
              <c:pt idx="112">
                <c:v>#REF! #REF!</c:v>
              </c:pt>
              <c:pt idx="113">
                <c:v>#REF! #REF!</c:v>
              </c:pt>
              <c:pt idx="114">
                <c:v>#REF! #REF!</c:v>
              </c:pt>
              <c:pt idx="115">
                <c:v>#REF! #REF!</c:v>
              </c:pt>
              <c:pt idx="116">
                <c:v>#REF! #REF!</c:v>
              </c:pt>
              <c:pt idx="117">
                <c:v>#REF! #REF!</c:v>
              </c:pt>
              <c:pt idx="118">
                <c:v>#REF! #REF!</c:v>
              </c:pt>
              <c:pt idx="119">
                <c:v>#REF! #REF!</c:v>
              </c:pt>
              <c:pt idx="120">
                <c:v>#REF! #REF!</c:v>
              </c:pt>
              <c:pt idx="121">
                <c:v>#REF! #REF!</c:v>
              </c:pt>
              <c:pt idx="122">
                <c:v>#REF! #REF!</c:v>
              </c:pt>
              <c:pt idx="123">
                <c:v>#REF! #REF!</c:v>
              </c:pt>
              <c:pt idx="124">
                <c:v>#REF! #REF!</c:v>
              </c:pt>
              <c:pt idx="125">
                <c:v>#REF! #REF!</c:v>
              </c:pt>
              <c:pt idx="126">
                <c:v>#REF! #REF!</c:v>
              </c:pt>
              <c:pt idx="127">
                <c:v>#REF! #REF!</c:v>
              </c:pt>
              <c:pt idx="128">
                <c:v>#REF! #REF!</c:v>
              </c:pt>
              <c:pt idx="129">
                <c:v>#REF! #REF!</c:v>
              </c:pt>
              <c:pt idx="130">
                <c:v>#REF! #REF!</c:v>
              </c:pt>
              <c:pt idx="131">
                <c:v>#REF! #REF!</c:v>
              </c:pt>
              <c:pt idx="132">
                <c:v>#REF! #REF!</c:v>
              </c:pt>
              <c:pt idx="133">
                <c:v>#REF! #REF!</c:v>
              </c:pt>
              <c:pt idx="134">
                <c:v>#REF! #REF!</c:v>
              </c:pt>
              <c:pt idx="135">
                <c:v>#REF! #REF!</c:v>
              </c:pt>
              <c:pt idx="136">
                <c:v>#REF! #REF!</c:v>
              </c:pt>
              <c:pt idx="137">
                <c:v>#REF! #REF!</c:v>
              </c:pt>
              <c:pt idx="138">
                <c:v>#REF! #REF!</c:v>
              </c:pt>
              <c:pt idx="139">
                <c:v>#REF! #REF!</c:v>
              </c:pt>
              <c:pt idx="140">
                <c:v>#REF! #REF!</c:v>
              </c:pt>
              <c:pt idx="141">
                <c:v>#REF! #REF!</c:v>
              </c:pt>
              <c:pt idx="142">
                <c:v>#REF! #REF!</c:v>
              </c:pt>
              <c:pt idx="143">
                <c:v>#REF! #REF!</c:v>
              </c:pt>
              <c:pt idx="144">
                <c:v>#REF! #REF!</c:v>
              </c:pt>
              <c:pt idx="145">
                <c:v>#REF! #REF!</c:v>
              </c:pt>
              <c:pt idx="146">
                <c:v>#REF! #REF!</c:v>
              </c:pt>
              <c:pt idx="147">
                <c:v>#REF! #REF!</c:v>
              </c:pt>
              <c:pt idx="148">
                <c:v>#REF! #REF!</c:v>
              </c:pt>
              <c:pt idx="149">
                <c:v>#REF! #REF!</c:v>
              </c:pt>
              <c:pt idx="150">
                <c:v>#REF! #REF!</c:v>
              </c:pt>
              <c:pt idx="151">
                <c:v>#REF! #REF!</c:v>
              </c:pt>
              <c:pt idx="152">
                <c:v>#REF! #REF!</c:v>
              </c:pt>
              <c:pt idx="153">
                <c:v>#REF! #REF!</c:v>
              </c:pt>
              <c:pt idx="154">
                <c:v>#REF! #REF!</c:v>
              </c:pt>
              <c:pt idx="155">
                <c:v>#REF! #REF!</c:v>
              </c:pt>
              <c:pt idx="156">
                <c:v>#REF! #REF!</c:v>
              </c:pt>
              <c:pt idx="157">
                <c:v>#REF! #REF!</c:v>
              </c:pt>
              <c:pt idx="158">
                <c:v>#REF! #REF!</c:v>
              </c:pt>
              <c:pt idx="159">
                <c:v>#REF! #REF!</c:v>
              </c:pt>
              <c:pt idx="160">
                <c:v>#REF! #REF!</c:v>
              </c:pt>
              <c:pt idx="161">
                <c:v>#REF! #REF!</c:v>
              </c:pt>
              <c:pt idx="162">
                <c:v>#REF! #REF!</c:v>
              </c:pt>
              <c:pt idx="163">
                <c:v>#REF! #REF!</c:v>
              </c:pt>
              <c:pt idx="164">
                <c:v>#REF! #REF!</c:v>
              </c:pt>
              <c:pt idx="165">
                <c:v>#REF! #REF!</c:v>
              </c:pt>
              <c:pt idx="166">
                <c:v>#REF! #REF!</c:v>
              </c:pt>
              <c:pt idx="167">
                <c:v>#REF! #REF!</c:v>
              </c:pt>
              <c:pt idx="168">
                <c:v>#REF! #REF!</c:v>
              </c:pt>
              <c:pt idx="169">
                <c:v>#REF! #REF!</c:v>
              </c:pt>
              <c:pt idx="170">
                <c:v>#REF! #REF!</c:v>
              </c:pt>
              <c:pt idx="171">
                <c:v>#REF! #REF!</c:v>
              </c:pt>
              <c:pt idx="172">
                <c:v>#REF! #REF!</c:v>
              </c:pt>
              <c:pt idx="173">
                <c:v>#REF! #REF!</c:v>
              </c:pt>
              <c:pt idx="174">
                <c:v>#REF! #REF!</c:v>
              </c:pt>
              <c:pt idx="175">
                <c:v>#REF! #REF!</c:v>
              </c:pt>
              <c:pt idx="176">
                <c:v>#REF! #REF!</c:v>
              </c:pt>
              <c:pt idx="177">
                <c:v>#REF! #REF!</c:v>
              </c:pt>
              <c:pt idx="178">
                <c:v>#REF! #REF!</c:v>
              </c:pt>
              <c:pt idx="179">
                <c:v>#REF! #REF!</c:v>
              </c:pt>
              <c:pt idx="180">
                <c:v>#REF! #REF!</c:v>
              </c:pt>
              <c:pt idx="181">
                <c:v>#REF! #REF!</c:v>
              </c:pt>
              <c:pt idx="182">
                <c:v>#REF! #REF!</c:v>
              </c:pt>
              <c:pt idx="183">
                <c:v>#REF! #REF!</c:v>
              </c:pt>
              <c:pt idx="184">
                <c:v>#REF! #REF!</c:v>
              </c:pt>
              <c:pt idx="185">
                <c:v>#REF! #REF!</c:v>
              </c:pt>
              <c:pt idx="186">
                <c:v>#REF! #REF!</c:v>
              </c:pt>
              <c:pt idx="187">
                <c:v>#REF! #REF!</c:v>
              </c:pt>
              <c:pt idx="188">
                <c:v>#REF! #REF!</c:v>
              </c:pt>
              <c:pt idx="189">
                <c:v>#REF! #REF!</c:v>
              </c:pt>
              <c:pt idx="190">
                <c:v>#REF! #REF!</c:v>
              </c:pt>
              <c:pt idx="191">
                <c:v>#REF! #REF!</c:v>
              </c:pt>
              <c:pt idx="192">
                <c:v>#REF! #REF!</c:v>
              </c:pt>
              <c:pt idx="193">
                <c:v>#REF! #REF!</c:v>
              </c:pt>
              <c:pt idx="194">
                <c:v>#REF! #REF!</c:v>
              </c:pt>
              <c:pt idx="195">
                <c:v>#REF! #REF!</c:v>
              </c:pt>
              <c:pt idx="196">
                <c:v>#REF! #REF!</c:v>
              </c:pt>
              <c:pt idx="197">
                <c:v>#REF! #REF!</c:v>
              </c:pt>
              <c:pt idx="198">
                <c:v>#REF! #REF!</c:v>
              </c:pt>
              <c:pt idx="199">
                <c:v>#REF! #REF!</c:v>
              </c:pt>
              <c:pt idx="200">
                <c:v>#REF! #REF!</c:v>
              </c:pt>
              <c:pt idx="201">
                <c:v>#REF! #REF!</c:v>
              </c:pt>
              <c:pt idx="202">
                <c:v>#REF! #REF!</c:v>
              </c:pt>
              <c:pt idx="203">
                <c:v>#REF! #REF!</c:v>
              </c:pt>
            </c:strLit>
          </c:cat>
          <c:val>
            <c:numRef>
              <c:f>'13.Caudales'!$U$4:$U$112</c:f>
              <c:numCache>
                <c:formatCode>0.0</c:formatCode>
                <c:ptCount val="109"/>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60671699061892082"/>
          <c:y val="0.19744335381727918"/>
          <c:w val="0.33978052701922146"/>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'13.Caudales'!$V$4:$V$112</c:f>
              <c:numCache>
                <c:formatCode>0.0</c:formatCode>
                <c:ptCount val="109"/>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'13.Caudales'!$N$4:$O$112</c:f>
              <c:multiLvlStrCache>
                <c:ptCount val="10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lvl>
                <c:lvl>
                  <c:pt idx="0">
                    <c:v>2016</c:v>
                  </c:pt>
                  <c:pt idx="52">
                    <c:v>2017</c:v>
                  </c:pt>
                  <c:pt idx="104">
                    <c:v>2018</c:v>
                  </c:pt>
                </c:lvl>
              </c:multiLvlStrCache>
            </c:multiLvlStrRef>
          </c:cat>
          <c:val>
            <c:numRef>
              <c:f>'13.Caudales'!$W$4:$W$112</c:f>
              <c:numCache>
                <c:formatCode>0.0</c:formatCode>
                <c:ptCount val="109"/>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'13.Caudales'!$Y$4:$Y$112</c:f>
              <c:numCache>
                <c:formatCode>0.0</c:formatCode>
                <c:ptCount val="109"/>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'13.Caudales'!$X$4:$X$112</c:f>
              <c:numCache>
                <c:formatCode>0.0</c:formatCode>
                <c:ptCount val="109"/>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max val="500"/>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7226152658814226"/>
          <c:w val="0.6785949544844444"/>
          <c:h val="0.18013152242763911"/>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6.7702756905519124</c:v>
                </c:pt>
                <c:pt idx="1">
                  <c:v>6.5575920174576421</c:v>
                </c:pt>
                <c:pt idx="2">
                  <c:v>6.4544702166080361</c:v>
                </c:pt>
                <c:pt idx="3">
                  <c:v>6.3917861877508857</c:v>
                </c:pt>
                <c:pt idx="4">
                  <c:v>6.2678157377975028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CARABAYLLO 220</c:v>
                </c:pt>
                <c:pt idx="2">
                  <c:v>SAN JUAN 220</c:v>
                </c:pt>
                <c:pt idx="3">
                  <c:v>POMACOCHA 220</c:v>
                </c:pt>
                <c:pt idx="4">
                  <c:v>SANTA ROSA 220</c:v>
                </c:pt>
                <c:pt idx="5">
                  <c:v>INDEPENDENCIA 220</c:v>
                </c:pt>
                <c:pt idx="6">
                  <c:v>OROYA NUEVA 50</c:v>
                </c:pt>
              </c:strCache>
            </c:strRef>
          </c:cat>
          <c:val>
            <c:numRef>
              <c:f>'14. CMg'!$C$27:$I$27</c:f>
              <c:numCache>
                <c:formatCode>0.00</c:formatCode>
                <c:ptCount val="7"/>
                <c:pt idx="0">
                  <c:v>6.6563123566921014</c:v>
                </c:pt>
                <c:pt idx="1">
                  <c:v>6.4997502496398658</c:v>
                </c:pt>
                <c:pt idx="2">
                  <c:v>6.3550441114659897</c:v>
                </c:pt>
                <c:pt idx="3">
                  <c:v>6.3514717313682745</c:v>
                </c:pt>
                <c:pt idx="4">
                  <c:v>6.3304060990671163</c:v>
                </c:pt>
                <c:pt idx="5">
                  <c:v>6.2923402889889353</c:v>
                </c:pt>
                <c:pt idx="6">
                  <c:v>5.3762357331348074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6.8092039772746178</c:v>
                </c:pt>
                <c:pt idx="1">
                  <c:v>6.6474763821900327</c:v>
                </c:pt>
                <c:pt idx="2">
                  <c:v>6.6069069319659324</c:v>
                </c:pt>
                <c:pt idx="3">
                  <c:v>6.5927335317082338</c:v>
                </c:pt>
                <c:pt idx="4">
                  <c:v>6.3355326414026862</c:v>
                </c:pt>
                <c:pt idx="5">
                  <c:v>6.2850254342271077</c:v>
                </c:pt>
                <c:pt idx="6">
                  <c:v>5.9495540247793119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 ENERO 2016</c:v>
                </c:pt>
              </c:strCache>
            </c:strRef>
          </c:tx>
          <c:spPr>
            <a:solidFill>
              <a:schemeClr val="accent6"/>
            </a:solidFill>
          </c:spPr>
          <c:invertIfNegative val="0"/>
          <c:cat>
            <c:strRef>
              <c:f>'16. Congestiones'!$C$7:$C$11</c:f>
              <c:strCache>
                <c:ptCount val="5"/>
                <c:pt idx="0">
                  <c:v>Enlace Centro - Sur</c:v>
                </c:pt>
                <c:pt idx="1">
                  <c:v>S.E. San Juan  - S.E. Los Industriales 220kV</c:v>
                </c:pt>
                <c:pt idx="2">
                  <c:v>S.E. Pomacocha - S.E. San Suan</c:v>
                </c:pt>
                <c:pt idx="3">
                  <c:v>S.E. Independencia</c:v>
                </c:pt>
                <c:pt idx="4">
                  <c:v>S.E. Pomacocha - S.E. Carhuamayo</c:v>
                </c:pt>
              </c:strCache>
            </c:strRef>
          </c:cat>
          <c:val>
            <c:numRef>
              <c:f>'16. Congestiones'!$F$7:$F$11</c:f>
              <c:numCache>
                <c:formatCode>#,##0.00</c:formatCode>
                <c:ptCount val="5"/>
                <c:pt idx="0">
                  <c:v>150.55000000000001</c:v>
                </c:pt>
                <c:pt idx="1">
                  <c:v>2.4</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 ENERO 2017</c:v>
                </c:pt>
              </c:strCache>
            </c:strRef>
          </c:tx>
          <c:invertIfNegative val="0"/>
          <c:cat>
            <c:strRef>
              <c:f>'16. Congestiones'!$C$7:$C$11</c:f>
              <c:strCache>
                <c:ptCount val="5"/>
                <c:pt idx="0">
                  <c:v>Enlace Centro - Sur</c:v>
                </c:pt>
                <c:pt idx="1">
                  <c:v>S.E. San Juan  - S.E. Los Industriales 220kV</c:v>
                </c:pt>
                <c:pt idx="2">
                  <c:v>S.E. Pomacocha - S.E. San Suan</c:v>
                </c:pt>
                <c:pt idx="3">
                  <c:v>S.E. Independencia</c:v>
                </c:pt>
                <c:pt idx="4">
                  <c:v>S.E. Pomacocha - S.E. Carhuamayo</c:v>
                </c:pt>
              </c:strCache>
            </c:strRef>
          </c:cat>
          <c:val>
            <c:numRef>
              <c:f>'16. Congestiones'!$E$7:$E$11</c:f>
              <c:numCache>
                <c:formatCode>#,##0.00</c:formatCode>
                <c:ptCount val="5"/>
                <c:pt idx="0">
                  <c:v>300.60000000000002</c:v>
                </c:pt>
                <c:pt idx="1">
                  <c:v>32.283329999999999</c:v>
                </c:pt>
                <c:pt idx="2">
                  <c:v>23.12</c:v>
                </c:pt>
                <c:pt idx="3">
                  <c:v>23.68333333333333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 ENERO 2018</c:v>
                </c:pt>
              </c:strCache>
            </c:strRef>
          </c:tx>
          <c:invertIfNegative val="0"/>
          <c:cat>
            <c:strRef>
              <c:f>'16. Congestiones'!$C$7:$C$11</c:f>
              <c:strCache>
                <c:ptCount val="5"/>
                <c:pt idx="0">
                  <c:v>Enlace Centro - Sur</c:v>
                </c:pt>
                <c:pt idx="1">
                  <c:v>S.E. San Juan  - S.E. Los Industriales 220kV</c:v>
                </c:pt>
                <c:pt idx="2">
                  <c:v>S.E. Pomacocha - S.E. San Suan</c:v>
                </c:pt>
                <c:pt idx="3">
                  <c:v>S.E. Independencia</c:v>
                </c:pt>
                <c:pt idx="4">
                  <c:v>S.E. Pomacocha - S.E. Carhuamayo</c:v>
                </c:pt>
              </c:strCache>
            </c:strRef>
          </c:cat>
          <c:val>
            <c:numRef>
              <c:f>'16. Congestiones'!$D$7:$D$11</c:f>
              <c:numCache>
                <c:formatCode>#,##0.00</c:formatCode>
                <c:ptCount val="5"/>
                <c:pt idx="1">
                  <c:v>5.2333333333333334</c:v>
                </c:pt>
                <c:pt idx="2">
                  <c:v>16.27</c:v>
                </c:pt>
                <c:pt idx="3">
                  <c:v>2.7666666666666635</c:v>
                </c:pt>
                <c:pt idx="4">
                  <c:v>85.166666666666671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ax val="32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majorUnit val="40"/>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7.1250612015371972E-2"/>
                  <c:y val="-3.2521240358639051E-3"/>
                </c:manualLayout>
              </c:layout>
              <c:numFmt formatCode="General" sourceLinked="0"/>
              <c:spPr/>
              <c:txPr>
                <a:bodyPr/>
                <a:lstStyle/>
                <a:p>
                  <a:pPr>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7.6483175637709788E-2"/>
                  <c:y val="7.5129721922105056E-2"/>
                </c:manualLayout>
              </c:layout>
              <c:numFmt formatCode="General" sourceLinked="0"/>
              <c:spPr/>
              <c:txPr>
                <a:bodyPr/>
                <a:lstStyle/>
                <a:p>
                  <a:pPr>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6.4517740518184374E-2"/>
                  <c:y val="-5.9844231830951679E-4"/>
                </c:manualLayout>
              </c:layout>
              <c:numFmt formatCode="General" sourceLinked="0"/>
              <c:spPr/>
              <c:txPr>
                <a:bodyPr/>
                <a:lstStyle/>
                <a:p>
                  <a:pPr>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5.8451641240504358E-2"/>
                  <c:y val="-3.13845688076655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10981237796610241"/>
                  <c:y val="-6.6977301164495559E-2"/>
                </c:manualLayout>
              </c:layout>
              <c:numFmt formatCode="General" sourceLinked="0"/>
              <c:spPr/>
              <c:txPr>
                <a:bodyPr/>
                <a:lstStyle/>
                <a:p>
                  <a:pPr>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9.4544604882023139E-2"/>
                  <c:y val="-1.5884317760837961E-2"/>
                </c:manualLayout>
              </c:layout>
              <c:numFmt formatCode="General" sourceLinked="0"/>
              <c:spPr/>
              <c:txPr>
                <a:bodyPr/>
                <a:lstStyle/>
                <a:p>
                  <a:pPr>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40</c:v>
                </c:pt>
                <c:pt idx="1">
                  <c:v>10</c:v>
                </c:pt>
                <c:pt idx="2">
                  <c:v>3</c:v>
                </c:pt>
                <c:pt idx="3">
                  <c:v>3</c:v>
                </c:pt>
                <c:pt idx="4">
                  <c:v>14</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9207103194976"/>
          <c:y val="0.15411433058476062"/>
          <c:w val="0.81102439577256447"/>
          <c:h val="0.43461511274475156"/>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Eventos'!$B$7:$B$12</c:f>
              <c:numCache>
                <c:formatCode>General</c:formatCode>
                <c:ptCount val="6"/>
                <c:pt idx="0">
                  <c:v>40</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Eventos'!$C$7:$C$12</c:f>
              <c:numCache>
                <c:formatCode>General</c:formatCode>
                <c:ptCount val="6"/>
                <c:pt idx="0">
                  <c:v>7</c:v>
                </c:pt>
                <c:pt idx="3">
                  <c:v>1</c:v>
                </c:pt>
                <c:pt idx="4">
                  <c:v>1</c:v>
                </c:pt>
                <c:pt idx="5">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Eventos'!$D$7:$D$12</c:f>
              <c:numCache>
                <c:formatCode>General</c:formatCode>
                <c:ptCount val="6"/>
                <c:pt idx="0">
                  <c:v>1</c:v>
                </c:pt>
                <c:pt idx="1">
                  <c:v>2</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Eventos'!$E$7:$E$12</c:f>
              <c:numCache>
                <c:formatCode>General</c:formatCode>
                <c:ptCount val="6"/>
                <c:pt idx="0">
                  <c:v>2</c:v>
                </c:pt>
                <c:pt idx="2">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Eventos'!$F$7:$F$12</c:f>
              <c:numCache>
                <c:formatCode>General</c:formatCode>
                <c:ptCount val="6"/>
                <c:pt idx="0">
                  <c:v>13</c:v>
                </c:pt>
                <c:pt idx="3">
                  <c:v>1</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Eventos'!$G$7:$G$12</c:f>
              <c:numCache>
                <c:formatCode>General</c:formatCode>
                <c:ptCount val="6"/>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Eventos'!$H$7:$H$12</c:f>
              <c:numCache>
                <c:formatCode>General</c:formatCode>
                <c:ptCount val="6"/>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6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700"/>
                </a:pPr>
                <a:r>
                  <a:rPr lang="en-US" sz="7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7144679762853066"/>
          <c:h val="0.75611868754961753"/>
        </c:manualLayout>
      </c:layout>
      <c:barChart>
        <c:barDir val="col"/>
        <c:grouping val="stacked"/>
        <c:varyColors val="0"/>
        <c:ser>
          <c:idx val="0"/>
          <c:order val="0"/>
          <c:tx>
            <c:strRef>
              <c:f>'2. Oferta de generación'!$B$32:$C$32</c:f>
              <c:strCache>
                <c:ptCount val="2"/>
                <c:pt idx="0">
                  <c:v>HIDROELÉCTRICA</c:v>
                </c:pt>
              </c:strCache>
            </c:strRef>
          </c:tx>
          <c:invertIfNegative val="0"/>
          <c:cat>
            <c:strRef>
              <c:f>'2. Oferta de generación'!$D$31:$E$31</c:f>
              <c:strCache>
                <c:ptCount val="2"/>
                <c:pt idx="0">
                  <c:v>ENERO
 2018</c:v>
                </c:pt>
                <c:pt idx="1">
                  <c:v>ENERO 
2017</c:v>
                </c:pt>
              </c:strCache>
            </c:strRef>
          </c:cat>
          <c:val>
            <c:numRef>
              <c:f>'2. Oferta de generación'!$D$32:$E$32</c:f>
              <c:numCache>
                <c:formatCode>#,##0.0</c:formatCode>
                <c:ptCount val="2"/>
                <c:pt idx="0">
                  <c:v>4882.6042474999995</c:v>
                </c:pt>
                <c:pt idx="1">
                  <c:v>4948.1372474999989</c:v>
                </c:pt>
              </c:numCache>
            </c:numRef>
          </c:val>
          <c:extLst>
            <c:ext xmlns:c16="http://schemas.microsoft.com/office/drawing/2014/chart" uri="{C3380CC4-5D6E-409C-BE32-E72D297353CC}">
              <c16:uniqueId val="{00000004-54B0-402D-913D-0304413B844F}"/>
            </c:ext>
          </c:extLst>
        </c:ser>
        <c:ser>
          <c:idx val="1"/>
          <c:order val="1"/>
          <c:tx>
            <c:strRef>
              <c:f>'2. Oferta de generación'!$B$33:$C$33</c:f>
              <c:strCache>
                <c:ptCount val="2"/>
                <c:pt idx="0">
                  <c:v>TERMOELÉCTRICA</c:v>
                </c:pt>
              </c:strCache>
            </c:strRef>
          </c:tx>
          <c:spPr>
            <a:solidFill>
              <a:schemeClr val="accent2"/>
            </a:solidFill>
          </c:spPr>
          <c:invertIfNegative val="0"/>
          <c:cat>
            <c:strRef>
              <c:f>'2. Oferta de generación'!$D$31:$E$31</c:f>
              <c:strCache>
                <c:ptCount val="2"/>
                <c:pt idx="0">
                  <c:v>ENERO
 2018</c:v>
                </c:pt>
                <c:pt idx="1">
                  <c:v>ENERO 
2017</c:v>
                </c:pt>
              </c:strCache>
            </c:strRef>
          </c:cat>
          <c:val>
            <c:numRef>
              <c:f>'2. Oferta de generación'!$D$33:$E$33</c:f>
              <c:numCache>
                <c:formatCode>#,##0.0</c:formatCode>
                <c:ptCount val="2"/>
                <c:pt idx="0">
                  <c:v>7286.2885000000006</c:v>
                </c:pt>
                <c:pt idx="1">
                  <c:v>7480.9135000000024</c:v>
                </c:pt>
              </c:numCache>
            </c:numRef>
          </c:val>
          <c:extLst>
            <c:ext xmlns:c16="http://schemas.microsoft.com/office/drawing/2014/chart" uri="{C3380CC4-5D6E-409C-BE32-E72D297353CC}">
              <c16:uniqueId val="{00000005-54B0-402D-913D-0304413B844F}"/>
            </c:ext>
          </c:extLst>
        </c:ser>
        <c:ser>
          <c:idx val="2"/>
          <c:order val="2"/>
          <c:tx>
            <c:strRef>
              <c:f>'2. Oferta de generación'!$B$34:$C$34</c:f>
              <c:strCache>
                <c:ptCount val="2"/>
                <c:pt idx="0">
                  <c:v>EÓLICA</c:v>
                </c:pt>
              </c:strCache>
            </c:strRef>
          </c:tx>
          <c:spPr>
            <a:solidFill>
              <a:srgbClr val="6DA6D9"/>
            </a:solidFill>
          </c:spPr>
          <c:invertIfNegative val="0"/>
          <c:cat>
            <c:strRef>
              <c:f>'2. Oferta de generación'!$D$31:$E$31</c:f>
              <c:strCache>
                <c:ptCount val="2"/>
                <c:pt idx="0">
                  <c:v>ENERO
 2018</c:v>
                </c:pt>
                <c:pt idx="1">
                  <c:v>ENERO 
2017</c:v>
                </c:pt>
              </c:strCache>
            </c:strRef>
          </c:cat>
          <c:val>
            <c:numRef>
              <c:f>'2. Oferta de generación'!$D$34:$E$34</c:f>
              <c:numCache>
                <c:formatCode>#,##0.0</c:formatCode>
                <c:ptCount val="2"/>
                <c:pt idx="0">
                  <c:v>243.16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generación'!$B$35:$C$35</c:f>
              <c:strCache>
                <c:ptCount val="2"/>
                <c:pt idx="0">
                  <c:v>SOLAR</c:v>
                </c:pt>
              </c:strCache>
            </c:strRef>
          </c:tx>
          <c:invertIfNegative val="0"/>
          <c:cat>
            <c:strRef>
              <c:f>'2. Oferta de generación'!$D$31:$E$31</c:f>
              <c:strCache>
                <c:ptCount val="2"/>
                <c:pt idx="0">
                  <c:v>ENERO
 2018</c:v>
                </c:pt>
                <c:pt idx="1">
                  <c:v>ENERO 
2017</c:v>
                </c:pt>
              </c:strCache>
            </c:strRef>
          </c:cat>
          <c:val>
            <c:numRef>
              <c:f>'2. Oferta de generación'!$D$35:$E$35</c:f>
              <c:numCache>
                <c:formatCode>#,##0.0</c:formatCode>
                <c:ptCount val="2"/>
                <c:pt idx="0">
                  <c:v>240.48400000000001</c:v>
                </c:pt>
                <c:pt idx="1">
                  <c:v>96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b"/>
        <c:numFmt formatCode="General" sourceLinked="1"/>
        <c:majorTickMark val="out"/>
        <c:minorTickMark val="none"/>
        <c:tickLblPos val="nextTo"/>
        <c:crossAx val="363951616"/>
        <c:crosses val="autoZero"/>
        <c:auto val="1"/>
        <c:lblAlgn val="ctr"/>
        <c:lblOffset val="100"/>
        <c:noMultiLvlLbl val="0"/>
      </c:catAx>
      <c:valAx>
        <c:axId val="363951616"/>
        <c:scaling>
          <c:orientation val="minMax"/>
        </c:scaling>
        <c:delete val="0"/>
        <c:axPos val="l"/>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7414791695684137"/>
          <c:h val="0.2840182758459659"/>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Eventos'!$A$7:$A$12</c:f>
              <c:strCache>
                <c:ptCount val="6"/>
                <c:pt idx="0">
                  <c:v>LINEA DE TRANSMISION</c:v>
                </c:pt>
                <c:pt idx="1">
                  <c:v>BARRA</c:v>
                </c:pt>
                <c:pt idx="2">
                  <c:v>TRANSFORMADOR</c:v>
                </c:pt>
                <c:pt idx="3">
                  <c:v>SUBESTACION</c:v>
                </c:pt>
                <c:pt idx="4">
                  <c:v>CENTRAL TERMOELÉCTRICA</c:v>
                </c:pt>
                <c:pt idx="5">
                  <c:v>INTERRUPTOR</c:v>
                </c:pt>
              </c:strCache>
            </c:strRef>
          </c:cat>
          <c:val>
            <c:numRef>
              <c:f>'17. Eventos'!$J$7:$J$12</c:f>
              <c:numCache>
                <c:formatCode>#,##0.00</c:formatCode>
                <c:ptCount val="6"/>
                <c:pt idx="0">
                  <c:v>1077.71</c:v>
                </c:pt>
                <c:pt idx="1">
                  <c:v>2.83</c:v>
                </c:pt>
                <c:pt idx="2">
                  <c:v>30.53</c:v>
                </c:pt>
                <c:pt idx="3">
                  <c:v>276.97999999999996</c:v>
                </c:pt>
                <c:pt idx="4">
                  <c:v>68.47</c:v>
                </c:pt>
                <c:pt idx="5">
                  <c:v>30.22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68128557782"/>
          <c:y val="4.457503296747376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generación'!$L$10</c:f>
              <c:strCache>
                <c:ptCount val="1"/>
                <c:pt idx="0">
                  <c:v>Central Solar</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Lbls>
            <c:delete val="1"/>
          </c:dLbls>
          <c:cat>
            <c:strRef>
              <c:f>'2. Oferta de generación'!$L$10</c:f>
              <c:strCache>
                <c:ptCount val="1"/>
                <c:pt idx="0">
                  <c:v>Central Solar</c:v>
                </c:pt>
              </c:strCache>
            </c:strRef>
          </c:cat>
          <c:val>
            <c:numRef>
              <c:f>'2. Oferta de generación'!$M$10</c:f>
              <c:numCache>
                <c:formatCode>General</c:formatCode>
                <c:ptCount val="1"/>
                <c:pt idx="0">
                  <c:v>144.48400000000001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ax val="1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2763061609918"/>
          <c:y val="8.9140691524104934E-2"/>
          <c:w val="0.8659701942606548"/>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2181.17</c:v>
                </c:pt>
                <c:pt idx="1">
                  <c:v>1772.46</c:v>
                </c:pt>
                <c:pt idx="2">
                  <c:v>47.24</c:v>
                </c:pt>
                <c:pt idx="3">
                  <c:v>22.63</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2868.56</c:v>
                </c:pt>
                <c:pt idx="1">
                  <c:v>1325.35</c:v>
                </c:pt>
                <c:pt idx="2">
                  <c:v>60.37</c:v>
                </c:pt>
                <c:pt idx="3">
                  <c:v>17.649999999999999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2939.18</c:v>
                </c:pt>
                <c:pt idx="1">
                  <c:v>1169.04</c:v>
                </c:pt>
                <c:pt idx="2">
                  <c:v>87.37</c:v>
                </c:pt>
                <c:pt idx="3">
                  <c:v>59.66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3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4.7930990771615285E-2"/>
              <c:y val="1.1469689702406416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2939.18</c:v>
                </c:pt>
                <c:pt idx="1">
                  <c:v>1103.32</c:v>
                </c:pt>
                <c:pt idx="2">
                  <c:v>39.58</c:v>
                </c:pt>
                <c:pt idx="3">
                  <c:v>9.36</c:v>
                </c:pt>
                <c:pt idx="4">
                  <c:v>0</c:v>
                </c:pt>
                <c:pt idx="5">
                  <c:v>0</c:v>
                </c:pt>
                <c:pt idx="6">
                  <c:v>0.08</c:v>
                </c:pt>
                <c:pt idx="7">
                  <c:v>0</c:v>
                </c:pt>
                <c:pt idx="8">
                  <c:v>5.92</c:v>
                </c:pt>
                <c:pt idx="9">
                  <c:v>6.85</c:v>
                </c:pt>
                <c:pt idx="10">
                  <c:v>3.93</c:v>
                </c:pt>
                <c:pt idx="11">
                  <c:v>59.66</c:v>
                </c:pt>
                <c:pt idx="12">
                  <c:v>87.37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2868.56</c:v>
                </c:pt>
                <c:pt idx="1">
                  <c:v>1200.21</c:v>
                </c:pt>
                <c:pt idx="2">
                  <c:v>29.81</c:v>
                </c:pt>
                <c:pt idx="3">
                  <c:v>0</c:v>
                </c:pt>
                <c:pt idx="4">
                  <c:v>5.95</c:v>
                </c:pt>
                <c:pt idx="5">
                  <c:v>68.849999999999994</c:v>
                </c:pt>
                <c:pt idx="6">
                  <c:v>0.7</c:v>
                </c:pt>
                <c:pt idx="7">
                  <c:v>0.03</c:v>
                </c:pt>
                <c:pt idx="8">
                  <c:v>9.16</c:v>
                </c:pt>
                <c:pt idx="9">
                  <c:v>7.12</c:v>
                </c:pt>
                <c:pt idx="10">
                  <c:v>3.5</c:v>
                </c:pt>
                <c:pt idx="11">
                  <c:v>17.649999999999999</c:v>
                </c:pt>
                <c:pt idx="12">
                  <c:v>60.37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2181.17</c:v>
                </c:pt>
                <c:pt idx="1">
                  <c:v>1374.91</c:v>
                </c:pt>
                <c:pt idx="2">
                  <c:v>48.92</c:v>
                </c:pt>
                <c:pt idx="3">
                  <c:v>74.94</c:v>
                </c:pt>
                <c:pt idx="4">
                  <c:v>11.06</c:v>
                </c:pt>
                <c:pt idx="5">
                  <c:v>84.17</c:v>
                </c:pt>
                <c:pt idx="6">
                  <c:v>29.56</c:v>
                </c:pt>
                <c:pt idx="7">
                  <c:v>2.09</c:v>
                </c:pt>
                <c:pt idx="8">
                  <c:v>134.97999999999999</c:v>
                </c:pt>
                <c:pt idx="9">
                  <c:v>7.68</c:v>
                </c:pt>
                <c:pt idx="10">
                  <c:v>4.1500000000000004</c:v>
                </c:pt>
                <c:pt idx="11">
                  <c:v>22.63</c:v>
                </c:pt>
                <c:pt idx="12">
                  <c:v>47.24</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3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General</c:formatCode>
                <c:ptCount val="5"/>
                <c:pt idx="0">
                  <c:v>85.83</c:v>
                </c:pt>
                <c:pt idx="1">
                  <c:v>47.24</c:v>
                </c:pt>
                <c:pt idx="2">
                  <c:v>22.63</c:v>
                </c:pt>
                <c:pt idx="3">
                  <c:v>7.68</c:v>
                </c:pt>
                <c:pt idx="4">
                  <c:v>4.1500000000000004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General</c:formatCode>
                <c:ptCount val="5"/>
                <c:pt idx="0">
                  <c:v>124.9</c:v>
                </c:pt>
                <c:pt idx="1">
                  <c:v>60.37</c:v>
                </c:pt>
                <c:pt idx="2">
                  <c:v>17.649999999999999</c:v>
                </c:pt>
                <c:pt idx="3">
                  <c:v>7.12</c:v>
                </c:pt>
                <c:pt idx="4">
                  <c:v>3.5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General</c:formatCode>
                <c:ptCount val="5"/>
                <c:pt idx="0">
                  <c:v>108.2</c:v>
                </c:pt>
                <c:pt idx="1">
                  <c:v>87.37</c:v>
                </c:pt>
                <c:pt idx="2">
                  <c:v>59.66</c:v>
                </c:pt>
                <c:pt idx="3">
                  <c:v>6.85</c:v>
                </c:pt>
                <c:pt idx="4">
                  <c:v>3.93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General" sourceLinked="1"/>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0.11044538989684545"/>
                  <c:y val="4.604836700642002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4407684484833804E-2"/>
                  <c:y val="-0.1228938502403666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7.8431372549019607E-3"/>
                  <c:y val="5.5553219833999225E-3"/>
                </c:manualLayout>
              </c:layout>
              <c:tx>
                <c:rich>
                  <a:bodyPr/>
                  <a:lstStyle/>
                  <a:p>
                    <a:r>
                      <a:rPr lang="en-US"/>
                      <a:t>RER
6,25%</a:t>
                    </a:r>
                  </a:p>
                </c:rich>
              </c:tx>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7.794117647058825E-2"/>
                      <c:h val="0.11057462724498575"/>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General</c:formatCode>
                <c:ptCount val="6"/>
                <c:pt idx="0" formatCode="0.00">
                  <c:v>3989.24</c:v>
                </c:pt>
                <c:pt idx="1">
                  <c:v>108.2</c:v>
                </c:pt>
                <c:pt idx="2">
                  <c:v>87.37</c:v>
                </c:pt>
                <c:pt idx="3">
                  <c:v>59.66</c:v>
                </c:pt>
                <c:pt idx="4">
                  <c:v>6.85</c:v>
                </c:pt>
                <c:pt idx="5">
                  <c:v>3.93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5062022700270093E-2"/>
          <c:y val="0.15413722949669401"/>
          <c:w val="0.85399674255071778"/>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RER'!$L$6:$L$23</c:f>
              <c:strCache>
                <c:ptCount val="18"/>
                <c:pt idx="0">
                  <c:v>C.H. RUNATULLO III</c:v>
                </c:pt>
                <c:pt idx="1">
                  <c:v>C.H. YARUCAYA</c:v>
                </c:pt>
                <c:pt idx="2">
                  <c:v>C.H. RUNATULLO II</c:v>
                </c:pt>
                <c:pt idx="3">
                  <c:v>C.H. LAS PIZARRAS</c:v>
                </c:pt>
                <c:pt idx="4">
                  <c:v>C.H. CARHUAQUERO IV</c:v>
                </c:pt>
                <c:pt idx="5">
                  <c:v>C.H. POTRERO</c:v>
                </c:pt>
                <c:pt idx="6">
                  <c:v>C.H. HUASAHUASI II</c:v>
                </c:pt>
                <c:pt idx="7">
                  <c:v>C.H. HUASAHUASI I</c:v>
                </c:pt>
                <c:pt idx="8">
                  <c:v>C.H. LA JOYA</c:v>
                </c:pt>
                <c:pt idx="9">
                  <c:v>C.H. SANTA CRUZ II</c:v>
                </c:pt>
                <c:pt idx="10">
                  <c:v>C.H. SANTA CRUZ I</c:v>
                </c:pt>
                <c:pt idx="11">
                  <c:v>C.H. POECHOS II</c:v>
                </c:pt>
                <c:pt idx="12">
                  <c:v>C.H. CANCHAYLLO</c:v>
                </c:pt>
                <c:pt idx="13">
                  <c:v>C.H. CAÑA BRAVA</c:v>
                </c:pt>
                <c:pt idx="14">
                  <c:v>C.H. RONCADOR</c:v>
                </c:pt>
                <c:pt idx="15">
                  <c:v>C.H. YANAPAMPA</c:v>
                </c:pt>
                <c:pt idx="16">
                  <c:v>C.H. IMPERIAL</c:v>
                </c:pt>
                <c:pt idx="17">
                  <c:v>C.H. PURMACANA</c:v>
                </c:pt>
              </c:strCache>
            </c:strRef>
          </c:cat>
          <c:val>
            <c:numRef>
              <c:f>'6. FP RER'!$O$6:$O$23</c:f>
              <c:numCache>
                <c:formatCode>0.00</c:formatCode>
                <c:ptCount val="18"/>
                <c:pt idx="0">
                  <c:v>14.706331280000001</c:v>
                </c:pt>
                <c:pt idx="1">
                  <c:v>13.44009082</c:v>
                </c:pt>
                <c:pt idx="2">
                  <c:v>12.57247452</c:v>
                </c:pt>
                <c:pt idx="3">
                  <c:v>10.933368227500001</c:v>
                </c:pt>
                <c:pt idx="4">
                  <c:v>7.3449253500000005</c:v>
                </c:pt>
                <c:pt idx="5">
                  <c:v>6.9755763199999992</c:v>
                </c:pt>
                <c:pt idx="6">
                  <c:v>6.6493697650000003</c:v>
                </c:pt>
                <c:pt idx="7">
                  <c:v>6.4811433774999996</c:v>
                </c:pt>
                <c:pt idx="8">
                  <c:v>4.6114901625000009</c:v>
                </c:pt>
                <c:pt idx="9">
                  <c:v>4.3873454399999998</c:v>
                </c:pt>
                <c:pt idx="10">
                  <c:v>3.9487037599999999</c:v>
                </c:pt>
                <c:pt idx="11">
                  <c:v>3.6150109100000001</c:v>
                </c:pt>
                <c:pt idx="12">
                  <c:v>3.0783974999999999</c:v>
                </c:pt>
                <c:pt idx="13">
                  <c:v>2.9780036550000002</c:v>
                </c:pt>
                <c:pt idx="14">
                  <c:v>2.5248067999999999</c:v>
                </c:pt>
                <c:pt idx="15">
                  <c:v>2.3383264800000001</c:v>
                </c:pt>
                <c:pt idx="16">
                  <c:v>1.2174</c:v>
                </c:pt>
                <c:pt idx="17">
                  <c:v>0.39719985250000001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val>
            <c:numRef>
              <c:f>'6. FP RER'!$P$6:$P$23</c:f>
              <c:numCache>
                <c:formatCode>0.00</c:formatCode>
                <c:ptCount val="18"/>
                <c:pt idx="0">
                  <c:v>0.98981343520657294</c:v>
                </c:pt>
                <c:pt idx="1">
                  <c:v>1</c:v>
                </c:pt>
                <c:pt idx="2">
                  <c:v>0.84619365338330088</c:v>
                </c:pt>
                <c:pt idx="3">
                  <c:v>0.7653847605496753</c:v>
                </c:pt>
                <c:pt idx="4">
                  <c:v>0.98919954829012868</c:v>
                </c:pt>
                <c:pt idx="5">
                  <c:v>0.47114445345004591</c:v>
                </c:pt>
                <c:pt idx="6">
                  <c:v>0.87449363531868773</c:v>
                </c:pt>
                <c:pt idx="7">
                  <c:v>0.88438723015937992</c:v>
                </c:pt>
                <c:pt idx="8">
                  <c:v>0.79977283428720103</c:v>
                </c:pt>
                <c:pt idx="9">
                  <c:v>0.79473984870880798</c:v>
                </c:pt>
                <c:pt idx="10">
                  <c:v>0.76255711593128173</c:v>
                </c:pt>
                <c:pt idx="11">
                  <c:v>0.50772054667925082</c:v>
                </c:pt>
                <c:pt idx="12">
                  <c:v>0.79723141587419977</c:v>
                </c:pt>
                <c:pt idx="13">
                  <c:v>0.70594234297661729</c:v>
                </c:pt>
                <c:pt idx="14">
                  <c:v>0.97516020887405752</c:v>
                </c:pt>
                <c:pt idx="15">
                  <c:v>0.80176324884792627</c:v>
                </c:pt>
                <c:pt idx="16">
                  <c:v>0.41320462691430437</c:v>
                </c:pt>
                <c:pt idx="17">
                  <c:v>0.2982518265303058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900">
                    <a:latin typeface="Arial" panose="020B0604020202020204" pitchFamily="34" charset="0"/>
                    <a:cs typeface="Arial" panose="020B0604020202020204" pitchFamily="34" charset="0"/>
                  </a:defRPr>
                </a:pPr>
                <a:r>
                  <a:rPr lang="es-PA" sz="9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ENERO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4</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298546</xdr:colOff>
      <xdr:row>35</xdr:row>
      <xdr:rowOff>112797</xdr:rowOff>
    </xdr:from>
    <xdr:to>
      <xdr:col>8</xdr:col>
      <xdr:colOff>472108</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182218</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152401</xdr:colOff>
      <xdr:row>10</xdr:row>
      <xdr:rowOff>50018</xdr:rowOff>
    </xdr:from>
    <xdr:to>
      <xdr:col>8</xdr:col>
      <xdr:colOff>461597</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51828</xdr:colOff>
      <xdr:row>2</xdr:row>
      <xdr:rowOff>89647</xdr:rowOff>
    </xdr:from>
    <xdr:to>
      <xdr:col>11</xdr:col>
      <xdr:colOff>533854</xdr:colOff>
      <xdr:row>62</xdr:row>
      <xdr:rowOff>19050</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51828" y="567694"/>
          <a:ext cx="6488168" cy="8789450"/>
        </a:xfrm>
        <a:prstGeom prst="rect">
          <a:avLst/>
        </a:prstGeom>
      </xdr:spPr>
    </xdr:pic>
    <xdr:clientData/>
  </xdr:twoCellAnchor>
  <xdr:twoCellAnchor>
    <xdr:from>
      <xdr:col>3</xdr:col>
      <xdr:colOff>414443</xdr:colOff>
      <xdr:row>22</xdr:row>
      <xdr:rowOff>0</xdr:rowOff>
    </xdr:from>
    <xdr:to>
      <xdr:col>5</xdr:col>
      <xdr:colOff>236867</xdr:colOff>
      <xdr:row>24</xdr:row>
      <xdr:rowOff>99392</xdr:rowOff>
    </xdr:to>
    <xdr:sp macro="" textlink="">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2004704" y="3288196"/>
          <a:ext cx="882598" cy="381000"/>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CAJAMARCA 220</a:t>
          </a:r>
        </a:p>
        <a:p>
          <a:pPr algn="ctr"/>
          <a:r>
            <a:rPr lang="es-PE" sz="600" b="1">
              <a:solidFill>
                <a:schemeClr val="tx1"/>
              </a:solidFill>
              <a:latin typeface="Arial" panose="020B0604020202020204" pitchFamily="34" charset="0"/>
              <a:cs typeface="Arial" panose="020B0604020202020204" pitchFamily="34" charset="0"/>
            </a:rPr>
            <a:t>(6,27</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437504</xdr:colOff>
      <xdr:row>19</xdr:row>
      <xdr:rowOff>62470</xdr:rowOff>
    </xdr:from>
    <xdr:to>
      <xdr:col>4</xdr:col>
      <xdr:colOff>349211</xdr:colOff>
      <xdr:row>21</xdr:row>
      <xdr:rowOff>107561</xdr:rowOff>
    </xdr:to>
    <xdr:sp macro="" textlink="">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01429" y="2984668"/>
          <a:ext cx="975631" cy="332638"/>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CHICLAYO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(6,56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275095</xdr:colOff>
      <xdr:row>29</xdr:row>
      <xdr:rowOff>4331</xdr:rowOff>
    </xdr:from>
    <xdr:to>
      <xdr:col>6</xdr:col>
      <xdr:colOff>93021</xdr:colOff>
      <xdr:row>31</xdr:row>
      <xdr:rowOff>69010</xdr:rowOff>
    </xdr:to>
    <xdr:sp macro="" textlink="">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02944" y="4364265"/>
          <a:ext cx="881851" cy="352226"/>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CHIMBOTE138</a:t>
          </a:r>
        </a:p>
        <a:p>
          <a:pPr algn="ctr"/>
          <a:r>
            <a:rPr lang="es-PE" sz="600" b="1">
              <a:solidFill>
                <a:schemeClr val="tx1"/>
              </a:solidFill>
              <a:latin typeface="Arial" panose="020B0604020202020204" pitchFamily="34" charset="0"/>
              <a:cs typeface="Arial" panose="020B0604020202020204" pitchFamily="34" charset="0"/>
            </a:rPr>
            <a:t>(6,39</a:t>
          </a:r>
          <a:r>
            <a:rPr lang="es-PE" sz="600" b="1" baseline="0">
              <a:solidFill>
                <a:schemeClr val="tx1"/>
              </a:solidFill>
              <a:latin typeface="Arial" panose="020B0604020202020204" pitchFamily="34" charset="0"/>
              <a:cs typeface="Arial" panose="020B0604020202020204" pitchFamily="34" charset="0"/>
            </a:rPr>
            <a:t> </a:t>
          </a:r>
          <a:r>
            <a:rPr lang="es-PE" sz="600" b="1">
              <a:solidFill>
                <a:schemeClr val="tx1"/>
              </a:solidFill>
              <a:latin typeface="Arial" panose="020B0604020202020204" pitchFamily="34" charset="0"/>
              <a:cs typeface="Arial" panose="020B0604020202020204" pitchFamily="34" charset="0"/>
            </a:rPr>
            <a:t>USD/MWh)</a:t>
          </a:r>
        </a:p>
      </xdr:txBody>
    </xdr:sp>
    <xdr:clientData/>
  </xdr:twoCellAnchor>
  <xdr:twoCellAnchor>
    <xdr:from>
      <xdr:col>2</xdr:col>
      <xdr:colOff>103904</xdr:colOff>
      <xdr:row>15</xdr:row>
      <xdr:rowOff>18906</xdr:rowOff>
    </xdr:from>
    <xdr:to>
      <xdr:col>4</xdr:col>
      <xdr:colOff>58245</xdr:colOff>
      <xdr:row>17</xdr:row>
      <xdr:rowOff>84720</xdr:rowOff>
    </xdr:to>
    <xdr:sp macro="" textlink="">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67829" y="2366010"/>
          <a:ext cx="1018265" cy="35336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PIURA OESTE 220</a:t>
          </a:r>
        </a:p>
        <a:p>
          <a:pPr algn="ctr"/>
          <a:r>
            <a:rPr lang="es-PE" sz="600" b="1">
              <a:solidFill>
                <a:schemeClr val="tx1"/>
              </a:solidFill>
              <a:latin typeface="Arial" panose="020B0604020202020204" pitchFamily="34" charset="0"/>
              <a:cs typeface="Arial" panose="020B0604020202020204" pitchFamily="34" charset="0"/>
            </a:rPr>
            <a:t>(6,77 USD/MWh)</a:t>
          </a:r>
        </a:p>
      </xdr:txBody>
    </xdr:sp>
    <xdr:clientData/>
  </xdr:twoCellAnchor>
  <xdr:twoCellAnchor>
    <xdr:from>
      <xdr:col>7</xdr:col>
      <xdr:colOff>260314</xdr:colOff>
      <xdr:row>50</xdr:row>
      <xdr:rowOff>57510</xdr:rowOff>
    </xdr:from>
    <xdr:to>
      <xdr:col>9</xdr:col>
      <xdr:colOff>197688</xdr:colOff>
      <xdr:row>52</xdr:row>
      <xdr:rowOff>115957</xdr:rowOff>
    </xdr:to>
    <xdr:sp macro="" textlink="">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3970923" y="7313075"/>
          <a:ext cx="997548" cy="389752"/>
        </a:xfrm>
        <a:prstGeom prst="wedgeRoundRectCallout">
          <a:avLst>
            <a:gd name="adj1" fmla="val -25968"/>
            <a:gd name="adj2" fmla="val -13437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COTARUSE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(6,29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146232</xdr:colOff>
      <xdr:row>40</xdr:row>
      <xdr:rowOff>8284</xdr:rowOff>
    </xdr:from>
    <xdr:to>
      <xdr:col>10</xdr:col>
      <xdr:colOff>57510</xdr:colOff>
      <xdr:row>43</xdr:row>
      <xdr:rowOff>44349</xdr:rowOff>
    </xdr:to>
    <xdr:sp macro="" textlink="">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386928" y="5830958"/>
          <a:ext cx="971452" cy="458478"/>
        </a:xfrm>
        <a:prstGeom prst="wedgeRoundRectCallout">
          <a:avLst>
            <a:gd name="adj1" fmla="val -9811"/>
            <a:gd name="adj2" fmla="val 14041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DOLORESPATA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(6,34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185450</xdr:colOff>
      <xdr:row>25</xdr:row>
      <xdr:rowOff>24848</xdr:rowOff>
    </xdr:from>
    <xdr:to>
      <xdr:col>6</xdr:col>
      <xdr:colOff>24848</xdr:colOff>
      <xdr:row>27</xdr:row>
      <xdr:rowOff>115957</xdr:rowOff>
    </xdr:to>
    <xdr:sp macro="" textlink="">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05798" y="3735457"/>
          <a:ext cx="899572" cy="372717"/>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TRUJILLO 220</a:t>
          </a:r>
        </a:p>
        <a:p>
          <a:pPr algn="ctr"/>
          <a:r>
            <a:rPr lang="es-PE" sz="600" b="1">
              <a:solidFill>
                <a:schemeClr val="tx1"/>
              </a:solidFill>
              <a:latin typeface="Arial" panose="020B0604020202020204" pitchFamily="34" charset="0"/>
              <a:cs typeface="Arial" panose="020B0604020202020204" pitchFamily="34" charset="0"/>
            </a:rPr>
            <a:t>(6,45</a:t>
          </a:r>
          <a:r>
            <a:rPr lang="es-PE" sz="600" b="1" baseline="0">
              <a:solidFill>
                <a:schemeClr val="tx1"/>
              </a:solidFill>
              <a:latin typeface="Arial" panose="020B0604020202020204" pitchFamily="34" charset="0"/>
              <a:cs typeface="Arial" panose="020B0604020202020204" pitchFamily="34" charset="0"/>
            </a:rPr>
            <a:t> USD/MWh)</a:t>
          </a: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36057</xdr:colOff>
      <xdr:row>54</xdr:row>
      <xdr:rowOff>16565</xdr:rowOff>
    </xdr:from>
    <xdr:to>
      <xdr:col>11</xdr:col>
      <xdr:colOff>325357</xdr:colOff>
      <xdr:row>56</xdr:row>
      <xdr:rowOff>91109</xdr:rowOff>
    </xdr:to>
    <xdr:sp macro="" textlink="">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36927" y="7934739"/>
          <a:ext cx="976756" cy="4058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PUNO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(6,65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67933</xdr:colOff>
      <xdr:row>35</xdr:row>
      <xdr:rowOff>132200</xdr:rowOff>
    </xdr:from>
    <xdr:to>
      <xdr:col>5</xdr:col>
      <xdr:colOff>22604</xdr:colOff>
      <xdr:row>38</xdr:row>
      <xdr:rowOff>66531</xdr:rowOff>
    </xdr:to>
    <xdr:sp macro="" textlink="">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820" y="5354775"/>
          <a:ext cx="1018595" cy="365652"/>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CARABAYLLO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(6,50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301924</xdr:colOff>
      <xdr:row>54</xdr:row>
      <xdr:rowOff>104235</xdr:rowOff>
    </xdr:from>
    <xdr:to>
      <xdr:col>9</xdr:col>
      <xdr:colOff>115209</xdr:colOff>
      <xdr:row>57</xdr:row>
      <xdr:rowOff>33131</xdr:rowOff>
    </xdr:to>
    <xdr:sp macro="" textlink="">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4012533" y="8022409"/>
          <a:ext cx="873459" cy="425852"/>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SOCABAYA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(6,61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201722</xdr:colOff>
      <xdr:row>41</xdr:row>
      <xdr:rowOff>8283</xdr:rowOff>
    </xdr:from>
    <xdr:to>
      <xdr:col>11</xdr:col>
      <xdr:colOff>411307</xdr:colOff>
      <xdr:row>44</xdr:row>
      <xdr:rowOff>47939</xdr:rowOff>
    </xdr:to>
    <xdr:sp macro="" textlink="">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02592" y="5971761"/>
          <a:ext cx="897041" cy="462069"/>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GABAN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(5,95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br>
            <a:rPr lang="es-PE" sz="600" b="1">
              <a:solidFill>
                <a:sysClr val="windowText" lastClr="000000"/>
              </a:solidFill>
              <a:latin typeface="Arial" panose="020B0604020202020204" pitchFamily="34" charset="0"/>
              <a:cs typeface="Arial" panose="020B0604020202020204" pitchFamily="34" charset="0"/>
            </a:rPr>
          </a:br>
          <a:br>
            <a:rPr lang="es-PE" sz="600" b="1">
              <a:solidFill>
                <a:sysClr val="windowText" lastClr="000000"/>
              </a:solidFill>
              <a:latin typeface="Arial" panose="020B0604020202020204" pitchFamily="34" charset="0"/>
              <a:cs typeface="Arial" panose="020B0604020202020204" pitchFamily="34" charset="0"/>
            </a:rPr>
          </a:b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79363</xdr:colOff>
      <xdr:row>42</xdr:row>
      <xdr:rowOff>43598</xdr:rowOff>
    </xdr:from>
    <xdr:to>
      <xdr:col>4</xdr:col>
      <xdr:colOff>508135</xdr:colOff>
      <xdr:row>44</xdr:row>
      <xdr:rowOff>140753</xdr:rowOff>
    </xdr:to>
    <xdr:sp macro="" textlink="">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75250" y="6272589"/>
          <a:ext cx="960734" cy="384702"/>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CHAVARRÍA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(6,66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283186</xdr:colOff>
      <xdr:row>46</xdr:row>
      <xdr:rowOff>128091</xdr:rowOff>
    </xdr:from>
    <xdr:to>
      <xdr:col>7</xdr:col>
      <xdr:colOff>262387</xdr:colOff>
      <xdr:row>49</xdr:row>
      <xdr:rowOff>132522</xdr:rowOff>
    </xdr:to>
    <xdr:sp macro="" textlink="">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2933621" y="6795591"/>
          <a:ext cx="1039375" cy="426844"/>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INDEPENDENCIA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(6,29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190500</xdr:colOff>
      <xdr:row>34</xdr:row>
      <xdr:rowOff>96497</xdr:rowOff>
    </xdr:from>
    <xdr:to>
      <xdr:col>7</xdr:col>
      <xdr:colOff>100091</xdr:colOff>
      <xdr:row>37</xdr:row>
      <xdr:rowOff>3229</xdr:rowOff>
    </xdr:to>
    <xdr:sp macro="" textlink="">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805839" y="4926802"/>
          <a:ext cx="955727" cy="332935"/>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OROYA NUEVA 50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(5,38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519512</xdr:colOff>
      <xdr:row>48</xdr:row>
      <xdr:rowOff>91108</xdr:rowOff>
    </xdr:from>
    <xdr:to>
      <xdr:col>11</xdr:col>
      <xdr:colOff>292078</xdr:colOff>
      <xdr:row>51</xdr:row>
      <xdr:rowOff>148829</xdr:rowOff>
    </xdr:to>
    <xdr:sp macro="" textlink="">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0295" y="7040217"/>
          <a:ext cx="990109" cy="529829"/>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TINTAYA NUEVA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(6,81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189426</xdr:colOff>
      <xdr:row>38</xdr:row>
      <xdr:rowOff>66227</xdr:rowOff>
    </xdr:from>
    <xdr:to>
      <xdr:col>8</xdr:col>
      <xdr:colOff>55826</xdr:colOff>
      <xdr:row>41</xdr:row>
      <xdr:rowOff>40125</xdr:rowOff>
    </xdr:to>
    <xdr:sp macro="" textlink="">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381200" y="5720123"/>
          <a:ext cx="930324" cy="405219"/>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POMACOCHA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(6,35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419337</xdr:colOff>
      <xdr:row>41</xdr:row>
      <xdr:rowOff>118774</xdr:rowOff>
    </xdr:from>
    <xdr:to>
      <xdr:col>7</xdr:col>
      <xdr:colOff>384288</xdr:colOff>
      <xdr:row>44</xdr:row>
      <xdr:rowOff>47105</xdr:rowOff>
    </xdr:to>
    <xdr:sp macro="" textlink="">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9148" y="6203991"/>
          <a:ext cx="1028876" cy="359652"/>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SAN JUAN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(6,36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474740</xdr:colOff>
      <xdr:row>39</xdr:row>
      <xdr:rowOff>17445</xdr:rowOff>
    </xdr:from>
    <xdr:to>
      <xdr:col>4</xdr:col>
      <xdr:colOff>321721</xdr:colOff>
      <xdr:row>41</xdr:row>
      <xdr:rowOff>101870</xdr:rowOff>
    </xdr:to>
    <xdr:sp macro="" textlink="">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538665" y="5815115"/>
          <a:ext cx="910905" cy="371972"/>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ysClr val="windowText" lastClr="000000"/>
              </a:solidFill>
              <a:latin typeface="Arial" panose="020B0604020202020204" pitchFamily="34" charset="0"/>
              <a:cs typeface="Arial" panose="020B0604020202020204" pitchFamily="34" charset="0"/>
            </a:rPr>
            <a:t>SANTA ROSA 220</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(6,33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336955</xdr:colOff>
      <xdr:row>57</xdr:row>
      <xdr:rowOff>112488</xdr:rowOff>
    </xdr:from>
    <xdr:to>
      <xdr:col>10</xdr:col>
      <xdr:colOff>133851</xdr:colOff>
      <xdr:row>60</xdr:row>
      <xdr:rowOff>82826</xdr:rowOff>
    </xdr:to>
    <xdr:sp macro="" textlink="">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577651" y="8527618"/>
          <a:ext cx="857070" cy="467295"/>
        </a:xfrm>
        <a:prstGeom prst="wedgeRoundRectCallout">
          <a:avLst>
            <a:gd name="adj1" fmla="val 15385"/>
            <a:gd name="adj2" fmla="val -113549"/>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600" b="1">
              <a:solidFill>
                <a:schemeClr val="tx1"/>
              </a:solidFill>
              <a:latin typeface="Arial" panose="020B0604020202020204" pitchFamily="34" charset="0"/>
              <a:cs typeface="Arial" panose="020B0604020202020204" pitchFamily="34" charset="0"/>
            </a:rPr>
            <a:t>MOQUEGUA 138</a:t>
          </a:r>
        </a:p>
        <a:p>
          <a:pPr marL="0" marR="0" lvl="0" indent="0" algn="ctr" defTabSz="914400" eaLnBrk="1" fontAlgn="auto" latinLnBrk="0" hangingPunct="1">
            <a:lnSpc>
              <a:spcPct val="100000"/>
            </a:lnSpc>
            <a:spcBef>
              <a:spcPts val="0"/>
            </a:spcBef>
            <a:spcAft>
              <a:spcPts val="0"/>
            </a:spcAft>
            <a:buClrTx/>
            <a:buSzTx/>
            <a:buFontTx/>
            <a:buNone/>
            <a:tabLst/>
            <a:defRPr/>
          </a:pPr>
          <a:r>
            <a:rPr lang="es-PE" sz="600" b="1">
              <a:solidFill>
                <a:sysClr val="windowText" lastClr="000000"/>
              </a:solidFill>
              <a:effectLst/>
              <a:latin typeface="Arial" panose="020B0604020202020204" pitchFamily="34" charset="0"/>
              <a:ea typeface="+mn-ea"/>
              <a:cs typeface="Arial" panose="020B0604020202020204" pitchFamily="34" charset="0"/>
            </a:rPr>
            <a:t>(6,59 USD/MWh)</a:t>
          </a:r>
          <a:endParaRPr lang="es-PE" sz="600">
            <a:solidFill>
              <a:sysClr val="windowText" lastClr="000000"/>
            </a:solidFill>
            <a:effectLst/>
            <a:latin typeface="Arial" panose="020B0604020202020204" pitchFamily="34" charset="0"/>
            <a:cs typeface="Arial" panose="020B0604020202020204" pitchFamily="34" charset="0"/>
          </a:endParaRPr>
        </a:p>
        <a:p>
          <a:pPr algn="ctr"/>
          <a:endParaRPr lang="es-PE" sz="600" b="1">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13</xdr:row>
      <xdr:rowOff>135639</xdr:rowOff>
    </xdr:from>
    <xdr:to>
      <xdr:col>7</xdr:col>
      <xdr:colOff>654327</xdr:colOff>
      <xdr:row>53</xdr:row>
      <xdr:rowOff>66261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0.48902</cdr:x>
      <cdr:y>0.59982</cdr:y>
    </cdr:from>
    <cdr:to>
      <cdr:x>0.59062</cdr:x>
      <cdr:y>0.68569</cdr:y>
    </cdr:to>
    <cdr:sp macro="" textlink="">
      <cdr:nvSpPr>
        <cdr:cNvPr id="5" name="TextBox 1"/>
        <cdr:cNvSpPr txBox="1"/>
      </cdr:nvSpPr>
      <cdr:spPr>
        <a:xfrm xmlns:a="http://schemas.openxmlformats.org/drawingml/2006/main">
          <a:off x="4477124"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0.84398</cdr:x>
      <cdr:y>0.59982</cdr:y>
    </cdr:from>
    <cdr:to>
      <cdr:x>0.94557</cdr:x>
      <cdr:y>0.68569</cdr:y>
    </cdr:to>
    <cdr:sp macro="" textlink="">
      <cdr:nvSpPr>
        <cdr:cNvPr id="7" name="TextBox 1"/>
        <cdr:cNvSpPr txBox="1"/>
      </cdr:nvSpPr>
      <cdr:spPr>
        <a:xfrm xmlns:a="http://schemas.openxmlformats.org/drawingml/2006/main">
          <a:off x="7726829" y="2426447"/>
          <a:ext cx="930089" cy="3473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155380</xdr:colOff>
      <xdr:row>18</xdr:row>
      <xdr:rowOff>61581</xdr:rowOff>
    </xdr:from>
    <xdr:to>
      <xdr:col>3</xdr:col>
      <xdr:colOff>111672</xdr:colOff>
      <xdr:row>33</xdr:row>
      <xdr:rowOff>119062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300656</xdr:colOff>
      <xdr:row>18</xdr:row>
      <xdr:rowOff>56625</xdr:rowOff>
    </xdr:from>
    <xdr:to>
      <xdr:col>9</xdr:col>
      <xdr:colOff>654844</xdr:colOff>
      <xdr:row>35</xdr:row>
      <xdr:rowOff>0</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39</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113567</xdr:colOff>
      <xdr:row>37</xdr:row>
      <xdr:rowOff>118279</xdr:rowOff>
    </xdr:from>
    <xdr:to>
      <xdr:col>9</xdr:col>
      <xdr:colOff>517005</xdr:colOff>
      <xdr:row>55</xdr:row>
      <xdr:rowOff>132231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267894</xdr:colOff>
      <xdr:row>10</xdr:row>
      <xdr:rowOff>101202</xdr:rowOff>
    </xdr:from>
    <xdr:to>
      <xdr:col>8</xdr:col>
      <xdr:colOff>422671</xdr:colOff>
      <xdr:row>24</xdr:row>
      <xdr:rowOff>44053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287125</xdr:colOff>
      <xdr:row>11</xdr:row>
      <xdr:rowOff>18776</xdr:rowOff>
    </xdr:from>
    <xdr:to>
      <xdr:col>2</xdr:col>
      <xdr:colOff>126391</xdr:colOff>
      <xdr:row>12</xdr:row>
      <xdr:rowOff>51290</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953875" y="2334084"/>
          <a:ext cx="506016" cy="17905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21</xdr:row>
      <xdr:rowOff>58869</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15</xdr:row>
      <xdr:rowOff>106973</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108701</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123285</xdr:colOff>
      <xdr:row>4</xdr:row>
      <xdr:rowOff>2084</xdr:rowOff>
    </xdr:from>
    <xdr:to>
      <xdr:col>9</xdr:col>
      <xdr:colOff>523335</xdr:colOff>
      <xdr:row>62</xdr:row>
      <xdr:rowOff>144517</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R9" sqref="R9"/>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topLeftCell="A8" zoomScale="145" zoomScaleNormal="100" zoomScaleSheetLayoutView="145" zoomScalePageLayoutView="130" workbookViewId="0">
      <selection activeCell="P25" sqref="P25"/>
    </sheetView>
  </sheetViews>
  <sheetFormatPr defaultRowHeight="11.25"/>
  <cols>
    <col min="1" max="1" width="15" style="3" customWidth="1"/>
    <col min="2" max="4" width="10" style="3" customWidth="1"/>
    <col min="5" max="5" width="11" style="3" customWidth="1"/>
    <col min="6" max="6" width="8.6640625" style="3" customWidth="1"/>
    <col min="7" max="8" width="10" style="3" customWidth="1"/>
    <col min="9" max="9" width="10.5" style="3" customWidth="1"/>
    <col min="10" max="11" width="10.6640625" style="3" customWidth="1"/>
    <col min="12" max="16384" width="9.33203125" style="3"/>
  </cols>
  <sheetData>
    <row r="1" spans="1:12" ht="11.25" customHeight="1"/>
    <row r="2" spans="1:12" ht="11.25" customHeight="1">
      <c r="A2" s="844" t="s">
        <v>318</v>
      </c>
      <c r="B2" s="844"/>
      <c r="C2" s="844"/>
      <c r="D2" s="844"/>
      <c r="E2" s="844"/>
      <c r="F2" s="844"/>
      <c r="G2" s="844"/>
      <c r="H2" s="844"/>
      <c r="I2" s="844"/>
      <c r="J2" s="844"/>
      <c r="K2" s="844"/>
    </row>
    <row r="3" spans="1:12" ht="11.25" customHeight="1">
      <c r="A3" s="84"/>
      <c r="B3" s="84"/>
      <c r="C3" s="84"/>
      <c r="D3" s="84"/>
      <c r="E3" s="84"/>
      <c r="F3" s="84"/>
      <c r="G3" s="84"/>
      <c r="H3" s="84"/>
      <c r="I3" s="84"/>
      <c r="J3" s="84"/>
      <c r="K3" s="84"/>
      <c r="L3" s="45"/>
    </row>
    <row r="4" spans="1:12" ht="11.25" customHeight="1">
      <c r="A4" s="845" t="s">
        <v>762</v>
      </c>
      <c r="B4" s="845"/>
      <c r="C4" s="845"/>
      <c r="D4" s="845"/>
      <c r="E4" s="845"/>
      <c r="F4" s="845"/>
      <c r="G4" s="845"/>
      <c r="H4" s="845"/>
      <c r="I4" s="845"/>
      <c r="J4" s="845"/>
      <c r="K4" s="845"/>
      <c r="L4" s="45"/>
    </row>
    <row r="5" spans="1:12" ht="11.25" customHeight="1">
      <c r="A5" s="84"/>
      <c r="B5" s="85"/>
      <c r="C5" s="86"/>
      <c r="D5" s="87"/>
      <c r="E5" s="87"/>
      <c r="F5" s="87"/>
      <c r="G5" s="87"/>
      <c r="H5" s="88"/>
      <c r="I5" s="83"/>
      <c r="J5" s="83"/>
      <c r="K5" s="89"/>
      <c r="L5" s="10"/>
    </row>
    <row r="6" spans="1:12" ht="12.75" customHeight="1">
      <c r="A6" s="829" t="s">
        <v>254</v>
      </c>
      <c r="B6" s="826" t="s">
        <v>321</v>
      </c>
      <c r="C6" s="827"/>
      <c r="D6" s="827"/>
      <c r="E6" s="827" t="s">
        <v>36</v>
      </c>
      <c r="F6" s="827"/>
      <c r="G6" s="828" t="s">
        <v>320</v>
      </c>
      <c r="H6" s="828"/>
      <c r="I6" s="828"/>
      <c r="J6" s="828"/>
      <c r="K6" s="828"/>
      <c r="L6" s="20"/>
    </row>
    <row r="7" spans="1:12" ht="12.75" customHeight="1">
      <c r="A7" s="829"/>
      <c r="B7" s="503">
        <f>+'5. RER'!B5</f>
        <v>43040</v>
      </c>
      <c r="C7" s="503">
        <f>+'5. RER'!C5</f>
        <v>43070</v>
      </c>
      <c r="D7" s="503">
        <f>+'5. RER'!D5</f>
        <v>43101</v>
      </c>
      <c r="E7" s="503">
        <f>+'5. RER'!E5</f>
        <v>42736</v>
      </c>
      <c r="F7" s="846" t="s">
        <v>145</v>
      </c>
      <c r="G7" s="504">
        <v>2018</v>
      </c>
      <c r="H7" s="504">
        <v>2017</v>
      </c>
      <c r="I7" s="846" t="s">
        <v>38</v>
      </c>
      <c r="J7" s="504">
        <v>2016</v>
      </c>
      <c r="K7" s="846" t="s">
        <v>39</v>
      </c>
      <c r="L7" s="17"/>
    </row>
    <row r="8" spans="1:12" ht="12.75" customHeight="1">
      <c r="A8" s="829"/>
      <c r="B8" s="505">
        <v>43060.802083333336</v>
      </c>
      <c r="C8" s="505">
        <v>43087.822916666664</v>
      </c>
      <c r="D8" s="505">
        <v>43126.822916666664</v>
      </c>
      <c r="E8" s="505">
        <v>42760.802083333336</v>
      </c>
      <c r="F8" s="847"/>
      <c r="G8" s="506">
        <v>43126.822916666664</v>
      </c>
      <c r="H8" s="506">
        <v>42760.802083333336</v>
      </c>
      <c r="I8" s="847"/>
      <c r="J8" s="506">
        <v>42387.854166666664</v>
      </c>
      <c r="K8" s="847"/>
      <c r="L8" s="19"/>
    </row>
    <row r="9" spans="1:12" ht="12.75" customHeight="1">
      <c r="A9" s="829"/>
      <c r="B9" s="507">
        <v>43060.802083333336</v>
      </c>
      <c r="C9" s="507">
        <v>43087.822916666664</v>
      </c>
      <c r="D9" s="507">
        <v>43126.822916666664</v>
      </c>
      <c r="E9" s="507">
        <v>42760.802083333336</v>
      </c>
      <c r="F9" s="847"/>
      <c r="G9" s="507">
        <v>43126.822916666664</v>
      </c>
      <c r="H9" s="508">
        <v>42760.802083333336</v>
      </c>
      <c r="I9" s="847"/>
      <c r="J9" s="509">
        <v>42387.854166666664</v>
      </c>
      <c r="K9" s="847"/>
      <c r="L9" s="18"/>
    </row>
    <row r="10" spans="1:12" ht="12.75" customHeight="1">
      <c r="A10" s="510" t="s">
        <v>40</v>
      </c>
      <c r="B10" s="744">
        <v>3452.0101099999997</v>
      </c>
      <c r="C10" s="745">
        <v>4138.1783099999993</v>
      </c>
      <c r="D10" s="746">
        <v>4391.9133999999976</v>
      </c>
      <c r="E10" s="744">
        <v>4236.5890400000008</v>
      </c>
      <c r="F10" s="511">
        <f>+IF(E10=0,"",D10/E10-1)</f>
        <v>3.6662597795890317E-2</v>
      </c>
      <c r="G10" s="744">
        <v>4391.9133999999976</v>
      </c>
      <c r="H10" s="745">
        <v>4236.5890400000008</v>
      </c>
      <c r="I10" s="511">
        <f>+IF(H10=0,"",G10/H10-1)</f>
        <v>3.6662597795890317E-2</v>
      </c>
      <c r="J10" s="744">
        <v>3335.7462500000001</v>
      </c>
      <c r="K10" s="511">
        <f t="shared" ref="K10:K20" si="0">+IF(J10=0,"",H10/J10-1)</f>
        <v>0.27005734923632163</v>
      </c>
      <c r="L10" s="18"/>
    </row>
    <row r="11" spans="1:12" ht="12.75" customHeight="1">
      <c r="A11" s="216" t="s">
        <v>41</v>
      </c>
      <c r="B11" s="747">
        <v>2825.4323100000001</v>
      </c>
      <c r="C11" s="454">
        <v>2193.9252700000002</v>
      </c>
      <c r="D11" s="748">
        <v>1916.7058699999998</v>
      </c>
      <c r="E11" s="747">
        <v>2291.3775700000001</v>
      </c>
      <c r="F11" s="206">
        <f>+IF(E11=0,"",D11/E11-1)</f>
        <v>-0.16351373292006188</v>
      </c>
      <c r="G11" s="747">
        <v>1916.7058699999998</v>
      </c>
      <c r="H11" s="454">
        <v>2291.3775700000001</v>
      </c>
      <c r="I11" s="206">
        <f>+IF(H11=0,"",G11/H11-1)</f>
        <v>-0.16351373292006188</v>
      </c>
      <c r="J11" s="747">
        <v>2861.3692299999998</v>
      </c>
      <c r="K11" s="206">
        <f t="shared" si="0"/>
        <v>-0.19920241471248357</v>
      </c>
      <c r="L11" s="18"/>
    </row>
    <row r="12" spans="1:12" ht="12.75" customHeight="1">
      <c r="A12" s="217" t="s">
        <v>42</v>
      </c>
      <c r="B12" s="749">
        <v>148.0145</v>
      </c>
      <c r="C12" s="458">
        <v>130.29901999999998</v>
      </c>
      <c r="D12" s="750">
        <v>180.41577999999998</v>
      </c>
      <c r="E12" s="749">
        <v>45.283239999999999</v>
      </c>
      <c r="F12" s="207">
        <f>+IF(E12=0,"",D12/E12-1)</f>
        <v>2.9841623523405123</v>
      </c>
      <c r="G12" s="749">
        <v>180.41577999999998</v>
      </c>
      <c r="H12" s="458">
        <v>45.283239999999999</v>
      </c>
      <c r="I12" s="207">
        <f>+IF(H12=0,"",G12/H12-1)</f>
        <v>2.9841623523405123</v>
      </c>
      <c r="J12" s="749">
        <v>103.83896</v>
      </c>
      <c r="K12" s="207">
        <f t="shared" si="0"/>
        <v>-0.5639089605674017</v>
      </c>
      <c r="L12" s="17"/>
    </row>
    <row r="13" spans="1:12" ht="12.75" customHeight="1">
      <c r="A13" s="218" t="s">
        <v>32</v>
      </c>
      <c r="B13" s="751">
        <v>0</v>
      </c>
      <c r="C13" s="752">
        <v>0</v>
      </c>
      <c r="D13" s="753">
        <v>0</v>
      </c>
      <c r="E13" s="751">
        <v>0</v>
      </c>
      <c r="F13" s="208" t="str">
        <f>+IF(E13=0,"",D13/E13-1)</f>
        <v/>
      </c>
      <c r="G13" s="751">
        <v>0</v>
      </c>
      <c r="H13" s="752">
        <v>0</v>
      </c>
      <c r="I13" s="208" t="str">
        <f>+IF(H13=0,"",G13/H13-1)</f>
        <v/>
      </c>
      <c r="J13" s="751">
        <v>0</v>
      </c>
      <c r="K13" s="208" t="str">
        <f t="shared" si="0"/>
        <v/>
      </c>
      <c r="L13" s="19"/>
    </row>
    <row r="14" spans="1:12" ht="12.75" customHeight="1">
      <c r="A14" s="219" t="s">
        <v>48</v>
      </c>
      <c r="B14" s="754">
        <f>+SUM(B10:B13)</f>
        <v>6425.4569199999996</v>
      </c>
      <c r="C14" s="755">
        <f>+SUM(C10:C13)</f>
        <v>6462.4025999999994</v>
      </c>
      <c r="D14" s="756">
        <f>+SUM(D10:D13)</f>
        <v>6489.0350499999977</v>
      </c>
      <c r="E14" s="754">
        <f>+SUM(E10:E13)</f>
        <v>6573.2498500000011</v>
      </c>
      <c r="F14" s="209">
        <f>+IF(E14=0,"",D14/E14-1)</f>
        <v>-1.2811744863159835E-2</v>
      </c>
      <c r="G14" s="754">
        <f>+SUM(G10:G13)</f>
        <v>6489.0350499999977</v>
      </c>
      <c r="H14" s="755">
        <f>+SUM(H10:H13)</f>
        <v>6573.2498500000011</v>
      </c>
      <c r="I14" s="209">
        <f>+IF(H14=0,"",G14/H14-1)</f>
        <v>-1.2811744863159835E-2</v>
      </c>
      <c r="J14" s="754">
        <f>+SUM(J10:J13)</f>
        <v>6300.9544400000004</v>
      </c>
      <c r="K14" s="209">
        <f t="shared" si="0"/>
        <v>4.3214946654970721E-2</v>
      </c>
      <c r="L14" s="18"/>
    </row>
    <row r="15" spans="1:12" ht="6.75" customHeight="1">
      <c r="A15" s="471"/>
      <c r="B15" s="471"/>
      <c r="C15" s="471"/>
      <c r="D15" s="471"/>
      <c r="E15" s="471"/>
      <c r="F15" s="471"/>
      <c r="G15" s="471"/>
      <c r="H15" s="471"/>
      <c r="I15" s="471"/>
      <c r="J15" s="471"/>
      <c r="K15" s="471"/>
      <c r="L15" s="18"/>
    </row>
    <row r="16" spans="1:12" ht="12.75" customHeight="1">
      <c r="A16" s="512" t="s">
        <v>43</v>
      </c>
      <c r="B16" s="513">
        <f t="shared" ref="B16:E17" si="1">+N25</f>
        <v>0</v>
      </c>
      <c r="C16" s="514">
        <f t="shared" si="1"/>
        <v>0</v>
      </c>
      <c r="D16" s="515">
        <f t="shared" si="1"/>
        <v>0</v>
      </c>
      <c r="E16" s="513">
        <f t="shared" si="1"/>
        <v>0</v>
      </c>
      <c r="F16" s="516" t="str">
        <f>+IF(E16=0,"",D16/E16-1)</f>
        <v/>
      </c>
      <c r="G16" s="513">
        <f>+R25</f>
        <v>0</v>
      </c>
      <c r="H16" s="514">
        <f>+S25</f>
        <v>0</v>
      </c>
      <c r="I16" s="516" t="str">
        <f>+IF(H16=0,"",G16/H16-1)</f>
        <v/>
      </c>
      <c r="J16" s="513">
        <v>0</v>
      </c>
      <c r="K16" s="516" t="str">
        <f t="shared" si="0"/>
        <v/>
      </c>
      <c r="L16" s="20"/>
    </row>
    <row r="17" spans="1:12" ht="12.75" customHeight="1">
      <c r="A17" s="517" t="s">
        <v>44</v>
      </c>
      <c r="B17" s="466">
        <f t="shared" si="1"/>
        <v>0</v>
      </c>
      <c r="C17" s="430">
        <f t="shared" si="1"/>
        <v>0</v>
      </c>
      <c r="D17" s="467">
        <f t="shared" si="1"/>
        <v>0</v>
      </c>
      <c r="E17" s="466">
        <f t="shared" si="1"/>
        <v>0</v>
      </c>
      <c r="F17" s="170" t="str">
        <f>+IF(E17=0,"",D17/E17-1)</f>
        <v/>
      </c>
      <c r="G17" s="466">
        <f>+R26</f>
        <v>0</v>
      </c>
      <c r="H17" s="430">
        <f>+S26</f>
        <v>0</v>
      </c>
      <c r="I17" s="170" t="str">
        <f>+IF(H17=0,"",G17/H17-1)</f>
        <v/>
      </c>
      <c r="J17" s="466">
        <v>53.980960000000003</v>
      </c>
      <c r="K17" s="170">
        <f t="shared" si="0"/>
        <v>-1</v>
      </c>
      <c r="L17" s="20"/>
    </row>
    <row r="18" spans="1:12" ht="24" customHeight="1">
      <c r="A18" s="518" t="s">
        <v>45</v>
      </c>
      <c r="B18" s="519">
        <f>+B17-B16</f>
        <v>0</v>
      </c>
      <c r="C18" s="520">
        <f t="shared" ref="C18:E18" si="2">+C17-C16</f>
        <v>0</v>
      </c>
      <c r="D18" s="521">
        <f t="shared" si="2"/>
        <v>0</v>
      </c>
      <c r="E18" s="519">
        <f t="shared" si="2"/>
        <v>0</v>
      </c>
      <c r="F18" s="522"/>
      <c r="G18" s="519">
        <f t="shared" ref="G18" si="3">+G17-G16</f>
        <v>0</v>
      </c>
      <c r="H18" s="520">
        <f t="shared" ref="H18" si="4">+H17-H16</f>
        <v>0</v>
      </c>
      <c r="I18" s="522" t="str">
        <f>+IF(H18=0,"",G18/H18-1)</f>
        <v/>
      </c>
      <c r="J18" s="519">
        <f t="shared" ref="J18" si="5">+J17-J16</f>
        <v>53.980960000000003</v>
      </c>
      <c r="K18" s="522">
        <f t="shared" si="0"/>
        <v>-1</v>
      </c>
      <c r="L18" s="20"/>
    </row>
    <row r="19" spans="1:12" ht="6" customHeight="1">
      <c r="A19" s="29"/>
      <c r="B19" s="29"/>
      <c r="C19" s="29"/>
      <c r="D19" s="29"/>
      <c r="E19" s="29"/>
      <c r="F19" s="29"/>
      <c r="G19" s="29"/>
      <c r="H19" s="29"/>
      <c r="I19" s="29"/>
      <c r="J19" s="29"/>
      <c r="K19" s="29"/>
      <c r="L19" s="20"/>
    </row>
    <row r="20" spans="1:12" ht="24" customHeight="1">
      <c r="A20" s="523" t="s">
        <v>319</v>
      </c>
      <c r="B20" s="757">
        <f>+B14+B18</f>
        <v>6425.4569199999996</v>
      </c>
      <c r="C20" s="758">
        <f>+C14+C18</f>
        <v>6462.4025999999994</v>
      </c>
      <c r="D20" s="759">
        <f>+D14+D18</f>
        <v>6489.0350499999977</v>
      </c>
      <c r="E20" s="757">
        <f>+E14+E18</f>
        <v>6573.2498500000011</v>
      </c>
      <c r="F20" s="524">
        <f>+IF(E20=0,"",D20/E20-1)</f>
        <v>-1.2811744863159835E-2</v>
      </c>
      <c r="G20" s="757">
        <f>+G14+G18</f>
        <v>6489.0350499999977</v>
      </c>
      <c r="H20" s="757">
        <f>+H14+H18</f>
        <v>6573.2498500000011</v>
      </c>
      <c r="I20" s="524">
        <f>+IF(H20=0,"",G20/H20-1)</f>
        <v>-1.2811744863159835E-2</v>
      </c>
      <c r="J20" s="757">
        <f>+J14+J18</f>
        <v>6354.9354000000003</v>
      </c>
      <c r="K20" s="524">
        <f t="shared" si="0"/>
        <v>3.4353527810841333E-2</v>
      </c>
      <c r="L20" s="20"/>
    </row>
    <row r="21" spans="1:12" ht="11.25" customHeight="1">
      <c r="A21" s="498" t="s">
        <v>317</v>
      </c>
      <c r="B21" s="159"/>
      <c r="C21" s="159"/>
      <c r="D21" s="159"/>
      <c r="E21" s="159"/>
      <c r="F21" s="159"/>
      <c r="G21" s="159"/>
      <c r="H21" s="159"/>
      <c r="I21" s="159"/>
      <c r="J21" s="159"/>
      <c r="K21" s="159"/>
      <c r="L21" s="22"/>
    </row>
    <row r="22" spans="1:12" ht="17.25" customHeight="1">
      <c r="A22" s="842" t="s">
        <v>792</v>
      </c>
      <c r="B22" s="842"/>
      <c r="C22" s="842"/>
      <c r="D22" s="842"/>
      <c r="E22" s="842"/>
      <c r="F22" s="842"/>
      <c r="G22" s="842"/>
      <c r="H22" s="842"/>
      <c r="I22" s="842"/>
      <c r="J22" s="842"/>
      <c r="K22" s="842"/>
      <c r="L22" s="20"/>
    </row>
    <row r="23" spans="1:12" ht="11.25" customHeight="1">
      <c r="A23" s="210"/>
      <c r="B23" s="210"/>
      <c r="C23" s="210"/>
      <c r="D23" s="210"/>
      <c r="E23" s="210"/>
      <c r="F23" s="210"/>
      <c r="G23" s="210"/>
      <c r="H23" s="210"/>
      <c r="I23" s="210"/>
      <c r="J23" s="210"/>
      <c r="K23" s="210"/>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211"/>
      <c r="B52" s="211"/>
      <c r="C52" s="211"/>
      <c r="D52" s="211"/>
      <c r="E52" s="211"/>
      <c r="F52" s="211"/>
      <c r="G52" s="211"/>
      <c r="H52" s="211"/>
      <c r="I52" s="211"/>
      <c r="J52" s="211"/>
      <c r="K52" s="211"/>
      <c r="L52" s="20"/>
    </row>
    <row r="53" spans="1:12" ht="11.25" customHeight="1">
      <c r="L53" s="15"/>
    </row>
    <row r="54" spans="1:12" ht="11.25" customHeight="1">
      <c r="A54" s="212"/>
      <c r="B54" s="159"/>
      <c r="C54" s="159"/>
      <c r="D54" s="159"/>
      <c r="E54" s="159"/>
      <c r="F54" s="159"/>
      <c r="G54" s="159"/>
      <c r="H54" s="159"/>
      <c r="I54" s="159"/>
      <c r="J54" s="159"/>
      <c r="K54" s="159"/>
      <c r="L54" s="14"/>
    </row>
    <row r="55" spans="1:12" ht="11.25" customHeight="1">
      <c r="A55" s="212"/>
      <c r="B55" s="213"/>
      <c r="C55" s="213"/>
      <c r="D55" s="213"/>
      <c r="E55" s="213"/>
      <c r="F55" s="213"/>
      <c r="G55" s="159"/>
      <c r="H55" s="159"/>
      <c r="I55" s="159"/>
      <c r="J55" s="159"/>
      <c r="K55" s="159"/>
      <c r="L55" s="14"/>
    </row>
    <row r="56" spans="1:12" ht="11.25" customHeight="1">
      <c r="A56" s="186"/>
      <c r="B56" s="214"/>
      <c r="C56" s="214"/>
      <c r="D56" s="215"/>
      <c r="E56" s="215"/>
      <c r="F56" s="215"/>
      <c r="G56" s="159"/>
      <c r="H56" s="159"/>
      <c r="I56" s="159"/>
      <c r="J56" s="159"/>
      <c r="K56" s="159"/>
      <c r="L56" s="14"/>
    </row>
    <row r="57" spans="1:12" ht="11.25" customHeight="1">
      <c r="L57" s="14"/>
    </row>
    <row r="58" spans="1:12" ht="12">
      <c r="A58" s="843" t="s">
        <v>763</v>
      </c>
      <c r="B58" s="843"/>
      <c r="C58" s="843"/>
      <c r="D58" s="843"/>
      <c r="E58" s="843"/>
      <c r="F58" s="843"/>
      <c r="G58" s="843"/>
      <c r="H58" s="843"/>
      <c r="I58" s="843"/>
      <c r="J58" s="843"/>
      <c r="K58" s="843"/>
      <c r="L58" s="14"/>
    </row>
    <row r="59" spans="1:12" ht="12">
      <c r="A59" s="186"/>
      <c r="B59" s="214"/>
      <c r="C59" s="214"/>
      <c r="D59" s="215"/>
      <c r="E59" s="215"/>
      <c r="F59" s="215"/>
      <c r="G59" s="159"/>
      <c r="H59" s="159"/>
      <c r="I59" s="159"/>
      <c r="J59" s="159"/>
      <c r="K59" s="159"/>
      <c r="L59" s="14"/>
    </row>
    <row r="60" spans="1:12" ht="12">
      <c r="A60" s="186"/>
      <c r="B60" s="214"/>
      <c r="C60" s="214"/>
      <c r="D60" s="215"/>
      <c r="E60" s="215"/>
      <c r="F60" s="215"/>
      <c r="G60" s="159"/>
      <c r="H60" s="159"/>
      <c r="I60" s="159"/>
      <c r="J60" s="159"/>
      <c r="K60" s="159"/>
      <c r="L60" s="14"/>
    </row>
    <row r="61" spans="1:12" ht="12.75">
      <c r="A61" s="23"/>
      <c r="B61" s="204"/>
      <c r="C61" s="204"/>
      <c r="D61" s="205"/>
      <c r="E61" s="205"/>
      <c r="F61" s="205"/>
      <c r="G61" s="91"/>
      <c r="H61" s="91"/>
      <c r="I61" s="91"/>
      <c r="J61" s="91"/>
      <c r="K61" s="91"/>
      <c r="L61" s="14"/>
    </row>
    <row r="62" spans="1:12" ht="12.75">
      <c r="A62" s="23"/>
      <c r="B62" s="204"/>
      <c r="C62" s="204"/>
      <c r="D62" s="205"/>
      <c r="E62" s="205"/>
      <c r="F62" s="205"/>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5952380952380953" top="0.86956521739130432" bottom="0.61458333333333337" header="0.3" footer="0.3"/>
  <pageSetup orientation="portrait" r:id="rId1"/>
  <headerFooter>
    <oddHeader>&amp;R&amp;7Informe de la Operación Mensual - Enero 2018
INFSGI-MES-01-2018
15/02/2018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1"/>
  <sheetViews>
    <sheetView showGridLines="0" view="pageBreakPreview" topLeftCell="A21" zoomScaleNormal="100" zoomScaleSheetLayoutView="100" zoomScalePageLayoutView="145" workbookViewId="0">
      <selection activeCell="P25" sqref="P25"/>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9" customHeight="1"/>
    <row r="2" spans="1:15" ht="11.25" customHeight="1">
      <c r="A2" s="848" t="s">
        <v>325</v>
      </c>
      <c r="B2" s="848"/>
      <c r="C2" s="848"/>
      <c r="D2" s="848"/>
      <c r="E2" s="848"/>
      <c r="F2" s="848"/>
      <c r="G2" s="848"/>
      <c r="H2" s="848"/>
      <c r="I2" s="848"/>
      <c r="J2" s="848"/>
    </row>
    <row r="3" spans="1:15" ht="7.5" customHeight="1">
      <c r="A3" s="92"/>
      <c r="B3" s="91"/>
      <c r="C3" s="91"/>
      <c r="D3" s="91"/>
      <c r="E3" s="91"/>
      <c r="F3" s="91"/>
      <c r="G3" s="91"/>
      <c r="H3" s="91"/>
      <c r="I3" s="91"/>
      <c r="J3" s="91"/>
      <c r="K3" s="45"/>
      <c r="L3" s="45"/>
    </row>
    <row r="4" spans="1:15" ht="11.25" customHeight="1">
      <c r="A4" s="849" t="s">
        <v>146</v>
      </c>
      <c r="B4" s="851" t="s">
        <v>251</v>
      </c>
      <c r="C4" s="852"/>
      <c r="D4" s="853"/>
      <c r="E4" s="159"/>
      <c r="F4" s="159"/>
      <c r="G4" s="854" t="s">
        <v>324</v>
      </c>
      <c r="H4" s="854"/>
      <c r="I4" s="854"/>
      <c r="J4" s="159"/>
      <c r="K4" s="182"/>
      <c r="L4" s="182"/>
    </row>
    <row r="5" spans="1:15" ht="11.25" customHeight="1">
      <c r="A5" s="849"/>
      <c r="B5" s="220">
        <v>2018</v>
      </c>
      <c r="C5" s="221">
        <v>2017</v>
      </c>
      <c r="D5" s="855" t="s">
        <v>37</v>
      </c>
      <c r="E5" s="159"/>
      <c r="F5" s="159"/>
      <c r="G5" s="159"/>
      <c r="H5" s="159"/>
      <c r="I5" s="159"/>
      <c r="J5" s="159"/>
      <c r="K5" s="31"/>
      <c r="L5" s="152"/>
    </row>
    <row r="6" spans="1:15" ht="11.25" customHeight="1">
      <c r="A6" s="849"/>
      <c r="B6" s="222">
        <f>+'8. Max Potencia'!D8</f>
        <v>43126.822916666664</v>
      </c>
      <c r="C6" s="222">
        <f>+'8. Max Potencia'!E8</f>
        <v>42760.802083333336</v>
      </c>
      <c r="D6" s="855"/>
      <c r="E6" s="159"/>
      <c r="F6" s="159"/>
      <c r="G6" s="159"/>
      <c r="H6" s="159"/>
      <c r="I6" s="159"/>
      <c r="J6" s="159"/>
      <c r="K6" s="31"/>
      <c r="L6" s="26"/>
    </row>
    <row r="7" spans="1:15" ht="11.25" customHeight="1" thickBot="1">
      <c r="A7" s="850"/>
      <c r="B7" s="530">
        <f>+'8. Max Potencia'!D9</f>
        <v>43126.822916666664</v>
      </c>
      <c r="C7" s="530">
        <f>+'8. Max Potencia'!E9</f>
        <v>42760.802083333336</v>
      </c>
      <c r="D7" s="856"/>
      <c r="E7" s="159"/>
      <c r="F7" s="159"/>
      <c r="G7" s="159"/>
      <c r="H7" s="159"/>
      <c r="I7" s="159"/>
      <c r="J7" s="159"/>
      <c r="K7" s="32"/>
      <c r="L7" s="357" t="s">
        <v>323</v>
      </c>
      <c r="M7" s="3">
        <v>2018</v>
      </c>
      <c r="N7" s="3">
        <v>2017</v>
      </c>
    </row>
    <row r="8" spans="1:15" ht="11.25" customHeight="1">
      <c r="A8" s="223" t="s">
        <v>307</v>
      </c>
      <c r="B8" s="224">
        <v>1361.3133600000001</v>
      </c>
      <c r="C8" s="224">
        <v>539.51800000000003</v>
      </c>
      <c r="D8" s="225">
        <f>IF(C8=0,"",B8/C8-1)</f>
        <v>1.5232028588480828</v>
      </c>
      <c r="E8" s="159"/>
      <c r="F8" s="159"/>
      <c r="G8" s="159"/>
      <c r="H8" s="159"/>
      <c r="I8" s="159"/>
      <c r="J8" s="159"/>
      <c r="K8" s="30"/>
      <c r="L8" s="531" t="s">
        <v>142</v>
      </c>
      <c r="N8" s="3">
        <v>11.707999999999998</v>
      </c>
      <c r="O8" s="526"/>
    </row>
    <row r="9" spans="1:15" ht="11.25" customHeight="1">
      <c r="A9" s="226" t="s">
        <v>103</v>
      </c>
      <c r="B9" s="227">
        <v>1079.3460399999999</v>
      </c>
      <c r="C9" s="227">
        <v>733.54873999999995</v>
      </c>
      <c r="D9" s="228">
        <f t="shared" ref="D9:D64" si="0">IF(C9=0,"",B9/C9-1)</f>
        <v>0.47140330443482181</v>
      </c>
      <c r="E9" s="159"/>
      <c r="F9" s="159"/>
      <c r="G9" s="159"/>
      <c r="H9" s="159"/>
      <c r="I9" s="159"/>
      <c r="J9" s="159"/>
      <c r="K9" s="33"/>
      <c r="L9" s="531" t="s">
        <v>143</v>
      </c>
      <c r="N9" s="3">
        <v>334.59582</v>
      </c>
      <c r="O9" s="526"/>
    </row>
    <row r="10" spans="1:15" ht="11.25" customHeight="1">
      <c r="A10" s="229" t="s">
        <v>104</v>
      </c>
      <c r="B10" s="230">
        <v>848.33568000000002</v>
      </c>
      <c r="C10" s="230">
        <v>813.50448000000006</v>
      </c>
      <c r="D10" s="231">
        <f t="shared" si="0"/>
        <v>4.2816236242485095E-2</v>
      </c>
      <c r="E10" s="159"/>
      <c r="F10" s="159"/>
      <c r="G10" s="159"/>
      <c r="H10" s="159"/>
      <c r="I10" s="159"/>
      <c r="J10" s="159"/>
      <c r="K10" s="32"/>
      <c r="L10" s="531" t="s">
        <v>135</v>
      </c>
      <c r="N10" s="3">
        <v>0</v>
      </c>
      <c r="O10" s="526"/>
    </row>
    <row r="11" spans="1:15" ht="11.25" customHeight="1">
      <c r="A11" s="226" t="s">
        <v>302</v>
      </c>
      <c r="B11" s="227">
        <v>456.50977</v>
      </c>
      <c r="C11" s="227">
        <v>467.54384999999996</v>
      </c>
      <c r="D11" s="228">
        <f t="shared" si="0"/>
        <v>-2.360009654709383E-2</v>
      </c>
      <c r="E11" s="159"/>
      <c r="F11" s="159"/>
      <c r="G11" s="159"/>
      <c r="H11" s="159"/>
      <c r="I11" s="159"/>
      <c r="J11" s="159"/>
      <c r="K11" s="32"/>
      <c r="L11" s="531" t="s">
        <v>141</v>
      </c>
      <c r="N11" s="3">
        <v>20.347239999999999</v>
      </c>
      <c r="O11" s="526"/>
    </row>
    <row r="12" spans="1:15" ht="11.25" customHeight="1">
      <c r="A12" s="229" t="s">
        <v>102</v>
      </c>
      <c r="B12" s="230">
        <v>360.22037999999998</v>
      </c>
      <c r="C12" s="230">
        <v>864.78887000000009</v>
      </c>
      <c r="D12" s="231">
        <f t="shared" si="0"/>
        <v>-0.58345858452132959</v>
      </c>
      <c r="E12" s="159"/>
      <c r="F12" s="159"/>
      <c r="G12" s="159"/>
      <c r="H12" s="159"/>
      <c r="I12" s="159"/>
      <c r="J12" s="159"/>
      <c r="K12" s="32"/>
      <c r="L12" s="531" t="s">
        <v>144</v>
      </c>
      <c r="N12" s="3">
        <v>10.27887</v>
      </c>
      <c r="O12" s="526"/>
    </row>
    <row r="13" spans="1:15" ht="11.25" customHeight="1">
      <c r="A13" s="226" t="s">
        <v>105</v>
      </c>
      <c r="B13" s="227">
        <v>352.60912000000002</v>
      </c>
      <c r="C13" s="227">
        <v>336.90755999999999</v>
      </c>
      <c r="D13" s="228">
        <f t="shared" si="0"/>
        <v>4.6604950034365489E-2</v>
      </c>
      <c r="E13" s="159"/>
      <c r="F13" s="159"/>
      <c r="G13" s="159"/>
      <c r="H13" s="159"/>
      <c r="I13" s="159"/>
      <c r="J13" s="159"/>
      <c r="K13" s="30"/>
      <c r="L13" s="473" t="s">
        <v>140</v>
      </c>
      <c r="M13" s="529">
        <v>0</v>
      </c>
      <c r="N13" s="529">
        <v>0</v>
      </c>
      <c r="O13" s="526"/>
    </row>
    <row r="14" spans="1:15" ht="11.25" customHeight="1">
      <c r="A14" s="229" t="s">
        <v>308</v>
      </c>
      <c r="B14" s="230">
        <v>345.87764000000004</v>
      </c>
      <c r="C14" s="230">
        <v>360.44858999999997</v>
      </c>
      <c r="D14" s="231">
        <f t="shared" si="0"/>
        <v>-4.0424488829322147E-2</v>
      </c>
      <c r="E14" s="159"/>
      <c r="F14" s="159"/>
      <c r="G14" s="159"/>
      <c r="H14" s="159"/>
      <c r="I14" s="159"/>
      <c r="J14" s="159"/>
      <c r="K14" s="33"/>
      <c r="L14" s="527" t="s">
        <v>301</v>
      </c>
      <c r="M14" s="529">
        <v>0</v>
      </c>
      <c r="N14" s="529">
        <v>0</v>
      </c>
      <c r="O14" s="526"/>
    </row>
    <row r="15" spans="1:15" ht="11.25" customHeight="1">
      <c r="A15" s="226" t="s">
        <v>109</v>
      </c>
      <c r="B15" s="227">
        <v>213.76758000000001</v>
      </c>
      <c r="C15" s="227">
        <v>214.14323000000002</v>
      </c>
      <c r="D15" s="228">
        <f t="shared" si="0"/>
        <v>-1.75419974752411E-3</v>
      </c>
      <c r="E15" s="159"/>
      <c r="F15" s="159"/>
      <c r="G15" s="159"/>
      <c r="H15" s="159"/>
      <c r="I15" s="159"/>
      <c r="J15" s="159"/>
      <c r="K15" s="33"/>
      <c r="L15" s="473" t="s">
        <v>114</v>
      </c>
      <c r="M15" s="529">
        <v>0</v>
      </c>
      <c r="N15" s="529"/>
      <c r="O15" s="526"/>
    </row>
    <row r="16" spans="1:15" ht="11.25" customHeight="1">
      <c r="A16" s="229" t="s">
        <v>106</v>
      </c>
      <c r="B16" s="230">
        <v>206.26281</v>
      </c>
      <c r="C16" s="230">
        <v>169.45484999999996</v>
      </c>
      <c r="D16" s="231">
        <f t="shared" si="0"/>
        <v>0.21721396584399932</v>
      </c>
      <c r="E16" s="159"/>
      <c r="F16" s="159"/>
      <c r="G16" s="159"/>
      <c r="H16" s="159"/>
      <c r="I16" s="159"/>
      <c r="J16" s="159"/>
      <c r="K16" s="33"/>
      <c r="L16" s="473" t="s">
        <v>305</v>
      </c>
      <c r="M16" s="529">
        <v>0</v>
      </c>
      <c r="N16" s="529">
        <v>545.35296000000005</v>
      </c>
      <c r="O16" s="526"/>
    </row>
    <row r="17" spans="1:15" ht="11.25" customHeight="1">
      <c r="A17" s="226" t="s">
        <v>108</v>
      </c>
      <c r="B17" s="227">
        <v>192.37171999999998</v>
      </c>
      <c r="C17" s="227">
        <v>192.79434000000001</v>
      </c>
      <c r="D17" s="228">
        <f t="shared" si="0"/>
        <v>-2.1920768005949665E-3</v>
      </c>
      <c r="E17" s="159"/>
      <c r="F17" s="159"/>
      <c r="G17" s="159"/>
      <c r="H17" s="159"/>
      <c r="I17" s="159"/>
      <c r="J17" s="159"/>
      <c r="K17" s="33"/>
      <c r="L17" s="473" t="s">
        <v>128</v>
      </c>
      <c r="M17" s="529">
        <v>0</v>
      </c>
      <c r="N17" s="529">
        <v>0</v>
      </c>
      <c r="O17" s="526"/>
    </row>
    <row r="18" spans="1:15" ht="11.25" customHeight="1">
      <c r="A18" s="229" t="s">
        <v>107</v>
      </c>
      <c r="B18" s="230">
        <v>166.59073000000001</v>
      </c>
      <c r="C18" s="230">
        <v>169.76311000000001</v>
      </c>
      <c r="D18" s="231">
        <f t="shared" si="0"/>
        <v>-1.8687098746011488E-2</v>
      </c>
      <c r="E18" s="159"/>
      <c r="F18" s="159"/>
      <c r="G18" s="159"/>
      <c r="H18" s="159"/>
      <c r="I18" s="159"/>
      <c r="J18" s="159"/>
      <c r="K18" s="33"/>
      <c r="L18" s="473" t="s">
        <v>129</v>
      </c>
      <c r="M18" s="529">
        <v>0</v>
      </c>
      <c r="N18" s="529">
        <v>0</v>
      </c>
      <c r="O18" s="526"/>
    </row>
    <row r="19" spans="1:15" ht="11.25" customHeight="1">
      <c r="A19" s="226" t="s">
        <v>116</v>
      </c>
      <c r="B19" s="227">
        <v>150.69122999999999</v>
      </c>
      <c r="C19" s="227">
        <v>0</v>
      </c>
      <c r="D19" s="228" t="str">
        <f t="shared" si="0"/>
        <v/>
      </c>
      <c r="E19" s="159"/>
      <c r="F19" s="159"/>
      <c r="G19" s="159"/>
      <c r="H19" s="159"/>
      <c r="I19" s="159"/>
      <c r="J19" s="159"/>
      <c r="K19" s="33"/>
      <c r="L19" s="473" t="s">
        <v>136</v>
      </c>
      <c r="M19" s="529">
        <v>0</v>
      </c>
      <c r="N19" s="529">
        <v>0</v>
      </c>
      <c r="O19" s="526"/>
    </row>
    <row r="20" spans="1:15" ht="11.25" customHeight="1">
      <c r="A20" s="229" t="s">
        <v>110</v>
      </c>
      <c r="B20" s="230">
        <v>110.91433000000001</v>
      </c>
      <c r="C20" s="230">
        <v>110.38237000000001</v>
      </c>
      <c r="D20" s="231">
        <f t="shared" si="0"/>
        <v>4.8192478563378049E-3</v>
      </c>
      <c r="E20" s="159"/>
      <c r="F20" s="159"/>
      <c r="G20" s="159"/>
      <c r="H20" s="159"/>
      <c r="I20" s="159"/>
      <c r="J20" s="159"/>
      <c r="K20" s="33"/>
      <c r="L20" s="473" t="s">
        <v>127</v>
      </c>
      <c r="M20" s="529">
        <v>0</v>
      </c>
      <c r="N20" s="529">
        <v>0</v>
      </c>
      <c r="O20" s="526"/>
    </row>
    <row r="21" spans="1:15" ht="11.25" customHeight="1">
      <c r="A21" s="226" t="s">
        <v>112</v>
      </c>
      <c r="B21" s="227">
        <v>90.838310000000007</v>
      </c>
      <c r="C21" s="227">
        <v>90.57410999999999</v>
      </c>
      <c r="D21" s="228">
        <f t="shared" si="0"/>
        <v>2.9169483420816711E-3</v>
      </c>
      <c r="E21" s="159"/>
      <c r="F21" s="159"/>
      <c r="G21" s="159"/>
      <c r="H21" s="159"/>
      <c r="I21" s="159"/>
      <c r="J21" s="159"/>
      <c r="K21" s="38"/>
      <c r="L21" s="526" t="s">
        <v>124</v>
      </c>
      <c r="M21" s="529">
        <v>0</v>
      </c>
      <c r="N21" s="529">
        <v>0</v>
      </c>
      <c r="O21" s="526"/>
    </row>
    <row r="22" spans="1:15" ht="11.25" customHeight="1">
      <c r="A22" s="229" t="s">
        <v>113</v>
      </c>
      <c r="B22" s="230">
        <v>84.628889999999998</v>
      </c>
      <c r="C22" s="230">
        <v>15.35981</v>
      </c>
      <c r="D22" s="231">
        <f t="shared" si="0"/>
        <v>4.509761513977061</v>
      </c>
      <c r="E22" s="159"/>
      <c r="F22" s="159"/>
      <c r="G22" s="159"/>
      <c r="H22" s="159"/>
      <c r="I22" s="159"/>
      <c r="J22" s="159"/>
      <c r="K22" s="33"/>
      <c r="L22" s="526" t="s">
        <v>311</v>
      </c>
      <c r="M22" s="529">
        <v>0</v>
      </c>
      <c r="N22" s="529">
        <v>0</v>
      </c>
      <c r="O22" s="526"/>
    </row>
    <row r="23" spans="1:15" ht="11.25" customHeight="1">
      <c r="A23" s="226" t="s">
        <v>115</v>
      </c>
      <c r="B23" s="227">
        <v>73.812150000000003</v>
      </c>
      <c r="C23" s="227">
        <v>22.755130000000001</v>
      </c>
      <c r="D23" s="228">
        <f t="shared" si="0"/>
        <v>2.2437586601350992</v>
      </c>
      <c r="E23" s="159"/>
      <c r="F23" s="159"/>
      <c r="G23" s="159"/>
      <c r="H23" s="159"/>
      <c r="I23" s="159"/>
      <c r="J23" s="159"/>
      <c r="K23" s="33"/>
      <c r="L23" s="526" t="s">
        <v>312</v>
      </c>
      <c r="M23" s="529">
        <v>0</v>
      </c>
      <c r="N23" s="529">
        <v>148.52844999999999</v>
      </c>
      <c r="O23" s="526"/>
    </row>
    <row r="24" spans="1:15" ht="11.25" customHeight="1">
      <c r="A24" s="229" t="s">
        <v>111</v>
      </c>
      <c r="B24" s="230">
        <v>51.151209999999999</v>
      </c>
      <c r="C24" s="230">
        <v>64.539649999999995</v>
      </c>
      <c r="D24" s="231">
        <f t="shared" si="0"/>
        <v>-0.20744519066961153</v>
      </c>
      <c r="E24" s="159"/>
      <c r="F24" s="159"/>
      <c r="G24" s="159"/>
      <c r="H24" s="159"/>
      <c r="I24" s="159"/>
      <c r="J24" s="159"/>
      <c r="K24" s="33"/>
      <c r="L24" s="526" t="s">
        <v>138</v>
      </c>
      <c r="M24" s="529">
        <v>0</v>
      </c>
      <c r="N24" s="529">
        <v>0</v>
      </c>
      <c r="O24" s="526"/>
    </row>
    <row r="25" spans="1:15" ht="11.25" customHeight="1">
      <c r="A25" s="226" t="s">
        <v>303</v>
      </c>
      <c r="B25" s="227">
        <v>48.26858</v>
      </c>
      <c r="C25" s="227">
        <v>94.041799999999995</v>
      </c>
      <c r="D25" s="228">
        <f t="shared" si="0"/>
        <v>-0.48673270822123771</v>
      </c>
      <c r="E25" s="159"/>
      <c r="F25" s="159"/>
      <c r="G25" s="159"/>
      <c r="H25" s="159"/>
      <c r="I25" s="159"/>
      <c r="J25" s="159"/>
      <c r="K25" s="38"/>
      <c r="L25" s="526" t="s">
        <v>126</v>
      </c>
      <c r="M25" s="529">
        <v>0</v>
      </c>
      <c r="N25" s="529">
        <v>0</v>
      </c>
      <c r="O25" s="526"/>
    </row>
    <row r="26" spans="1:15" ht="11.25" customHeight="1">
      <c r="A26" s="229" t="s">
        <v>117</v>
      </c>
      <c r="B26" s="230">
        <v>45.917529999999999</v>
      </c>
      <c r="C26" s="230">
        <v>49.681629999999998</v>
      </c>
      <c r="D26" s="231">
        <f t="shared" si="0"/>
        <v>-7.5764422383082008E-2</v>
      </c>
      <c r="E26" s="159"/>
      <c r="F26" s="159"/>
      <c r="G26" s="159"/>
      <c r="H26" s="159"/>
      <c r="I26" s="159"/>
      <c r="J26" s="159"/>
      <c r="K26" s="33"/>
      <c r="L26" s="526" t="s">
        <v>122</v>
      </c>
      <c r="M26" s="529">
        <v>0</v>
      </c>
      <c r="N26" s="529">
        <v>0</v>
      </c>
      <c r="O26" s="526"/>
    </row>
    <row r="27" spans="1:15" ht="11.25" customHeight="1">
      <c r="A27" s="226" t="s">
        <v>304</v>
      </c>
      <c r="B27" s="227">
        <v>37.175160000000005</v>
      </c>
      <c r="C27" s="227">
        <v>37.645960000000002</v>
      </c>
      <c r="D27" s="228">
        <f t="shared" si="0"/>
        <v>-1.2505990018583546E-2</v>
      </c>
      <c r="E27" s="159"/>
      <c r="F27" s="159"/>
      <c r="G27" s="159"/>
      <c r="H27" s="159"/>
      <c r="I27" s="159"/>
      <c r="J27" s="159"/>
      <c r="K27" s="33"/>
      <c r="L27" s="473" t="s">
        <v>137</v>
      </c>
      <c r="M27" s="529">
        <v>0.97128000000000003</v>
      </c>
      <c r="N27" s="529">
        <v>0</v>
      </c>
      <c r="O27" s="526"/>
    </row>
    <row r="28" spans="1:15" ht="11.25" customHeight="1">
      <c r="A28" s="229" t="s">
        <v>313</v>
      </c>
      <c r="B28" s="230">
        <v>31.571490000000004</v>
      </c>
      <c r="C28" s="230">
        <v>23.505680000000002</v>
      </c>
      <c r="D28" s="231">
        <f t="shared" si="0"/>
        <v>0.34314301904901301</v>
      </c>
      <c r="E28" s="159"/>
      <c r="F28" s="159"/>
      <c r="G28" s="159"/>
      <c r="H28" s="159"/>
      <c r="I28" s="159"/>
      <c r="J28" s="159"/>
      <c r="K28" s="33"/>
      <c r="L28" s="473" t="s">
        <v>133</v>
      </c>
      <c r="M28" s="529">
        <v>3.2</v>
      </c>
      <c r="N28" s="529">
        <v>2.6473800000000001</v>
      </c>
      <c r="O28" s="526"/>
    </row>
    <row r="29" spans="1:15" ht="11.25" customHeight="1">
      <c r="A29" s="226" t="s">
        <v>118</v>
      </c>
      <c r="B29" s="227">
        <v>26.922409999999999</v>
      </c>
      <c r="C29" s="227">
        <v>26.434329999999999</v>
      </c>
      <c r="D29" s="228">
        <f t="shared" si="0"/>
        <v>1.8463868764595048E-2</v>
      </c>
      <c r="E29" s="159"/>
      <c r="F29" s="159"/>
      <c r="G29" s="159"/>
      <c r="H29" s="159"/>
      <c r="I29" s="159"/>
      <c r="J29" s="159"/>
      <c r="K29" s="33"/>
      <c r="L29" s="473" t="s">
        <v>132</v>
      </c>
      <c r="M29" s="529">
        <v>3.5395599999999998</v>
      </c>
      <c r="N29" s="529">
        <v>3.4415100000000001</v>
      </c>
      <c r="O29" s="526"/>
    </row>
    <row r="30" spans="1:15" ht="11.25" customHeight="1">
      <c r="A30" s="232" t="s">
        <v>309</v>
      </c>
      <c r="B30" s="233">
        <v>21.974740000000001</v>
      </c>
      <c r="C30" s="233">
        <v>7.1683000000000003</v>
      </c>
      <c r="D30" s="234">
        <f t="shared" si="0"/>
        <v>2.0655441318025192</v>
      </c>
      <c r="E30" s="159"/>
      <c r="F30" s="159"/>
      <c r="G30" s="159"/>
      <c r="H30" s="159"/>
      <c r="I30" s="159"/>
      <c r="J30" s="159"/>
      <c r="K30" s="33"/>
      <c r="L30" s="473" t="s">
        <v>134</v>
      </c>
      <c r="M30" s="529">
        <v>3.6429999999999998</v>
      </c>
      <c r="N30" s="529">
        <v>3.7149999999999999</v>
      </c>
      <c r="O30" s="526"/>
    </row>
    <row r="31" spans="1:15" ht="11.25" customHeight="1">
      <c r="A31" s="235" t="s">
        <v>120</v>
      </c>
      <c r="B31" s="236">
        <v>19.520969999999998</v>
      </c>
      <c r="C31" s="236"/>
      <c r="D31" s="237" t="str">
        <f t="shared" si="0"/>
        <v/>
      </c>
      <c r="E31" s="159"/>
      <c r="F31" s="159"/>
      <c r="G31" s="159"/>
      <c r="H31" s="159"/>
      <c r="I31" s="159"/>
      <c r="J31" s="159"/>
      <c r="K31" s="33"/>
      <c r="L31" s="473" t="s">
        <v>131</v>
      </c>
      <c r="M31" s="529">
        <v>4.1099999999999994</v>
      </c>
      <c r="N31" s="529">
        <v>5.24</v>
      </c>
      <c r="O31" s="526"/>
    </row>
    <row r="32" spans="1:15" ht="11.25" customHeight="1">
      <c r="A32" s="238" t="s">
        <v>322</v>
      </c>
      <c r="B32" s="239">
        <v>19.22</v>
      </c>
      <c r="C32" s="239">
        <v>19.228000000000002</v>
      </c>
      <c r="D32" s="240">
        <f t="shared" si="0"/>
        <v>-4.1605991262760877E-4</v>
      </c>
      <c r="E32" s="159"/>
      <c r="F32" s="159"/>
      <c r="G32" s="159"/>
      <c r="H32" s="159"/>
      <c r="I32" s="159"/>
      <c r="J32" s="159"/>
      <c r="K32" s="33"/>
      <c r="L32" s="526" t="s">
        <v>310</v>
      </c>
      <c r="M32" s="529">
        <v>4.4153000000000002</v>
      </c>
      <c r="N32" s="529">
        <v>3.0085000000000002</v>
      </c>
      <c r="O32" s="526"/>
    </row>
    <row r="33" spans="1:15" ht="11.25" customHeight="1">
      <c r="A33" s="235" t="s">
        <v>121</v>
      </c>
      <c r="B33" s="236">
        <v>19.14423</v>
      </c>
      <c r="C33" s="236">
        <v>18.527670000000001</v>
      </c>
      <c r="D33" s="237">
        <f t="shared" si="0"/>
        <v>3.3277794779375869E-2</v>
      </c>
      <c r="E33" s="159"/>
      <c r="F33" s="159"/>
      <c r="G33" s="159"/>
      <c r="H33" s="159"/>
      <c r="I33" s="159"/>
      <c r="J33" s="159"/>
      <c r="K33" s="33"/>
      <c r="L33" s="473" t="s">
        <v>125</v>
      </c>
      <c r="M33" s="529">
        <v>4.6769999999999996</v>
      </c>
      <c r="N33" s="529">
        <v>4.8552799999999996</v>
      </c>
      <c r="O33" s="526"/>
    </row>
    <row r="34" spans="1:15" ht="11.25" customHeight="1">
      <c r="A34" s="238" t="s">
        <v>306</v>
      </c>
      <c r="B34" s="239">
        <v>18.950340000000001</v>
      </c>
      <c r="C34" s="239"/>
      <c r="D34" s="240" t="str">
        <f t="shared" si="0"/>
        <v/>
      </c>
      <c r="E34" s="159"/>
      <c r="F34" s="159"/>
      <c r="G34" s="159"/>
      <c r="H34" s="159"/>
      <c r="I34" s="159"/>
      <c r="J34" s="159"/>
      <c r="K34" s="33"/>
      <c r="L34" s="526" t="s">
        <v>130</v>
      </c>
      <c r="M34" s="529">
        <v>7.7857099999999999</v>
      </c>
      <c r="N34" s="529">
        <v>24.215949999999999</v>
      </c>
      <c r="O34" s="526"/>
    </row>
    <row r="35" spans="1:15" ht="11.25" customHeight="1">
      <c r="A35" s="235" t="s">
        <v>123</v>
      </c>
      <c r="B35" s="236">
        <v>12.68676</v>
      </c>
      <c r="C35" s="236">
        <v>13.054830000000001</v>
      </c>
      <c r="D35" s="237">
        <f t="shared" si="0"/>
        <v>-2.8194162620271634E-2</v>
      </c>
      <c r="E35" s="159"/>
      <c r="F35" s="159"/>
      <c r="G35" s="159"/>
      <c r="H35" s="159"/>
      <c r="I35" s="159"/>
      <c r="J35" s="159"/>
      <c r="K35" s="33"/>
      <c r="L35" s="527" t="s">
        <v>139</v>
      </c>
      <c r="M35" s="529">
        <v>10.10004</v>
      </c>
      <c r="N35" s="529"/>
      <c r="O35" s="526"/>
    </row>
    <row r="36" spans="1:15" ht="11.25" customHeight="1">
      <c r="A36" s="238" t="s">
        <v>139</v>
      </c>
      <c r="B36" s="239">
        <v>10.10004</v>
      </c>
      <c r="C36" s="239"/>
      <c r="D36" s="240" t="str">
        <f t="shared" si="0"/>
        <v/>
      </c>
      <c r="E36" s="159"/>
      <c r="F36" s="159"/>
      <c r="G36" s="159"/>
      <c r="H36" s="159"/>
      <c r="I36" s="159"/>
      <c r="J36" s="159"/>
      <c r="K36" s="33"/>
      <c r="L36" s="473" t="s">
        <v>123</v>
      </c>
      <c r="M36" s="529">
        <v>12.68676</v>
      </c>
      <c r="N36" s="529">
        <v>13.054830000000001</v>
      </c>
      <c r="O36" s="526"/>
    </row>
    <row r="37" spans="1:15" ht="11.25" customHeight="1">
      <c r="A37" s="235" t="s">
        <v>130</v>
      </c>
      <c r="B37" s="236">
        <v>7.7857099999999999</v>
      </c>
      <c r="C37" s="236">
        <v>24.215949999999999</v>
      </c>
      <c r="D37" s="237">
        <f t="shared" si="0"/>
        <v>-0.67848835168556265</v>
      </c>
      <c r="E37" s="159"/>
      <c r="F37" s="159"/>
      <c r="G37" s="159"/>
      <c r="H37" s="159"/>
      <c r="I37" s="159"/>
      <c r="J37" s="159"/>
      <c r="K37" s="43"/>
      <c r="L37" s="473" t="s">
        <v>306</v>
      </c>
      <c r="M37" s="529">
        <v>18.950340000000001</v>
      </c>
      <c r="N37" s="529"/>
      <c r="O37" s="526"/>
    </row>
    <row r="38" spans="1:15" ht="11.25" customHeight="1">
      <c r="A38" s="238" t="s">
        <v>125</v>
      </c>
      <c r="B38" s="239">
        <v>4.6769999999999996</v>
      </c>
      <c r="C38" s="239">
        <v>4.8552799999999996</v>
      </c>
      <c r="D38" s="240">
        <f t="shared" si="0"/>
        <v>-3.671878861775224E-2</v>
      </c>
      <c r="E38" s="159"/>
      <c r="F38" s="159"/>
      <c r="G38" s="159"/>
      <c r="H38" s="159"/>
      <c r="I38" s="159"/>
      <c r="J38" s="159"/>
      <c r="K38" s="43"/>
      <c r="L38" s="526" t="s">
        <v>121</v>
      </c>
      <c r="M38" s="529">
        <v>19.14423</v>
      </c>
      <c r="N38" s="529">
        <v>18.527670000000001</v>
      </c>
      <c r="O38" s="526"/>
    </row>
    <row r="39" spans="1:15" ht="11.25" customHeight="1">
      <c r="A39" s="235" t="s">
        <v>310</v>
      </c>
      <c r="B39" s="236">
        <v>4.4153000000000002</v>
      </c>
      <c r="C39" s="236">
        <v>3.0085000000000002</v>
      </c>
      <c r="D39" s="237">
        <f t="shared" si="0"/>
        <v>0.46760844274555424</v>
      </c>
      <c r="E39" s="159"/>
      <c r="F39" s="159"/>
      <c r="G39" s="159"/>
      <c r="H39" s="159"/>
      <c r="I39" s="159"/>
      <c r="J39" s="159"/>
      <c r="K39" s="38"/>
      <c r="L39" s="473" t="s">
        <v>322</v>
      </c>
      <c r="M39" s="529">
        <v>19.22</v>
      </c>
      <c r="N39" s="529">
        <v>19.228000000000002</v>
      </c>
      <c r="O39" s="526"/>
    </row>
    <row r="40" spans="1:15" ht="11.25" customHeight="1">
      <c r="A40" s="238" t="s">
        <v>131</v>
      </c>
      <c r="B40" s="239">
        <v>4.1099999999999994</v>
      </c>
      <c r="C40" s="239">
        <v>5.24</v>
      </c>
      <c r="D40" s="240">
        <f t="shared" si="0"/>
        <v>-0.21564885496183217</v>
      </c>
      <c r="E40" s="159"/>
      <c r="F40" s="159"/>
      <c r="G40" s="159"/>
      <c r="H40" s="159"/>
      <c r="I40" s="159"/>
      <c r="J40" s="159"/>
      <c r="K40" s="38"/>
      <c r="L40" s="528" t="s">
        <v>120</v>
      </c>
      <c r="M40" s="529">
        <v>19.520969999999998</v>
      </c>
      <c r="N40" s="529"/>
      <c r="O40" s="526"/>
    </row>
    <row r="41" spans="1:15" ht="11.25" customHeight="1">
      <c r="A41" s="235" t="s">
        <v>134</v>
      </c>
      <c r="B41" s="236">
        <v>3.6429999999999998</v>
      </c>
      <c r="C41" s="236">
        <v>3.7149999999999999</v>
      </c>
      <c r="D41" s="237">
        <f t="shared" si="0"/>
        <v>-1.9380888290713383E-2</v>
      </c>
      <c r="E41" s="159"/>
      <c r="F41" s="159"/>
      <c r="G41" s="159"/>
      <c r="H41" s="159"/>
      <c r="I41" s="159"/>
      <c r="J41" s="159"/>
      <c r="K41" s="38"/>
      <c r="L41" s="526" t="s">
        <v>309</v>
      </c>
      <c r="M41" s="529">
        <v>21.974740000000001</v>
      </c>
      <c r="N41" s="529">
        <v>7.1683000000000003</v>
      </c>
      <c r="O41" s="526"/>
    </row>
    <row r="42" spans="1:15" ht="11.25" customHeight="1">
      <c r="A42" s="238" t="s">
        <v>132</v>
      </c>
      <c r="B42" s="239">
        <v>3.5395599999999998</v>
      </c>
      <c r="C42" s="239">
        <v>3.4415100000000001</v>
      </c>
      <c r="D42" s="240">
        <f t="shared" si="0"/>
        <v>2.8490401015833111E-2</v>
      </c>
      <c r="E42" s="159"/>
      <c r="F42" s="159"/>
      <c r="G42" s="159"/>
      <c r="H42" s="159"/>
      <c r="I42" s="159"/>
      <c r="J42" s="159"/>
      <c r="K42" s="43"/>
      <c r="L42" s="526" t="s">
        <v>118</v>
      </c>
      <c r="M42" s="529">
        <v>26.922409999999999</v>
      </c>
      <c r="N42" s="529">
        <v>26.434329999999999</v>
      </c>
      <c r="O42" s="526"/>
    </row>
    <row r="43" spans="1:15" ht="11.25" customHeight="1">
      <c r="A43" s="235" t="s">
        <v>133</v>
      </c>
      <c r="B43" s="236">
        <v>3.2</v>
      </c>
      <c r="C43" s="236">
        <v>2.6473800000000001</v>
      </c>
      <c r="D43" s="237">
        <f t="shared" si="0"/>
        <v>0.20874222816520493</v>
      </c>
      <c r="E43" s="159"/>
      <c r="F43" s="159"/>
      <c r="G43" s="159"/>
      <c r="H43" s="159"/>
      <c r="I43" s="159"/>
      <c r="J43" s="159"/>
      <c r="K43" s="43"/>
      <c r="L43" s="526" t="s">
        <v>313</v>
      </c>
      <c r="M43" s="529">
        <v>31.571490000000004</v>
      </c>
      <c r="N43" s="529">
        <v>23.505680000000002</v>
      </c>
      <c r="O43" s="526"/>
    </row>
    <row r="44" spans="1:15" ht="11.25" customHeight="1">
      <c r="A44" s="238" t="s">
        <v>137</v>
      </c>
      <c r="B44" s="239">
        <v>0.97128000000000003</v>
      </c>
      <c r="C44" s="239">
        <v>0</v>
      </c>
      <c r="D44" s="240" t="str">
        <f t="shared" si="0"/>
        <v/>
      </c>
      <c r="E44" s="159"/>
      <c r="F44" s="159"/>
      <c r="G44" s="159"/>
      <c r="H44" s="159"/>
      <c r="I44" s="159"/>
      <c r="J44" s="159"/>
      <c r="K44" s="43"/>
      <c r="L44" s="473" t="s">
        <v>304</v>
      </c>
      <c r="M44" s="529">
        <v>37.175160000000005</v>
      </c>
      <c r="N44" s="529">
        <v>37.645960000000002</v>
      </c>
      <c r="O44" s="526"/>
    </row>
    <row r="45" spans="1:15" ht="11.25" customHeight="1">
      <c r="A45" s="235" t="s">
        <v>140</v>
      </c>
      <c r="B45" s="236">
        <v>0</v>
      </c>
      <c r="C45" s="236">
        <v>0</v>
      </c>
      <c r="D45" s="237" t="str">
        <f t="shared" si="0"/>
        <v/>
      </c>
      <c r="E45" s="159"/>
      <c r="F45" s="159"/>
      <c r="G45" s="159"/>
      <c r="H45" s="159"/>
      <c r="I45" s="159"/>
      <c r="J45" s="159"/>
      <c r="K45" s="160"/>
      <c r="L45" s="473" t="s">
        <v>117</v>
      </c>
      <c r="M45" s="529">
        <v>45.917529999999999</v>
      </c>
      <c r="N45" s="529">
        <v>49.681629999999998</v>
      </c>
      <c r="O45" s="526"/>
    </row>
    <row r="46" spans="1:15" ht="11.25" customHeight="1">
      <c r="A46" s="238" t="s">
        <v>301</v>
      </c>
      <c r="B46" s="239">
        <v>0</v>
      </c>
      <c r="C46" s="239">
        <v>0</v>
      </c>
      <c r="D46" s="240" t="str">
        <f t="shared" si="0"/>
        <v/>
      </c>
      <c r="E46" s="159"/>
      <c r="F46" s="159"/>
      <c r="G46" s="159"/>
      <c r="H46" s="159"/>
      <c r="I46" s="159"/>
      <c r="J46" s="159"/>
      <c r="L46" s="473" t="s">
        <v>303</v>
      </c>
      <c r="M46" s="529">
        <v>48.26858</v>
      </c>
      <c r="N46" s="529">
        <v>94.041799999999995</v>
      </c>
      <c r="O46" s="526"/>
    </row>
    <row r="47" spans="1:15" ht="11.25" customHeight="1">
      <c r="A47" s="235" t="s">
        <v>114</v>
      </c>
      <c r="B47" s="236">
        <v>0</v>
      </c>
      <c r="C47" s="236"/>
      <c r="D47" s="237" t="str">
        <f t="shared" si="0"/>
        <v/>
      </c>
      <c r="E47" s="159"/>
      <c r="F47" s="159"/>
      <c r="G47" s="159"/>
      <c r="H47" s="159"/>
      <c r="I47" s="159"/>
      <c r="J47" s="159"/>
      <c r="L47" s="473" t="s">
        <v>111</v>
      </c>
      <c r="M47" s="529">
        <v>51.151209999999999</v>
      </c>
      <c r="N47" s="529">
        <v>64.539649999999995</v>
      </c>
      <c r="O47" s="526"/>
    </row>
    <row r="48" spans="1:15" ht="11.25" customHeight="1">
      <c r="A48" s="238" t="s">
        <v>305</v>
      </c>
      <c r="B48" s="239">
        <v>0</v>
      </c>
      <c r="C48" s="239">
        <v>545.35296000000005</v>
      </c>
      <c r="D48" s="240">
        <f t="shared" si="0"/>
        <v>-1</v>
      </c>
      <c r="E48" s="159"/>
      <c r="F48" s="159"/>
      <c r="G48" s="159"/>
      <c r="H48" s="159"/>
      <c r="I48" s="159"/>
      <c r="J48" s="159"/>
      <c r="L48" s="526" t="s">
        <v>115</v>
      </c>
      <c r="M48" s="529">
        <v>73.812150000000003</v>
      </c>
      <c r="N48" s="529">
        <v>22.755130000000001</v>
      </c>
      <c r="O48" s="526"/>
    </row>
    <row r="49" spans="1:15" ht="11.25" customHeight="1">
      <c r="A49" s="235" t="s">
        <v>128</v>
      </c>
      <c r="B49" s="236">
        <v>0</v>
      </c>
      <c r="C49" s="236">
        <v>0</v>
      </c>
      <c r="D49" s="237" t="str">
        <f t="shared" si="0"/>
        <v/>
      </c>
      <c r="E49" s="159"/>
      <c r="F49" s="159"/>
      <c r="G49" s="159"/>
      <c r="H49" s="159"/>
      <c r="I49" s="159"/>
      <c r="J49" s="159"/>
      <c r="L49" s="473" t="s">
        <v>113</v>
      </c>
      <c r="M49" s="529">
        <v>84.628889999999998</v>
      </c>
      <c r="N49" s="529">
        <v>15.35981</v>
      </c>
      <c r="O49" s="526"/>
    </row>
    <row r="50" spans="1:15" ht="11.25" customHeight="1">
      <c r="A50" s="238" t="s">
        <v>129</v>
      </c>
      <c r="B50" s="239">
        <v>0</v>
      </c>
      <c r="C50" s="239">
        <v>0</v>
      </c>
      <c r="D50" s="240" t="str">
        <f t="shared" si="0"/>
        <v/>
      </c>
      <c r="E50" s="159"/>
      <c r="F50" s="159"/>
      <c r="G50" s="159"/>
      <c r="H50" s="159"/>
      <c r="I50" s="159"/>
      <c r="J50" s="159"/>
      <c r="L50" s="473" t="s">
        <v>112</v>
      </c>
      <c r="M50" s="529">
        <v>90.838310000000007</v>
      </c>
      <c r="N50" s="529">
        <v>90.57410999999999</v>
      </c>
      <c r="O50" s="526"/>
    </row>
    <row r="51" spans="1:15" ht="11.25" customHeight="1">
      <c r="A51" s="235" t="s">
        <v>136</v>
      </c>
      <c r="B51" s="236">
        <v>0</v>
      </c>
      <c r="C51" s="236">
        <v>0</v>
      </c>
      <c r="D51" s="237" t="str">
        <f t="shared" si="0"/>
        <v/>
      </c>
      <c r="E51" s="159"/>
      <c r="F51" s="159"/>
      <c r="G51" s="159"/>
      <c r="H51" s="159"/>
      <c r="I51" s="159"/>
      <c r="J51" s="159"/>
      <c r="L51" s="526" t="s">
        <v>110</v>
      </c>
      <c r="M51" s="529">
        <v>110.91433000000001</v>
      </c>
      <c r="N51" s="529">
        <v>110.38237000000001</v>
      </c>
      <c r="O51" s="526"/>
    </row>
    <row r="52" spans="1:15" ht="11.25" customHeight="1">
      <c r="A52" s="238" t="s">
        <v>127</v>
      </c>
      <c r="B52" s="239">
        <v>0</v>
      </c>
      <c r="C52" s="239">
        <v>0</v>
      </c>
      <c r="D52" s="240" t="str">
        <f t="shared" si="0"/>
        <v/>
      </c>
      <c r="E52" s="159"/>
      <c r="F52" s="159"/>
      <c r="G52" s="159"/>
      <c r="H52" s="159"/>
      <c r="I52" s="159"/>
      <c r="J52" s="159"/>
      <c r="L52" s="526" t="s">
        <v>116</v>
      </c>
      <c r="M52" s="529">
        <v>150.69122999999999</v>
      </c>
      <c r="N52" s="529">
        <v>0</v>
      </c>
      <c r="O52" s="526"/>
    </row>
    <row r="53" spans="1:15" ht="11.25" customHeight="1">
      <c r="A53" s="235" t="s">
        <v>124</v>
      </c>
      <c r="B53" s="236">
        <v>0</v>
      </c>
      <c r="C53" s="236">
        <v>0</v>
      </c>
      <c r="D53" s="237" t="str">
        <f t="shared" si="0"/>
        <v/>
      </c>
      <c r="E53" s="159"/>
      <c r="F53" s="159"/>
      <c r="G53" s="159"/>
      <c r="H53" s="159"/>
      <c r="I53" s="159"/>
      <c r="J53" s="159"/>
      <c r="L53" s="473" t="s">
        <v>107</v>
      </c>
      <c r="M53" s="529">
        <v>166.59073000000001</v>
      </c>
      <c r="N53" s="529">
        <v>169.76311000000001</v>
      </c>
      <c r="O53" s="526"/>
    </row>
    <row r="54" spans="1:15" ht="11.25" customHeight="1">
      <c r="A54" s="238" t="s">
        <v>311</v>
      </c>
      <c r="B54" s="239">
        <v>0</v>
      </c>
      <c r="C54" s="239">
        <v>0</v>
      </c>
      <c r="D54" s="240" t="str">
        <f t="shared" si="0"/>
        <v/>
      </c>
      <c r="E54" s="159"/>
      <c r="F54" s="159"/>
      <c r="G54" s="159"/>
      <c r="H54" s="159"/>
      <c r="I54" s="159"/>
      <c r="J54" s="159"/>
      <c r="L54" s="473" t="s">
        <v>108</v>
      </c>
      <c r="M54" s="529">
        <v>192.37171999999998</v>
      </c>
      <c r="N54" s="529">
        <v>192.79434000000001</v>
      </c>
      <c r="O54" s="526"/>
    </row>
    <row r="55" spans="1:15" ht="11.25" customHeight="1">
      <c r="A55" s="235" t="s">
        <v>312</v>
      </c>
      <c r="B55" s="236">
        <v>0</v>
      </c>
      <c r="C55" s="236">
        <v>148.52844999999999</v>
      </c>
      <c r="D55" s="237">
        <f t="shared" si="0"/>
        <v>-1</v>
      </c>
      <c r="E55" s="159"/>
      <c r="F55" s="159"/>
      <c r="G55" s="159"/>
      <c r="H55" s="159"/>
      <c r="I55" s="159"/>
      <c r="J55" s="159"/>
      <c r="L55" s="473" t="s">
        <v>106</v>
      </c>
      <c r="M55" s="529">
        <v>206.26281</v>
      </c>
      <c r="N55" s="529">
        <v>169.45484999999996</v>
      </c>
      <c r="O55" s="526"/>
    </row>
    <row r="56" spans="1:15" ht="11.25" customHeight="1">
      <c r="A56" s="238" t="s">
        <v>138</v>
      </c>
      <c r="B56" s="239">
        <v>0</v>
      </c>
      <c r="C56" s="239">
        <v>0</v>
      </c>
      <c r="D56" s="240" t="str">
        <f t="shared" si="0"/>
        <v/>
      </c>
      <c r="E56" s="159"/>
      <c r="F56" s="159"/>
      <c r="G56" s="159"/>
      <c r="H56" s="159"/>
      <c r="I56" s="159"/>
      <c r="J56" s="159"/>
      <c r="L56" s="473" t="s">
        <v>109</v>
      </c>
      <c r="M56" s="529">
        <v>213.76758000000001</v>
      </c>
      <c r="N56" s="529">
        <v>214.14323000000002</v>
      </c>
      <c r="O56" s="526"/>
    </row>
    <row r="57" spans="1:15" ht="11.25" customHeight="1">
      <c r="A57" s="235" t="s">
        <v>126</v>
      </c>
      <c r="B57" s="236">
        <v>0</v>
      </c>
      <c r="C57" s="236">
        <v>0</v>
      </c>
      <c r="D57" s="237" t="str">
        <f t="shared" si="0"/>
        <v/>
      </c>
      <c r="E57" s="159"/>
      <c r="F57" s="159"/>
      <c r="G57" s="159"/>
      <c r="H57" s="159"/>
      <c r="I57" s="159"/>
      <c r="J57" s="159"/>
      <c r="L57" s="528" t="s">
        <v>308</v>
      </c>
      <c r="M57" s="529">
        <v>345.87764000000004</v>
      </c>
      <c r="N57" s="529">
        <v>360.44858999999997</v>
      </c>
      <c r="O57" s="526"/>
    </row>
    <row r="58" spans="1:15" ht="11.25" customHeight="1">
      <c r="A58" s="238" t="s">
        <v>122</v>
      </c>
      <c r="B58" s="239">
        <v>0</v>
      </c>
      <c r="C58" s="239">
        <v>0</v>
      </c>
      <c r="D58" s="240" t="str">
        <f t="shared" si="0"/>
        <v/>
      </c>
      <c r="E58" s="159"/>
      <c r="F58" s="159"/>
      <c r="G58" s="159"/>
      <c r="H58" s="159"/>
      <c r="I58" s="159"/>
      <c r="J58" s="159"/>
      <c r="L58" s="526" t="s">
        <v>105</v>
      </c>
      <c r="M58" s="529">
        <v>352.60912000000002</v>
      </c>
      <c r="N58" s="529">
        <v>336.90755999999999</v>
      </c>
      <c r="O58" s="526"/>
    </row>
    <row r="59" spans="1:15" ht="11.25" customHeight="1">
      <c r="A59" s="235" t="s">
        <v>142</v>
      </c>
      <c r="B59" s="236"/>
      <c r="C59" s="236">
        <v>11.707999999999998</v>
      </c>
      <c r="D59" s="237">
        <f t="shared" si="0"/>
        <v>-1</v>
      </c>
      <c r="E59" s="159"/>
      <c r="F59" s="159"/>
      <c r="G59" s="159"/>
      <c r="H59" s="159"/>
      <c r="I59" s="159"/>
      <c r="J59" s="159"/>
      <c r="L59" s="473" t="s">
        <v>102</v>
      </c>
      <c r="M59" s="529">
        <v>360.22037999999998</v>
      </c>
      <c r="N59" s="529">
        <v>864.78887000000009</v>
      </c>
      <c r="O59" s="526"/>
    </row>
    <row r="60" spans="1:15" ht="11.25" customHeight="1">
      <c r="A60" s="241" t="s">
        <v>143</v>
      </c>
      <c r="B60" s="242"/>
      <c r="C60" s="242">
        <v>334.59582</v>
      </c>
      <c r="D60" s="240">
        <f t="shared" si="0"/>
        <v>-1</v>
      </c>
      <c r="E60" s="159"/>
      <c r="F60" s="159"/>
      <c r="G60" s="159"/>
      <c r="H60" s="159"/>
      <c r="I60" s="159"/>
      <c r="J60" s="159"/>
      <c r="L60" s="473" t="s">
        <v>302</v>
      </c>
      <c r="M60" s="529">
        <v>456.50977</v>
      </c>
      <c r="N60" s="529">
        <v>467.54384999999996</v>
      </c>
      <c r="O60" s="526"/>
    </row>
    <row r="61" spans="1:15" ht="11.25" customHeight="1">
      <c r="A61" s="235" t="s">
        <v>135</v>
      </c>
      <c r="B61" s="236"/>
      <c r="C61" s="236">
        <v>0</v>
      </c>
      <c r="D61" s="237" t="str">
        <f t="shared" si="0"/>
        <v/>
      </c>
      <c r="E61" s="159"/>
      <c r="F61" s="159"/>
      <c r="G61" s="159"/>
      <c r="H61" s="159"/>
      <c r="I61" s="159"/>
      <c r="J61" s="159"/>
      <c r="L61" s="473" t="s">
        <v>104</v>
      </c>
      <c r="M61" s="529">
        <v>848.33568000000002</v>
      </c>
      <c r="N61" s="529">
        <v>813.50448000000006</v>
      </c>
      <c r="O61" s="526"/>
    </row>
    <row r="62" spans="1:15" ht="11.25" customHeight="1">
      <c r="A62" s="241" t="s">
        <v>141</v>
      </c>
      <c r="B62" s="242"/>
      <c r="C62" s="242">
        <v>20.347239999999999</v>
      </c>
      <c r="D62" s="240">
        <f t="shared" si="0"/>
        <v>-1</v>
      </c>
      <c r="E62" s="159"/>
      <c r="F62" s="159"/>
      <c r="G62" s="159"/>
      <c r="H62" s="159"/>
      <c r="I62" s="159"/>
      <c r="J62" s="159"/>
      <c r="L62" s="473" t="s">
        <v>103</v>
      </c>
      <c r="M62" s="529">
        <v>1079.3460399999999</v>
      </c>
      <c r="N62" s="529">
        <v>733.54873999999995</v>
      </c>
      <c r="O62" s="526"/>
    </row>
    <row r="63" spans="1:15" ht="11.25" customHeight="1" thickBot="1">
      <c r="A63" s="243" t="s">
        <v>144</v>
      </c>
      <c r="B63" s="244"/>
      <c r="C63" s="244">
        <v>10.27887</v>
      </c>
      <c r="D63" s="245">
        <f t="shared" si="0"/>
        <v>-1</v>
      </c>
      <c r="E63" s="159"/>
      <c r="F63" s="159"/>
      <c r="G63" s="159"/>
      <c r="H63" s="159"/>
      <c r="I63" s="159"/>
      <c r="J63" s="159"/>
      <c r="L63" s="473" t="s">
        <v>307</v>
      </c>
      <c r="M63" s="529">
        <v>1361.3133600000001</v>
      </c>
      <c r="N63" s="529">
        <v>539.51800000000003</v>
      </c>
      <c r="O63" s="526"/>
    </row>
    <row r="64" spans="1:15" ht="11.25" customHeight="1">
      <c r="A64" s="246" t="s">
        <v>48</v>
      </c>
      <c r="B64" s="247">
        <f>SUM(B8:B63)</f>
        <v>6489.0350499999977</v>
      </c>
      <c r="C64" s="247">
        <f>SUM(C8:C63)</f>
        <v>6573.2498499999992</v>
      </c>
      <c r="D64" s="248">
        <f t="shared" si="0"/>
        <v>-1.2811744863159502E-2</v>
      </c>
      <c r="E64" s="249"/>
      <c r="F64" s="249"/>
      <c r="G64" s="249"/>
      <c r="H64" s="250"/>
      <c r="I64" s="250"/>
      <c r="J64" s="250"/>
    </row>
    <row r="65" spans="1:10" ht="32.25" customHeight="1">
      <c r="A65" s="840" t="s">
        <v>764</v>
      </c>
      <c r="B65" s="840"/>
      <c r="C65" s="840"/>
      <c r="D65" s="840"/>
      <c r="E65" s="203"/>
      <c r="F65" s="840" t="s">
        <v>765</v>
      </c>
      <c r="G65" s="840"/>
      <c r="H65" s="840"/>
      <c r="I65" s="840"/>
      <c r="J65" s="840"/>
    </row>
    <row r="66" spans="1:10">
      <c r="A66" s="251"/>
      <c r="B66" s="159"/>
      <c r="C66" s="159"/>
      <c r="D66" s="159"/>
      <c r="E66" s="249"/>
      <c r="F66" s="249"/>
      <c r="G66" s="249"/>
      <c r="H66" s="250"/>
      <c r="I66" s="250"/>
      <c r="J66" s="250"/>
    </row>
    <row r="67" spans="1:10">
      <c r="A67" s="834"/>
      <c r="B67" s="834"/>
      <c r="C67" s="834"/>
      <c r="D67" s="834"/>
      <c r="E67" s="834"/>
      <c r="F67" s="834"/>
      <c r="G67" s="834"/>
      <c r="H67" s="834"/>
      <c r="I67" s="834"/>
      <c r="J67" s="834"/>
    </row>
    <row r="68" spans="1:10">
      <c r="A68" s="835"/>
      <c r="B68" s="835"/>
      <c r="C68" s="835"/>
      <c r="D68" s="835"/>
      <c r="E68" s="835"/>
      <c r="F68" s="835"/>
      <c r="G68" s="835"/>
      <c r="H68" s="835"/>
      <c r="I68" s="835"/>
      <c r="J68" s="835"/>
    </row>
    <row r="69" spans="1:10">
      <c r="A69" s="834"/>
      <c r="B69" s="834"/>
      <c r="C69" s="834"/>
      <c r="D69" s="834"/>
      <c r="E69" s="834"/>
      <c r="F69" s="834"/>
      <c r="G69" s="834"/>
      <c r="H69" s="834"/>
      <c r="I69" s="834"/>
      <c r="J69" s="834"/>
    </row>
    <row r="70" spans="1:10">
      <c r="A70" s="857"/>
      <c r="B70" s="857"/>
      <c r="C70" s="857"/>
      <c r="D70" s="857"/>
      <c r="E70" s="857"/>
      <c r="F70" s="857"/>
      <c r="G70" s="857"/>
      <c r="H70" s="857"/>
      <c r="I70" s="857"/>
      <c r="J70" s="857"/>
    </row>
    <row r="71" spans="1:10">
      <c r="A71" s="858"/>
      <c r="B71" s="858"/>
      <c r="C71" s="858"/>
      <c r="D71" s="858"/>
      <c r="E71" s="858"/>
      <c r="F71" s="858"/>
      <c r="G71" s="858"/>
      <c r="H71" s="858"/>
      <c r="I71" s="858"/>
      <c r="J71" s="858"/>
    </row>
  </sheetData>
  <autoFilter ref="L7:N63" xr:uid="{6FCBE8F7-FFC3-4532-8701-FEB0259F8F10}">
    <sortState ref="L8:N63">
      <sortCondition ref="M7:M63"/>
    </sortState>
  </autoFilter>
  <mergeCells count="12">
    <mergeCell ref="A67:J67"/>
    <mergeCell ref="A68:J68"/>
    <mergeCell ref="A69:J69"/>
    <mergeCell ref="A70:J70"/>
    <mergeCell ref="A71:J71"/>
    <mergeCell ref="A65:D65"/>
    <mergeCell ref="F65:J65"/>
    <mergeCell ref="A2:J2"/>
    <mergeCell ref="A4:A7"/>
    <mergeCell ref="B4:D4"/>
    <mergeCell ref="G4:I4"/>
    <mergeCell ref="D5:D7"/>
  </mergeCells>
  <pageMargins left="0.7" right="0.5892857142857143" top="0.86956521739130432" bottom="0.61458333333333337" header="0.3" footer="0.3"/>
  <pageSetup orientation="portrait" r:id="rId1"/>
  <headerFooter>
    <oddHeader>&amp;R&amp;7Informe de la Operación Mensual - Enero 2018
INFSGI-MES-01-2018
15/02/2018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BN65"/>
  <sheetViews>
    <sheetView showGridLines="0" view="pageBreakPreview" zoomScale="115" zoomScaleNormal="100" zoomScaleSheetLayoutView="115" zoomScalePageLayoutView="130" workbookViewId="0">
      <selection activeCell="P25" sqref="P25"/>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10" width="9.33203125" style="95" customWidth="1"/>
    <col min="11" max="39" width="0" style="95" hidden="1" customWidth="1"/>
    <col min="40" max="40" width="9.33203125" style="716"/>
    <col min="41" max="46" width="9.33203125" style="719"/>
    <col min="47" max="49" width="9.33203125" style="716"/>
    <col min="50" max="16384" width="9.33203125" style="95"/>
  </cols>
  <sheetData>
    <row r="1" spans="1:66" ht="11.25" customHeight="1"/>
    <row r="2" spans="1:66" ht="17.25" customHeight="1">
      <c r="A2" s="844" t="s">
        <v>326</v>
      </c>
      <c r="B2" s="844"/>
      <c r="C2" s="844"/>
      <c r="D2" s="844"/>
      <c r="E2" s="844"/>
      <c r="F2" s="844"/>
      <c r="G2" s="844"/>
      <c r="H2" s="844"/>
    </row>
    <row r="3" spans="1:66" ht="11.25" customHeight="1">
      <c r="A3" s="257"/>
      <c r="B3" s="257"/>
      <c r="C3" s="257"/>
      <c r="D3" s="257"/>
      <c r="E3" s="257"/>
      <c r="F3" s="102"/>
      <c r="G3" s="102"/>
      <c r="H3" s="102"/>
      <c r="I3" s="45"/>
      <c r="J3" s="45"/>
      <c r="K3" s="45"/>
    </row>
    <row r="4" spans="1:66" ht="11.25" customHeight="1">
      <c r="A4" s="859" t="s">
        <v>327</v>
      </c>
      <c r="B4" s="859"/>
      <c r="C4" s="859"/>
      <c r="D4" s="859"/>
      <c r="E4" s="859"/>
      <c r="F4" s="859"/>
      <c r="G4" s="859"/>
      <c r="H4" s="859"/>
      <c r="I4" s="45"/>
      <c r="J4" s="45"/>
      <c r="K4" s="45"/>
    </row>
    <row r="5" spans="1:66" ht="11.25" customHeight="1">
      <c r="A5" s="97"/>
      <c r="B5" s="258"/>
      <c r="C5" s="99"/>
      <c r="D5" s="99"/>
      <c r="E5" s="100"/>
      <c r="F5" s="96"/>
      <c r="G5" s="96"/>
      <c r="H5" s="101"/>
      <c r="I5" s="259"/>
      <c r="J5" s="259"/>
      <c r="K5" s="260"/>
    </row>
    <row r="6" spans="1:66" ht="42.75" customHeight="1">
      <c r="A6" s="97"/>
      <c r="C6" s="270" t="s">
        <v>147</v>
      </c>
      <c r="D6" s="271" t="s">
        <v>371</v>
      </c>
      <c r="E6" s="271" t="s">
        <v>372</v>
      </c>
      <c r="F6" s="272" t="s">
        <v>148</v>
      </c>
      <c r="G6" s="273"/>
      <c r="H6" s="274"/>
    </row>
    <row r="7" spans="1:66" ht="11.25" customHeight="1">
      <c r="A7" s="97"/>
      <c r="C7" s="275" t="s">
        <v>149</v>
      </c>
      <c r="D7" s="276">
        <v>25.509000780000001</v>
      </c>
      <c r="E7" s="276">
        <v>20.440999999999999</v>
      </c>
      <c r="F7" s="277">
        <f>IF(E7=0,"",(D7-E7)/E7)</f>
        <v>0.24793311383983183</v>
      </c>
      <c r="G7" s="273"/>
      <c r="H7" s="274"/>
    </row>
    <row r="8" spans="1:66" ht="11.25" customHeight="1">
      <c r="A8" s="97"/>
      <c r="C8" s="278" t="s">
        <v>150</v>
      </c>
      <c r="D8" s="279">
        <v>83.100997919999998</v>
      </c>
      <c r="E8" s="279">
        <v>100.651</v>
      </c>
      <c r="F8" s="280">
        <f t="shared" ref="F8:F28" si="0">IF(E8=0,"",(D8-E8)/E8)</f>
        <v>-0.17436490526671369</v>
      </c>
      <c r="G8" s="273"/>
      <c r="H8" s="274"/>
    </row>
    <row r="9" spans="1:66" ht="11.25" customHeight="1">
      <c r="A9" s="97"/>
      <c r="C9" s="275" t="s">
        <v>151</v>
      </c>
      <c r="D9" s="276">
        <v>76.947998049999995</v>
      </c>
      <c r="E9" s="276">
        <v>25.161999999999999</v>
      </c>
      <c r="F9" s="277">
        <f t="shared" si="0"/>
        <v>2.0581034118909467</v>
      </c>
      <c r="G9" s="273"/>
      <c r="H9" s="274"/>
      <c r="AO9" s="720" t="s">
        <v>340</v>
      </c>
      <c r="AP9" s="721"/>
      <c r="AQ9" s="721"/>
      <c r="AR9" s="721"/>
      <c r="AS9" s="721"/>
      <c r="AT9" s="721"/>
      <c r="AU9" s="717"/>
      <c r="AV9" s="717"/>
      <c r="AW9" s="717"/>
      <c r="AX9" s="535"/>
      <c r="AY9" s="535"/>
      <c r="AZ9" s="535"/>
      <c r="BA9" s="535"/>
      <c r="BB9" s="535"/>
      <c r="BC9" s="535"/>
      <c r="BD9" s="535"/>
      <c r="BE9" s="535"/>
      <c r="BF9" s="535"/>
      <c r="BG9" s="535"/>
      <c r="BH9" s="535"/>
      <c r="BI9" s="535"/>
      <c r="BJ9" s="535"/>
      <c r="BK9" s="535"/>
      <c r="BL9" s="535"/>
      <c r="BM9" s="535"/>
      <c r="BN9" s="535"/>
    </row>
    <row r="10" spans="1:66" ht="11.25" customHeight="1">
      <c r="A10" s="97"/>
      <c r="C10" s="278" t="s">
        <v>152</v>
      </c>
      <c r="D10" s="279">
        <v>34.347000119999997</v>
      </c>
      <c r="E10" s="279">
        <v>38.643000000000001</v>
      </c>
      <c r="F10" s="280">
        <f t="shared" si="0"/>
        <v>-0.11117148979116538</v>
      </c>
      <c r="G10" s="273"/>
      <c r="H10" s="274"/>
      <c r="AO10" s="720" t="s">
        <v>341</v>
      </c>
      <c r="AP10" s="721"/>
      <c r="AQ10" s="721"/>
      <c r="AR10" s="721"/>
      <c r="AS10" s="721"/>
      <c r="AT10" s="721"/>
      <c r="AU10" s="717"/>
      <c r="AV10" s="717"/>
      <c r="BF10" s="535"/>
      <c r="BG10" s="535"/>
      <c r="BH10" s="535"/>
      <c r="BI10" s="535"/>
      <c r="BJ10" s="535"/>
      <c r="BK10" s="535"/>
      <c r="BL10" s="535"/>
      <c r="BM10" s="535"/>
      <c r="BN10" s="535"/>
    </row>
    <row r="11" spans="1:66" ht="11.25" customHeight="1">
      <c r="A11" s="97"/>
      <c r="C11" s="275" t="s">
        <v>153</v>
      </c>
      <c r="D11" s="276">
        <v>37.241001130000001</v>
      </c>
      <c r="E11" s="276">
        <v>10.698</v>
      </c>
      <c r="F11" s="277">
        <f t="shared" si="0"/>
        <v>2.4811180716021686</v>
      </c>
      <c r="G11" s="273"/>
      <c r="H11" s="274"/>
      <c r="AO11" s="721"/>
      <c r="AP11" s="722">
        <v>2016</v>
      </c>
      <c r="AQ11" s="722">
        <v>2017</v>
      </c>
      <c r="AR11" s="722">
        <v>2018</v>
      </c>
      <c r="AS11" s="721"/>
      <c r="AT11" s="721"/>
      <c r="AU11" s="717"/>
      <c r="AV11" s="717"/>
      <c r="BF11" s="535"/>
      <c r="BG11" s="535"/>
      <c r="BH11" s="535"/>
      <c r="BI11" s="535"/>
      <c r="BJ11" s="535"/>
      <c r="BK11" s="535"/>
      <c r="BL11" s="535"/>
      <c r="BM11" s="535"/>
      <c r="BN11" s="535"/>
    </row>
    <row r="12" spans="1:66" ht="11.25" customHeight="1">
      <c r="A12" s="97"/>
      <c r="C12" s="278" t="s">
        <v>154</v>
      </c>
      <c r="D12" s="279">
        <v>13.17500019</v>
      </c>
      <c r="E12" s="279">
        <v>7.375</v>
      </c>
      <c r="F12" s="280">
        <f t="shared" si="0"/>
        <v>0.78644070372881358</v>
      </c>
      <c r="G12" s="273"/>
      <c r="H12" s="274"/>
      <c r="AO12" s="723">
        <v>1</v>
      </c>
      <c r="AP12" s="724">
        <v>138.54</v>
      </c>
      <c r="AQ12" s="724">
        <v>93.1</v>
      </c>
      <c r="AR12" s="724">
        <v>104.46</v>
      </c>
      <c r="AS12" s="721"/>
      <c r="AT12" s="721"/>
      <c r="AU12" s="717"/>
      <c r="AV12" s="717"/>
      <c r="BF12" s="535"/>
      <c r="BG12" s="535"/>
      <c r="BH12" s="535"/>
      <c r="BI12" s="535"/>
      <c r="BJ12" s="535"/>
      <c r="BK12" s="535"/>
      <c r="BL12" s="535"/>
      <c r="BM12" s="535"/>
      <c r="BN12" s="535"/>
    </row>
    <row r="13" spans="1:66" ht="11.25" customHeight="1">
      <c r="A13" s="97"/>
      <c r="C13" s="275" t="s">
        <v>155</v>
      </c>
      <c r="D13" s="276">
        <v>70.161003109999996</v>
      </c>
      <c r="E13" s="276">
        <v>65.625</v>
      </c>
      <c r="F13" s="277">
        <f t="shared" si="0"/>
        <v>6.9120047390476128E-2</v>
      </c>
      <c r="G13" s="273"/>
      <c r="H13" s="274"/>
      <c r="AO13" s="723">
        <v>2</v>
      </c>
      <c r="AP13" s="724">
        <v>140.53</v>
      </c>
      <c r="AQ13" s="724">
        <v>93.1</v>
      </c>
      <c r="AR13" s="724">
        <v>103.4720001</v>
      </c>
      <c r="AS13" s="721"/>
      <c r="AT13" s="721"/>
      <c r="AU13" s="717"/>
      <c r="AV13" s="717"/>
      <c r="BF13" s="535"/>
      <c r="BG13" s="535"/>
      <c r="BH13" s="535"/>
      <c r="BI13" s="535"/>
      <c r="BJ13" s="535"/>
      <c r="BK13" s="535"/>
      <c r="BL13" s="535"/>
      <c r="BM13" s="535"/>
      <c r="BN13" s="535"/>
    </row>
    <row r="14" spans="1:66" ht="11.25" customHeight="1">
      <c r="A14" s="97"/>
      <c r="C14" s="278" t="s">
        <v>156</v>
      </c>
      <c r="D14" s="279">
        <v>216.1380005</v>
      </c>
      <c r="E14" s="279">
        <v>215.73</v>
      </c>
      <c r="F14" s="280">
        <f t="shared" si="0"/>
        <v>1.891255272794763E-3</v>
      </c>
      <c r="G14" s="273"/>
      <c r="H14" s="274"/>
      <c r="AO14" s="723">
        <v>3</v>
      </c>
      <c r="AP14" s="724">
        <v>140.53</v>
      </c>
      <c r="AQ14" s="724">
        <v>98.74</v>
      </c>
      <c r="AR14" s="724">
        <v>106.08699799999999</v>
      </c>
      <c r="AS14" s="721"/>
      <c r="AT14" s="721"/>
      <c r="AU14" s="717"/>
      <c r="AV14" s="717"/>
      <c r="BF14" s="535"/>
      <c r="BG14" s="535"/>
      <c r="BH14" s="535"/>
      <c r="BI14" s="535"/>
      <c r="BJ14" s="535"/>
      <c r="BK14" s="535"/>
      <c r="BL14" s="535"/>
      <c r="BM14" s="535"/>
      <c r="BN14" s="535"/>
    </row>
    <row r="15" spans="1:66" ht="11.25" customHeight="1">
      <c r="A15" s="97"/>
      <c r="C15" s="275" t="s">
        <v>157</v>
      </c>
      <c r="D15" s="276">
        <v>12.02999973</v>
      </c>
      <c r="E15" s="276">
        <v>9.02</v>
      </c>
      <c r="F15" s="277">
        <f t="shared" si="0"/>
        <v>0.33370285254988918</v>
      </c>
      <c r="G15" s="273"/>
      <c r="H15" s="274"/>
      <c r="AO15" s="723">
        <v>4</v>
      </c>
      <c r="AP15" s="724">
        <v>137.43800000000002</v>
      </c>
      <c r="AQ15" s="724">
        <v>98.74</v>
      </c>
      <c r="AR15" s="724">
        <v>112.7200012</v>
      </c>
      <c r="AS15" s="721"/>
      <c r="AT15" s="721"/>
      <c r="AU15" s="717"/>
      <c r="AV15" s="717"/>
      <c r="BF15" s="535"/>
      <c r="BG15" s="535"/>
      <c r="BH15" s="535"/>
      <c r="BI15" s="535"/>
      <c r="BJ15" s="535"/>
      <c r="BK15" s="535"/>
      <c r="BL15" s="535"/>
      <c r="BM15" s="535"/>
      <c r="BN15" s="535"/>
    </row>
    <row r="16" spans="1:66" ht="11.25" customHeight="1">
      <c r="A16" s="97"/>
      <c r="C16" s="278" t="s">
        <v>158</v>
      </c>
      <c r="D16" s="279">
        <v>100.1760025</v>
      </c>
      <c r="E16" s="279">
        <v>142.66900000000001</v>
      </c>
      <c r="F16" s="280">
        <f t="shared" si="0"/>
        <v>-0.29784324204977963</v>
      </c>
      <c r="G16" s="273"/>
      <c r="H16" s="274"/>
      <c r="AO16" s="723">
        <v>5</v>
      </c>
      <c r="AP16" s="724">
        <v>137.43800000000002</v>
      </c>
      <c r="AQ16" s="724">
        <v>125.15</v>
      </c>
      <c r="AR16" s="724">
        <v>122.3190002</v>
      </c>
      <c r="AS16" s="721"/>
      <c r="AT16" s="721"/>
      <c r="AU16" s="717"/>
      <c r="AV16" s="717"/>
      <c r="BF16" s="535"/>
      <c r="BG16" s="535"/>
      <c r="BH16" s="535"/>
      <c r="BI16" s="535"/>
      <c r="BJ16" s="535"/>
      <c r="BK16" s="535"/>
      <c r="BL16" s="535"/>
      <c r="BM16" s="535"/>
      <c r="BN16" s="535"/>
    </row>
    <row r="17" spans="1:66" ht="11.25" customHeight="1">
      <c r="A17" s="97"/>
      <c r="C17" s="275" t="s">
        <v>159</v>
      </c>
      <c r="D17" s="276">
        <v>99.08000183</v>
      </c>
      <c r="E17" s="276">
        <v>81.12</v>
      </c>
      <c r="F17" s="277">
        <f t="shared" si="0"/>
        <v>0.22140041703648908</v>
      </c>
      <c r="G17" s="273"/>
      <c r="H17" s="274"/>
      <c r="AO17" s="723">
        <v>6</v>
      </c>
      <c r="AP17" s="724">
        <v>137.43800000000002</v>
      </c>
      <c r="AQ17" s="724">
        <v>125.15</v>
      </c>
      <c r="AR17" s="724"/>
      <c r="AS17" s="721"/>
      <c r="AT17" s="721"/>
      <c r="AU17" s="717"/>
      <c r="AV17" s="717"/>
      <c r="BF17" s="535"/>
      <c r="BG17" s="535"/>
      <c r="BH17" s="535"/>
      <c r="BI17" s="535"/>
      <c r="BJ17" s="535"/>
      <c r="BK17" s="535"/>
      <c r="BL17" s="535"/>
      <c r="BM17" s="535"/>
      <c r="BN17" s="535"/>
    </row>
    <row r="18" spans="1:66" ht="11.25" customHeight="1">
      <c r="A18" s="97"/>
      <c r="C18" s="278" t="s">
        <v>160</v>
      </c>
      <c r="D18" s="279">
        <v>11.243000029999999</v>
      </c>
      <c r="E18" s="279">
        <v>8.7210000000000001</v>
      </c>
      <c r="F18" s="280">
        <f t="shared" si="0"/>
        <v>0.28918702327714702</v>
      </c>
      <c r="G18" s="273"/>
      <c r="H18" s="274"/>
      <c r="AO18" s="723">
        <v>7</v>
      </c>
      <c r="AP18" s="724">
        <v>151.05499267578099</v>
      </c>
      <c r="AQ18" s="724">
        <v>142.99</v>
      </c>
      <c r="AR18" s="724"/>
      <c r="AS18" s="721"/>
      <c r="AT18" s="721"/>
      <c r="AU18" s="717"/>
      <c r="AV18" s="717"/>
      <c r="BF18" s="535"/>
      <c r="BG18" s="535"/>
      <c r="BH18" s="535"/>
      <c r="BI18" s="535"/>
      <c r="BJ18" s="535"/>
      <c r="BK18" s="535"/>
      <c r="BL18" s="535"/>
      <c r="BM18" s="535"/>
      <c r="BN18" s="535"/>
    </row>
    <row r="19" spans="1:66" ht="11.25" customHeight="1">
      <c r="A19" s="97"/>
      <c r="C19" s="275" t="s">
        <v>161</v>
      </c>
      <c r="D19" s="276">
        <v>27.90518951</v>
      </c>
      <c r="E19" s="276">
        <v>27.319240000000001</v>
      </c>
      <c r="F19" s="277">
        <f t="shared" si="0"/>
        <v>2.1448236114913845E-2</v>
      </c>
      <c r="G19" s="273"/>
      <c r="H19" s="274"/>
      <c r="AO19" s="723">
        <v>8</v>
      </c>
      <c r="AP19" s="724">
        <v>151.05499267578099</v>
      </c>
      <c r="AQ19" s="724">
        <v>142.99</v>
      </c>
      <c r="AR19" s="724"/>
      <c r="AS19" s="721"/>
      <c r="AT19" s="721"/>
      <c r="AU19" s="717"/>
      <c r="AV19" s="717"/>
      <c r="BF19" s="535"/>
      <c r="BG19" s="535"/>
      <c r="BH19" s="535"/>
      <c r="BI19" s="535"/>
      <c r="BJ19" s="535"/>
      <c r="BK19" s="535"/>
      <c r="BL19" s="535"/>
      <c r="BM19" s="535"/>
      <c r="BN19" s="535"/>
    </row>
    <row r="20" spans="1:66" ht="11.25" customHeight="1">
      <c r="A20" s="97"/>
      <c r="C20" s="278" t="s">
        <v>162</v>
      </c>
      <c r="D20" s="279">
        <v>8.1736001970000007</v>
      </c>
      <c r="E20" s="279">
        <v>12.55138</v>
      </c>
      <c r="F20" s="280">
        <f t="shared" si="0"/>
        <v>-0.34878872307268199</v>
      </c>
      <c r="G20" s="273"/>
      <c r="H20" s="274"/>
      <c r="AO20" s="723">
        <v>9</v>
      </c>
      <c r="AP20" s="724">
        <v>165.00500489999999</v>
      </c>
      <c r="AQ20" s="724">
        <v>159.53</v>
      </c>
      <c r="AR20" s="724"/>
      <c r="AS20" s="721"/>
      <c r="AT20" s="721"/>
      <c r="AU20" s="717"/>
      <c r="AV20" s="717"/>
      <c r="BF20" s="535"/>
      <c r="BG20" s="535"/>
      <c r="BH20" s="535"/>
      <c r="BI20" s="535"/>
      <c r="BJ20" s="535"/>
      <c r="BK20" s="535"/>
      <c r="BL20" s="535"/>
      <c r="BM20" s="535"/>
      <c r="BN20" s="535"/>
    </row>
    <row r="21" spans="1:66" ht="11.25" customHeight="1">
      <c r="A21" s="97"/>
      <c r="C21" s="275" t="s">
        <v>163</v>
      </c>
      <c r="D21" s="568" t="s">
        <v>374</v>
      </c>
      <c r="E21" s="276">
        <v>16.917000000000002</v>
      </c>
      <c r="F21" s="277"/>
      <c r="G21" s="273"/>
      <c r="H21" s="274"/>
      <c r="AO21" s="723">
        <v>10</v>
      </c>
      <c r="AP21" s="724">
        <v>165.00500489999999</v>
      </c>
      <c r="AQ21" s="724">
        <v>159.53</v>
      </c>
      <c r="AR21" s="724"/>
      <c r="AS21" s="721"/>
      <c r="AT21" s="721"/>
      <c r="AU21" s="717"/>
      <c r="AV21" s="717"/>
      <c r="BF21" s="535"/>
      <c r="BG21" s="535"/>
      <c r="BH21" s="535"/>
      <c r="BI21" s="535"/>
      <c r="BJ21" s="535"/>
      <c r="BK21" s="535"/>
      <c r="BL21" s="535"/>
      <c r="BM21" s="535"/>
      <c r="BN21" s="535"/>
    </row>
    <row r="22" spans="1:66" ht="11.25" customHeight="1">
      <c r="A22" s="97"/>
      <c r="C22" s="278" t="s">
        <v>164</v>
      </c>
      <c r="D22" s="279">
        <v>3.635999918</v>
      </c>
      <c r="E22" s="279">
        <v>4.6369999999999996</v>
      </c>
      <c r="F22" s="280">
        <f t="shared" si="0"/>
        <v>-0.21587234893249937</v>
      </c>
      <c r="G22" s="273"/>
      <c r="H22" s="274"/>
      <c r="AO22" s="723">
        <v>11</v>
      </c>
      <c r="AP22" s="724">
        <v>186.45199584960901</v>
      </c>
      <c r="AQ22" s="724">
        <v>184.94</v>
      </c>
      <c r="AR22" s="724"/>
      <c r="AS22" s="725"/>
      <c r="AT22" s="725"/>
      <c r="AU22" s="718"/>
      <c r="AV22" s="718"/>
      <c r="BF22" s="536"/>
      <c r="BG22" s="536"/>
      <c r="BH22" s="536"/>
      <c r="BI22" s="536"/>
      <c r="BJ22" s="536"/>
      <c r="BK22" s="536"/>
      <c r="BL22" s="536"/>
      <c r="BM22" s="536"/>
      <c r="BN22" s="536"/>
    </row>
    <row r="23" spans="1:66" ht="11.25" customHeight="1">
      <c r="A23" s="97"/>
      <c r="C23" s="275" t="s">
        <v>165</v>
      </c>
      <c r="D23" s="276">
        <v>8.2819995879999997</v>
      </c>
      <c r="E23" s="276">
        <v>8.202</v>
      </c>
      <c r="F23" s="277">
        <f t="shared" si="0"/>
        <v>9.7536683735673906E-3</v>
      </c>
      <c r="G23" s="273"/>
      <c r="H23" s="274"/>
      <c r="AO23" s="723">
        <v>12</v>
      </c>
      <c r="AP23" s="724">
        <v>186.45199584960901</v>
      </c>
      <c r="AQ23" s="724">
        <v>184.94</v>
      </c>
      <c r="AR23" s="724"/>
      <c r="AS23" s="725"/>
      <c r="AT23" s="725"/>
      <c r="AU23" s="718"/>
      <c r="AV23" s="718"/>
      <c r="BF23" s="536"/>
      <c r="BG23" s="536"/>
      <c r="BH23" s="536"/>
      <c r="BI23" s="536"/>
      <c r="BJ23" s="536"/>
      <c r="BK23" s="536"/>
      <c r="BL23" s="536"/>
      <c r="BM23" s="536"/>
      <c r="BN23" s="536"/>
    </row>
    <row r="24" spans="1:66" ht="11.25" customHeight="1">
      <c r="A24" s="97"/>
      <c r="C24" s="278" t="s">
        <v>334</v>
      </c>
      <c r="D24" s="279">
        <v>0.30000001199999998</v>
      </c>
      <c r="E24" s="279">
        <v>11.09</v>
      </c>
      <c r="F24" s="280">
        <f t="shared" si="0"/>
        <v>-0.97294860126239857</v>
      </c>
      <c r="G24" s="273"/>
      <c r="H24" s="274"/>
      <c r="AO24" s="723">
        <v>13</v>
      </c>
      <c r="AP24" s="724">
        <v>195.64999389648401</v>
      </c>
      <c r="AQ24" s="724">
        <v>203.73</v>
      </c>
      <c r="AR24" s="724"/>
      <c r="AS24" s="725"/>
      <c r="AT24" s="725"/>
      <c r="AU24" s="718"/>
      <c r="AV24" s="718"/>
      <c r="BF24" s="536"/>
      <c r="BG24" s="536"/>
      <c r="BH24" s="536"/>
      <c r="BI24" s="536"/>
      <c r="BJ24" s="536"/>
      <c r="BK24" s="536"/>
      <c r="BL24" s="536"/>
      <c r="BM24" s="536"/>
      <c r="BN24" s="536"/>
    </row>
    <row r="25" spans="1:66" ht="11.25" customHeight="1">
      <c r="A25" s="97"/>
      <c r="C25" s="275" t="s">
        <v>166</v>
      </c>
      <c r="D25" s="276">
        <v>118.91799930000001</v>
      </c>
      <c r="E25" s="276">
        <v>125.15</v>
      </c>
      <c r="F25" s="277">
        <f t="shared" si="0"/>
        <v>-4.9796250099880146E-2</v>
      </c>
      <c r="G25" s="273"/>
      <c r="H25" s="274"/>
      <c r="AO25" s="723">
        <v>14</v>
      </c>
      <c r="AP25" s="724">
        <v>195.64999389648401</v>
      </c>
      <c r="AQ25" s="724">
        <v>203.73</v>
      </c>
      <c r="AR25" s="724"/>
      <c r="AS25" s="725"/>
      <c r="AT25" s="725"/>
      <c r="AU25" s="718"/>
      <c r="AV25" s="718"/>
      <c r="BF25" s="536"/>
      <c r="BG25" s="536"/>
      <c r="BH25" s="536"/>
      <c r="BI25" s="536"/>
      <c r="BJ25" s="536"/>
      <c r="BK25" s="536"/>
      <c r="BL25" s="536"/>
      <c r="BM25" s="536"/>
      <c r="BN25" s="536"/>
    </row>
    <row r="26" spans="1:66" ht="11.25" customHeight="1">
      <c r="A26" s="97"/>
      <c r="C26" s="278" t="s">
        <v>167</v>
      </c>
      <c r="D26" s="279">
        <v>28.580999370000001</v>
      </c>
      <c r="E26" s="279">
        <v>21.24</v>
      </c>
      <c r="F26" s="280">
        <f t="shared" si="0"/>
        <v>0.34562143926553685</v>
      </c>
      <c r="G26" s="281"/>
      <c r="H26" s="281"/>
      <c r="AO26" s="723">
        <v>15</v>
      </c>
      <c r="AP26" s="724">
        <v>201.93600463867099</v>
      </c>
      <c r="AQ26" s="724">
        <v>203.73</v>
      </c>
      <c r="AR26" s="724"/>
      <c r="AS26" s="725"/>
      <c r="AT26" s="725"/>
      <c r="AU26" s="718"/>
      <c r="AV26" s="718"/>
      <c r="BF26" s="536"/>
      <c r="BG26" s="536"/>
      <c r="BH26" s="536"/>
      <c r="BI26" s="536"/>
      <c r="BJ26" s="536"/>
      <c r="BK26" s="536"/>
      <c r="BL26" s="536"/>
      <c r="BM26" s="536"/>
      <c r="BN26" s="536"/>
    </row>
    <row r="27" spans="1:66" ht="11.25" customHeight="1">
      <c r="A27" s="97"/>
      <c r="C27" s="275" t="s">
        <v>168</v>
      </c>
      <c r="D27" s="276">
        <v>24.187999999999999</v>
      </c>
      <c r="E27" s="276">
        <v>46.31</v>
      </c>
      <c r="F27" s="277">
        <f t="shared" si="0"/>
        <v>-0.47769380263442024</v>
      </c>
      <c r="G27" s="281"/>
      <c r="H27" s="281"/>
      <c r="AO27" s="723">
        <v>16</v>
      </c>
      <c r="AP27" s="724">
        <v>201.93600463867099</v>
      </c>
      <c r="AQ27" s="724">
        <v>222.8</v>
      </c>
      <c r="AR27" s="724"/>
      <c r="AS27" s="725"/>
      <c r="AT27" s="725"/>
      <c r="AU27" s="718"/>
      <c r="AV27" s="718"/>
      <c r="BF27" s="536"/>
      <c r="BG27" s="536"/>
      <c r="BH27" s="536"/>
      <c r="BI27" s="536"/>
      <c r="BJ27" s="536"/>
      <c r="BK27" s="536"/>
      <c r="BL27" s="536"/>
      <c r="BM27" s="536"/>
      <c r="BN27" s="536"/>
    </row>
    <row r="28" spans="1:66" ht="11.25" customHeight="1">
      <c r="A28" s="97"/>
      <c r="C28" s="278" t="s">
        <v>169</v>
      </c>
      <c r="D28" s="279">
        <v>116.25700380000001</v>
      </c>
      <c r="E28" s="279">
        <v>115.60599999999999</v>
      </c>
      <c r="F28" s="280">
        <f t="shared" si="0"/>
        <v>5.6312284829508176E-3</v>
      </c>
      <c r="G28" s="281"/>
      <c r="H28" s="281"/>
      <c r="AO28" s="723">
        <v>17</v>
      </c>
      <c r="AP28" s="724">
        <v>201.93600463867099</v>
      </c>
      <c r="AQ28" s="724">
        <v>222.8</v>
      </c>
      <c r="AR28" s="724"/>
      <c r="AS28" s="725"/>
      <c r="AT28" s="725"/>
      <c r="AU28" s="718"/>
      <c r="AV28" s="718"/>
      <c r="BF28" s="536"/>
      <c r="BG28" s="536"/>
      <c r="BH28" s="536"/>
      <c r="BI28" s="536"/>
      <c r="BJ28" s="536"/>
      <c r="BK28" s="536"/>
      <c r="BL28" s="536"/>
      <c r="BM28" s="536"/>
      <c r="BN28" s="536"/>
    </row>
    <row r="29" spans="1:66" ht="35.25" customHeight="1">
      <c r="A29" s="94"/>
      <c r="C29" s="860" t="s">
        <v>328</v>
      </c>
      <c r="D29" s="860"/>
      <c r="E29" s="860"/>
      <c r="F29" s="860"/>
      <c r="G29" s="281"/>
      <c r="H29" s="281"/>
      <c r="I29" s="263"/>
      <c r="J29" s="264"/>
      <c r="K29" s="74"/>
      <c r="AO29" s="723">
        <v>18</v>
      </c>
      <c r="AP29" s="724">
        <v>207.58900451660099</v>
      </c>
      <c r="AQ29" s="724">
        <v>225.58</v>
      </c>
      <c r="AR29" s="724"/>
      <c r="AS29" s="725"/>
      <c r="AT29" s="725"/>
      <c r="AU29" s="718"/>
      <c r="AV29" s="718"/>
      <c r="BF29" s="536"/>
      <c r="BG29" s="536"/>
      <c r="BH29" s="536"/>
      <c r="BI29" s="536"/>
      <c r="BJ29" s="536"/>
      <c r="BK29" s="536"/>
      <c r="BL29" s="536"/>
      <c r="BM29" s="536"/>
      <c r="BN29" s="536"/>
    </row>
    <row r="30" spans="1:66" ht="11.25" customHeight="1">
      <c r="A30" s="94"/>
      <c r="B30" s="283"/>
      <c r="C30" s="283" t="s">
        <v>375</v>
      </c>
      <c r="D30" s="283"/>
      <c r="E30" s="283"/>
      <c r="F30" s="281"/>
      <c r="G30" s="281"/>
      <c r="H30" s="281"/>
      <c r="AO30" s="723">
        <v>19</v>
      </c>
      <c r="AP30" s="724">
        <v>207.58900451660099</v>
      </c>
      <c r="AQ30" s="724">
        <v>225.58</v>
      </c>
      <c r="AR30" s="724"/>
      <c r="AS30" s="725"/>
      <c r="AT30" s="725"/>
      <c r="AU30" s="718"/>
      <c r="AV30" s="718"/>
      <c r="BF30" s="536"/>
      <c r="BG30" s="536"/>
      <c r="BH30" s="536"/>
      <c r="BI30" s="536"/>
      <c r="BJ30" s="536"/>
      <c r="BK30" s="536"/>
      <c r="BL30" s="536"/>
      <c r="BM30" s="536"/>
      <c r="BN30" s="536"/>
    </row>
    <row r="31" spans="1:66" ht="11.25" customHeight="1">
      <c r="A31" s="94"/>
      <c r="B31" s="283"/>
      <c r="C31" s="283"/>
      <c r="D31" s="283"/>
      <c r="E31" s="283"/>
      <c r="F31" s="281"/>
      <c r="G31" s="281"/>
      <c r="H31" s="281"/>
      <c r="I31" s="263"/>
      <c r="J31" s="264"/>
      <c r="K31" s="74"/>
      <c r="AO31" s="723">
        <v>20</v>
      </c>
      <c r="AP31" s="724">
        <v>205.7</v>
      </c>
      <c r="AQ31" s="724">
        <v>226.61</v>
      </c>
      <c r="AR31" s="724"/>
      <c r="AS31" s="725"/>
      <c r="AT31" s="725"/>
      <c r="AU31" s="718"/>
      <c r="AV31" s="718"/>
      <c r="BF31" s="536"/>
      <c r="BG31" s="536"/>
      <c r="BH31" s="536"/>
      <c r="BI31" s="536"/>
      <c r="BJ31" s="536"/>
      <c r="BK31" s="536"/>
      <c r="BL31" s="536"/>
      <c r="BM31" s="536"/>
      <c r="BN31" s="536"/>
    </row>
    <row r="32" spans="1:66" ht="11.25" customHeight="1">
      <c r="A32" s="859" t="s">
        <v>767</v>
      </c>
      <c r="B32" s="859"/>
      <c r="C32" s="859"/>
      <c r="D32" s="859"/>
      <c r="E32" s="859"/>
      <c r="F32" s="859"/>
      <c r="G32" s="859"/>
      <c r="H32" s="859"/>
      <c r="I32" s="262"/>
      <c r="J32" s="264"/>
      <c r="K32" s="74"/>
      <c r="AO32" s="723">
        <v>21</v>
      </c>
      <c r="AP32" s="724">
        <v>205.7</v>
      </c>
      <c r="AQ32" s="724">
        <v>226.61</v>
      </c>
      <c r="AR32" s="724"/>
      <c r="AS32" s="725"/>
      <c r="AT32" s="725"/>
      <c r="AU32" s="718"/>
      <c r="AV32" s="718"/>
      <c r="BF32" s="536"/>
      <c r="BG32" s="536"/>
      <c r="BH32" s="536"/>
      <c r="BI32" s="536"/>
      <c r="BJ32" s="536"/>
      <c r="BK32" s="536"/>
      <c r="BL32" s="536"/>
      <c r="BM32" s="536"/>
      <c r="BN32" s="536"/>
    </row>
    <row r="33" spans="1:66" ht="11.25" customHeight="1">
      <c r="A33" s="94"/>
      <c r="B33" s="102"/>
      <c r="C33" s="102"/>
      <c r="D33" s="102"/>
      <c r="E33" s="102"/>
      <c r="F33" s="102"/>
      <c r="G33" s="102"/>
      <c r="H33" s="102"/>
      <c r="I33" s="262"/>
      <c r="J33" s="264"/>
      <c r="K33" s="74"/>
      <c r="AO33" s="723">
        <v>22</v>
      </c>
      <c r="AP33" s="724">
        <v>204.65</v>
      </c>
      <c r="AQ33" s="724">
        <v>227.42</v>
      </c>
      <c r="AR33" s="724"/>
      <c r="AS33" s="725"/>
      <c r="AT33" s="725"/>
      <c r="AU33" s="718"/>
      <c r="AV33" s="718"/>
      <c r="BF33" s="536"/>
      <c r="BG33" s="536"/>
      <c r="BH33" s="536"/>
      <c r="BI33" s="536"/>
      <c r="BJ33" s="536"/>
      <c r="BK33" s="536"/>
      <c r="BL33" s="536"/>
      <c r="BM33" s="536"/>
      <c r="BN33" s="536"/>
    </row>
    <row r="34" spans="1:66" ht="11.25" customHeight="1">
      <c r="A34" s="94"/>
      <c r="B34" s="102"/>
      <c r="C34" s="102"/>
      <c r="D34" s="102"/>
      <c r="E34" s="102"/>
      <c r="F34" s="102"/>
      <c r="G34" s="102"/>
      <c r="H34" s="102"/>
      <c r="I34" s="262"/>
      <c r="J34" s="264"/>
      <c r="K34" s="74"/>
      <c r="AO34" s="723">
        <v>23</v>
      </c>
      <c r="AP34" s="724">
        <v>204.65</v>
      </c>
      <c r="AQ34" s="724">
        <v>227.42</v>
      </c>
      <c r="AR34" s="724"/>
      <c r="AS34" s="725"/>
      <c r="AT34" s="725"/>
      <c r="AU34" s="718"/>
      <c r="AV34" s="718"/>
      <c r="BF34" s="536"/>
      <c r="BG34" s="536"/>
      <c r="BH34" s="536"/>
      <c r="BI34" s="536"/>
      <c r="BJ34" s="536"/>
      <c r="BK34" s="536"/>
      <c r="BL34" s="536"/>
      <c r="BM34" s="536"/>
      <c r="BN34" s="536"/>
    </row>
    <row r="35" spans="1:66" ht="11.25" customHeight="1">
      <c r="A35" s="94"/>
      <c r="B35" s="102"/>
      <c r="C35" s="102"/>
      <c r="D35" s="102"/>
      <c r="E35" s="102"/>
      <c r="F35" s="102"/>
      <c r="G35" s="102"/>
      <c r="H35" s="102"/>
      <c r="I35" s="264"/>
      <c r="J35" s="264"/>
      <c r="K35" s="74"/>
      <c r="AO35" s="723">
        <v>24</v>
      </c>
      <c r="AP35" s="724">
        <v>200.38</v>
      </c>
      <c r="AQ35" s="724">
        <v>227.45</v>
      </c>
      <c r="AR35" s="724"/>
      <c r="AS35" s="725"/>
      <c r="AT35" s="725"/>
      <c r="AU35" s="718"/>
      <c r="AV35" s="718"/>
      <c r="BF35" s="536"/>
      <c r="BG35" s="536"/>
      <c r="BH35" s="536"/>
      <c r="BI35" s="536"/>
      <c r="BJ35" s="536"/>
      <c r="BK35" s="536"/>
      <c r="BL35" s="536"/>
      <c r="BM35" s="536"/>
      <c r="BN35" s="536"/>
    </row>
    <row r="36" spans="1:66" ht="11.25" customHeight="1">
      <c r="A36" s="94"/>
      <c r="B36" s="102"/>
      <c r="C36" s="102"/>
      <c r="D36" s="102"/>
      <c r="E36" s="102"/>
      <c r="F36" s="102"/>
      <c r="G36" s="102"/>
      <c r="H36" s="102"/>
      <c r="I36" s="262"/>
      <c r="J36" s="264"/>
      <c r="K36" s="74"/>
      <c r="AO36" s="723">
        <v>25</v>
      </c>
      <c r="AP36" s="724">
        <v>200.38</v>
      </c>
      <c r="AQ36" s="724">
        <v>227.45</v>
      </c>
      <c r="AR36" s="724"/>
      <c r="AS36" s="725"/>
      <c r="AT36" s="725"/>
      <c r="AU36" s="718"/>
      <c r="AV36" s="718"/>
      <c r="BF36" s="536"/>
      <c r="BG36" s="536"/>
      <c r="BH36" s="536"/>
      <c r="BI36" s="536"/>
      <c r="BJ36" s="536"/>
      <c r="BK36" s="536"/>
      <c r="BL36" s="536"/>
      <c r="BM36" s="536"/>
      <c r="BN36" s="536"/>
    </row>
    <row r="37" spans="1:66" ht="11.25" customHeight="1">
      <c r="A37" s="94"/>
      <c r="B37" s="102"/>
      <c r="C37" s="102"/>
      <c r="D37" s="102"/>
      <c r="E37" s="102"/>
      <c r="F37" s="102"/>
      <c r="G37" s="102"/>
      <c r="H37" s="102"/>
      <c r="I37" s="262"/>
      <c r="J37" s="73"/>
      <c r="K37" s="74"/>
      <c r="AO37" s="723">
        <v>26</v>
      </c>
      <c r="AP37" s="724">
        <v>193.55099487304599</v>
      </c>
      <c r="AQ37" s="724">
        <v>225.56</v>
      </c>
      <c r="AR37" s="724"/>
      <c r="AS37" s="725"/>
      <c r="AT37" s="725"/>
      <c r="AU37" s="718"/>
      <c r="AV37" s="718"/>
      <c r="BF37" s="536"/>
      <c r="BG37" s="536"/>
      <c r="BH37" s="536"/>
      <c r="BI37" s="536"/>
      <c r="BJ37" s="536"/>
      <c r="BK37" s="536"/>
      <c r="BL37" s="536"/>
      <c r="BM37" s="536"/>
      <c r="BN37" s="536"/>
    </row>
    <row r="38" spans="1:66" ht="11.25" customHeight="1">
      <c r="A38" s="94"/>
      <c r="B38" s="102"/>
      <c r="C38" s="102"/>
      <c r="D38" s="102"/>
      <c r="E38" s="102"/>
      <c r="F38" s="102"/>
      <c r="G38" s="102"/>
      <c r="H38" s="102"/>
      <c r="I38" s="262"/>
      <c r="J38" s="73"/>
      <c r="K38" s="267"/>
      <c r="AO38" s="723">
        <v>27</v>
      </c>
      <c r="AP38" s="724">
        <v>193.55099487304599</v>
      </c>
      <c r="AQ38" s="724">
        <v>225.56</v>
      </c>
      <c r="AR38" s="724"/>
      <c r="AS38" s="725"/>
      <c r="AT38" s="725"/>
      <c r="AU38" s="718"/>
      <c r="AV38" s="718"/>
      <c r="BF38" s="536"/>
      <c r="BG38" s="536"/>
      <c r="BH38" s="536"/>
      <c r="BI38" s="536"/>
      <c r="BJ38" s="536"/>
      <c r="BK38" s="536"/>
      <c r="BL38" s="536"/>
      <c r="BM38" s="536"/>
      <c r="BN38" s="536"/>
    </row>
    <row r="39" spans="1:66" ht="11.25" customHeight="1">
      <c r="A39" s="94"/>
      <c r="B39" s="102"/>
      <c r="C39" s="102"/>
      <c r="D39" s="102"/>
      <c r="E39" s="102"/>
      <c r="F39" s="102"/>
      <c r="G39" s="102"/>
      <c r="H39" s="102"/>
      <c r="I39" s="262"/>
      <c r="J39" s="265"/>
      <c r="K39" s="74"/>
      <c r="AO39" s="723">
        <v>28</v>
      </c>
      <c r="AP39" s="724">
        <v>186.01199339999999</v>
      </c>
      <c r="AQ39" s="726">
        <v>225.56</v>
      </c>
      <c r="AR39" s="726"/>
      <c r="AS39" s="725"/>
      <c r="AT39" s="725"/>
      <c r="AU39" s="718"/>
      <c r="AV39" s="718"/>
      <c r="BF39" s="536"/>
      <c r="BG39" s="536"/>
      <c r="BH39" s="536"/>
      <c r="BI39" s="536"/>
      <c r="BJ39" s="536"/>
      <c r="BK39" s="536"/>
      <c r="BL39" s="536"/>
      <c r="BM39" s="536"/>
      <c r="BN39" s="536"/>
    </row>
    <row r="40" spans="1:66" ht="11.25" customHeight="1">
      <c r="A40" s="94"/>
      <c r="B40" s="102"/>
      <c r="C40" s="102"/>
      <c r="D40" s="102"/>
      <c r="E40" s="102"/>
      <c r="F40" s="102"/>
      <c r="G40" s="102"/>
      <c r="H40" s="102"/>
      <c r="I40" s="262"/>
      <c r="J40" s="265"/>
      <c r="K40" s="74"/>
      <c r="AO40" s="723">
        <v>29</v>
      </c>
      <c r="AP40" s="724">
        <v>186.01199339999999</v>
      </c>
      <c r="AQ40" s="724">
        <v>222.04</v>
      </c>
      <c r="AR40" s="724"/>
      <c r="AS40" s="725"/>
      <c r="AT40" s="725"/>
      <c r="AU40" s="718"/>
      <c r="AV40" s="718"/>
      <c r="BF40" s="536"/>
      <c r="BG40" s="536"/>
      <c r="BH40" s="536"/>
      <c r="BI40" s="536"/>
      <c r="BJ40" s="536"/>
      <c r="BK40" s="536"/>
      <c r="BL40" s="536"/>
      <c r="BM40" s="536"/>
      <c r="BN40" s="536"/>
    </row>
    <row r="41" spans="1:66" ht="11.25" customHeight="1">
      <c r="A41" s="94"/>
      <c r="B41" s="102"/>
      <c r="C41" s="102"/>
      <c r="D41" s="102"/>
      <c r="E41" s="102"/>
      <c r="F41" s="102"/>
      <c r="G41" s="102"/>
      <c r="H41" s="102"/>
      <c r="I41" s="262"/>
      <c r="J41" s="265"/>
      <c r="K41" s="74"/>
      <c r="AO41" s="723">
        <v>30</v>
      </c>
      <c r="AP41" s="724">
        <v>186.01199339999999</v>
      </c>
      <c r="AQ41" s="724">
        <v>222.04</v>
      </c>
      <c r="AR41" s="724"/>
      <c r="AS41" s="725"/>
      <c r="AT41" s="725"/>
      <c r="AU41" s="718"/>
      <c r="AV41" s="718"/>
      <c r="BF41" s="536"/>
      <c r="BG41" s="536"/>
      <c r="BH41" s="536"/>
      <c r="BI41" s="536"/>
      <c r="BJ41" s="536"/>
      <c r="BK41" s="536"/>
      <c r="BL41" s="536"/>
      <c r="BM41" s="536"/>
      <c r="BN41" s="536"/>
    </row>
    <row r="42" spans="1:66" ht="11.25" customHeight="1">
      <c r="A42" s="94"/>
      <c r="B42" s="102"/>
      <c r="C42" s="102"/>
      <c r="D42" s="102"/>
      <c r="E42" s="102"/>
      <c r="F42" s="102"/>
      <c r="G42" s="102"/>
      <c r="H42" s="102"/>
      <c r="I42" s="264"/>
      <c r="J42" s="73"/>
      <c r="K42" s="74"/>
      <c r="AO42" s="723">
        <v>31</v>
      </c>
      <c r="AP42" s="724">
        <v>178.58200070000001</v>
      </c>
      <c r="AQ42" s="724">
        <v>213.13</v>
      </c>
      <c r="AR42" s="724"/>
      <c r="AS42" s="725"/>
      <c r="AT42" s="725"/>
      <c r="AU42" s="718"/>
      <c r="AV42" s="718"/>
      <c r="BF42" s="536"/>
      <c r="BG42" s="536"/>
      <c r="BH42" s="536"/>
      <c r="BI42" s="536"/>
      <c r="BJ42" s="536"/>
      <c r="BK42" s="536"/>
      <c r="BL42" s="536"/>
      <c r="BM42" s="536"/>
      <c r="BN42" s="536"/>
    </row>
    <row r="43" spans="1:66" ht="11.25" customHeight="1">
      <c r="A43" s="94"/>
      <c r="B43" s="102"/>
      <c r="C43" s="102"/>
      <c r="D43" s="102"/>
      <c r="E43" s="102"/>
      <c r="F43" s="102"/>
      <c r="G43" s="102"/>
      <c r="H43" s="102"/>
      <c r="I43" s="262"/>
      <c r="J43" s="73"/>
      <c r="K43" s="74"/>
      <c r="AO43" s="723">
        <v>32</v>
      </c>
      <c r="AP43" s="724">
        <v>178.58200070000001</v>
      </c>
      <c r="AQ43" s="724">
        <v>213.13</v>
      </c>
      <c r="AR43" s="724"/>
      <c r="AS43" s="725"/>
      <c r="AT43" s="725"/>
      <c r="AU43" s="718"/>
      <c r="AV43" s="718"/>
      <c r="BF43" s="536"/>
      <c r="BG43" s="536"/>
      <c r="BH43" s="536"/>
      <c r="BI43" s="536"/>
      <c r="BJ43" s="536"/>
      <c r="BK43" s="536"/>
      <c r="BL43" s="536"/>
      <c r="BM43" s="536"/>
      <c r="BN43" s="536"/>
    </row>
    <row r="44" spans="1:66" ht="11.25" customHeight="1">
      <c r="A44" s="94"/>
      <c r="B44" s="102"/>
      <c r="C44" s="102"/>
      <c r="D44" s="102"/>
      <c r="E44" s="102"/>
      <c r="F44" s="102"/>
      <c r="G44" s="102"/>
      <c r="H44" s="102"/>
      <c r="I44" s="262"/>
      <c r="J44" s="73"/>
      <c r="K44" s="74"/>
      <c r="AO44" s="723">
        <v>33</v>
      </c>
      <c r="AP44" s="724">
        <v>169.01100159999999</v>
      </c>
      <c r="AQ44" s="724">
        <v>205.97</v>
      </c>
      <c r="AR44" s="724"/>
      <c r="AS44" s="725"/>
      <c r="AT44" s="725"/>
      <c r="AU44" s="718"/>
      <c r="AV44" s="718"/>
      <c r="BF44" s="536"/>
      <c r="BG44" s="536"/>
      <c r="BH44" s="536"/>
      <c r="BI44" s="536"/>
      <c r="BJ44" s="536"/>
      <c r="BK44" s="536"/>
      <c r="BL44" s="536"/>
      <c r="BM44" s="536"/>
      <c r="BN44" s="536"/>
    </row>
    <row r="45" spans="1:66" ht="11.25" customHeight="1">
      <c r="A45" s="94"/>
      <c r="B45" s="102"/>
      <c r="C45" s="102"/>
      <c r="D45" s="102"/>
      <c r="E45" s="102"/>
      <c r="F45" s="102"/>
      <c r="G45" s="102"/>
      <c r="H45" s="102"/>
      <c r="I45" s="268"/>
      <c r="J45" s="268"/>
      <c r="K45" s="268"/>
      <c r="AO45" s="723">
        <v>34</v>
      </c>
      <c r="AP45" s="724">
        <v>169.01100159999999</v>
      </c>
      <c r="AQ45" s="724">
        <v>199.49</v>
      </c>
      <c r="AR45" s="724"/>
      <c r="AS45" s="725"/>
      <c r="AT45" s="725"/>
      <c r="AU45" s="718"/>
      <c r="AV45" s="718"/>
      <c r="BF45" s="536"/>
      <c r="BG45" s="536"/>
      <c r="BH45" s="536"/>
      <c r="BI45" s="536"/>
      <c r="BJ45" s="536"/>
      <c r="BK45" s="536"/>
      <c r="BL45" s="536"/>
      <c r="BM45" s="536"/>
      <c r="BN45" s="536"/>
    </row>
    <row r="46" spans="1:66" ht="11.25" customHeight="1">
      <c r="A46" s="94"/>
      <c r="B46" s="102"/>
      <c r="C46" s="102"/>
      <c r="D46" s="102"/>
      <c r="E46" s="102"/>
      <c r="F46" s="102"/>
      <c r="G46" s="102"/>
      <c r="H46" s="102"/>
      <c r="I46" s="269"/>
      <c r="J46" s="269"/>
      <c r="K46" s="269"/>
      <c r="AO46" s="723">
        <v>35</v>
      </c>
      <c r="AP46" s="727">
        <v>158.09199523925699</v>
      </c>
      <c r="AQ46" s="724">
        <v>193.4</v>
      </c>
      <c r="AR46" s="724"/>
      <c r="AS46" s="725"/>
      <c r="AT46" s="725"/>
      <c r="AU46" s="718"/>
      <c r="AV46" s="718"/>
      <c r="BF46" s="536"/>
      <c r="BG46" s="536"/>
      <c r="BH46" s="536"/>
      <c r="BI46" s="536"/>
      <c r="BJ46" s="536"/>
      <c r="BK46" s="536"/>
      <c r="BL46" s="536"/>
      <c r="BM46" s="536"/>
      <c r="BN46" s="536"/>
    </row>
    <row r="47" spans="1:66" ht="11.25" customHeight="1">
      <c r="A47" s="94"/>
      <c r="B47" s="102"/>
      <c r="C47" s="102"/>
      <c r="D47" s="102"/>
      <c r="E47" s="102"/>
      <c r="F47" s="102"/>
      <c r="G47" s="102"/>
      <c r="H47" s="102"/>
      <c r="I47" s="269"/>
      <c r="J47" s="269"/>
      <c r="K47" s="269"/>
      <c r="AO47" s="723">
        <v>36</v>
      </c>
      <c r="AP47" s="727">
        <v>158.09199523925699</v>
      </c>
      <c r="AQ47" s="724">
        <v>187.93</v>
      </c>
      <c r="AR47" s="724"/>
      <c r="AS47" s="725"/>
      <c r="AT47" s="725"/>
      <c r="AU47" s="718"/>
      <c r="AV47" s="718"/>
      <c r="BF47" s="536"/>
      <c r="BG47" s="536"/>
      <c r="BH47" s="536"/>
      <c r="BI47" s="536"/>
      <c r="BJ47" s="536"/>
      <c r="BK47" s="536"/>
      <c r="BL47" s="536"/>
      <c r="BM47" s="536"/>
      <c r="BN47" s="536"/>
    </row>
    <row r="48" spans="1:66" ht="11.25" customHeight="1">
      <c r="A48" s="94"/>
      <c r="B48" s="102"/>
      <c r="C48" s="102"/>
      <c r="D48" s="102"/>
      <c r="E48" s="102"/>
      <c r="F48" s="102"/>
      <c r="G48" s="102"/>
      <c r="H48" s="102"/>
      <c r="I48" s="269"/>
      <c r="J48" s="269"/>
      <c r="K48" s="269"/>
      <c r="AO48" s="723">
        <v>37</v>
      </c>
      <c r="AP48" s="724">
        <v>147.0650024</v>
      </c>
      <c r="AQ48" s="724">
        <v>182.85</v>
      </c>
      <c r="AR48" s="724"/>
      <c r="AS48" s="725"/>
      <c r="AT48" s="725"/>
      <c r="AU48" s="718"/>
      <c r="AV48" s="718"/>
      <c r="BF48" s="536"/>
      <c r="BG48" s="536"/>
      <c r="BH48" s="536"/>
      <c r="BI48" s="536"/>
      <c r="BJ48" s="536"/>
      <c r="BK48" s="536"/>
      <c r="BL48" s="536"/>
      <c r="BM48" s="536"/>
      <c r="BN48" s="536"/>
    </row>
    <row r="49" spans="1:66" ht="11.25" customHeight="1">
      <c r="A49" s="94"/>
      <c r="B49" s="102"/>
      <c r="C49" s="102"/>
      <c r="D49" s="102"/>
      <c r="E49" s="102"/>
      <c r="F49" s="102"/>
      <c r="G49" s="102"/>
      <c r="H49" s="102"/>
      <c r="I49" s="269"/>
      <c r="J49" s="269"/>
      <c r="K49" s="269"/>
      <c r="AO49" s="723">
        <v>38</v>
      </c>
      <c r="AP49" s="724">
        <v>147.0650024</v>
      </c>
      <c r="AQ49" s="724">
        <v>179.77</v>
      </c>
      <c r="AR49" s="724"/>
      <c r="AS49" s="725"/>
      <c r="AT49" s="725"/>
      <c r="AU49" s="718"/>
      <c r="AV49" s="718"/>
      <c r="BF49" s="536"/>
      <c r="BG49" s="536"/>
      <c r="BH49" s="536"/>
      <c r="BI49" s="536"/>
      <c r="BJ49" s="536"/>
      <c r="BK49" s="536"/>
      <c r="BL49" s="536"/>
      <c r="BM49" s="536"/>
      <c r="BN49" s="536"/>
    </row>
    <row r="50" spans="1:66" ht="12.75">
      <c r="A50" s="94"/>
      <c r="B50" s="102"/>
      <c r="C50" s="102"/>
      <c r="D50" s="102"/>
      <c r="E50" s="102"/>
      <c r="F50" s="102"/>
      <c r="G50" s="102"/>
      <c r="H50" s="102"/>
      <c r="I50" s="269"/>
      <c r="J50" s="269"/>
      <c r="K50" s="269"/>
      <c r="AO50" s="723">
        <v>39</v>
      </c>
      <c r="AP50" s="724">
        <v>139.11000060000001</v>
      </c>
      <c r="AQ50" s="724">
        <v>173.62</v>
      </c>
      <c r="AR50" s="724"/>
      <c r="AS50" s="725"/>
      <c r="AT50" s="725"/>
      <c r="AU50" s="718"/>
      <c r="AV50" s="718"/>
      <c r="BF50" s="536"/>
      <c r="BG50" s="536"/>
      <c r="BH50" s="536"/>
      <c r="BI50" s="536"/>
      <c r="BJ50" s="536"/>
      <c r="BK50" s="536"/>
      <c r="BL50" s="536"/>
      <c r="BM50" s="536"/>
      <c r="BN50" s="536"/>
    </row>
    <row r="51" spans="1:66" ht="12.75">
      <c r="A51" s="94"/>
      <c r="B51" s="102"/>
      <c r="C51" s="102"/>
      <c r="D51" s="102"/>
      <c r="E51" s="102"/>
      <c r="F51" s="102"/>
      <c r="G51" s="102"/>
      <c r="H51" s="102"/>
      <c r="I51" s="269"/>
      <c r="J51" s="269"/>
      <c r="K51" s="269"/>
      <c r="AO51" s="723">
        <v>40</v>
      </c>
      <c r="AP51" s="724">
        <v>139.11000060000001</v>
      </c>
      <c r="AQ51" s="724">
        <v>163</v>
      </c>
      <c r="AR51" s="724"/>
      <c r="AS51" s="725"/>
      <c r="AT51" s="725"/>
      <c r="AU51" s="718"/>
      <c r="AV51" s="718"/>
      <c r="BF51" s="536"/>
      <c r="BG51" s="536"/>
      <c r="BH51" s="536"/>
      <c r="BI51" s="536"/>
      <c r="BJ51" s="536"/>
      <c r="BK51" s="536"/>
      <c r="BL51" s="536"/>
      <c r="BM51" s="536"/>
      <c r="BN51" s="536"/>
    </row>
    <row r="52" spans="1:66" ht="12.75">
      <c r="A52" s="94"/>
      <c r="B52" s="102"/>
      <c r="C52" s="102"/>
      <c r="D52" s="102"/>
      <c r="E52" s="102"/>
      <c r="F52" s="102"/>
      <c r="G52" s="102"/>
      <c r="H52" s="102"/>
      <c r="I52" s="269"/>
      <c r="J52" s="269"/>
      <c r="K52" s="269"/>
      <c r="AO52" s="723">
        <v>41</v>
      </c>
      <c r="AP52" s="724">
        <v>139.11000060000001</v>
      </c>
      <c r="AQ52" s="724">
        <v>156.5</v>
      </c>
      <c r="AR52" s="724"/>
      <c r="AS52" s="725"/>
      <c r="AT52" s="725"/>
      <c r="AU52" s="718"/>
      <c r="AV52" s="718"/>
      <c r="BF52" s="536"/>
      <c r="BG52" s="536"/>
      <c r="BH52" s="536"/>
      <c r="BI52" s="536"/>
      <c r="BJ52" s="536"/>
      <c r="BK52" s="536"/>
      <c r="BL52" s="536"/>
      <c r="BM52" s="536"/>
      <c r="BN52" s="536"/>
    </row>
    <row r="53" spans="1:66" ht="12.75">
      <c r="A53" s="94"/>
      <c r="B53" s="102"/>
      <c r="C53" s="102"/>
      <c r="D53" s="102"/>
      <c r="E53" s="102"/>
      <c r="F53" s="102"/>
      <c r="G53" s="102"/>
      <c r="H53" s="102"/>
      <c r="I53" s="269"/>
      <c r="J53" s="269"/>
      <c r="K53" s="269"/>
      <c r="AO53" s="723">
        <v>42</v>
      </c>
      <c r="AP53" s="724">
        <v>128.34500120000001</v>
      </c>
      <c r="AQ53" s="724">
        <v>152.78</v>
      </c>
      <c r="AR53" s="724"/>
      <c r="AS53" s="725"/>
      <c r="AT53" s="725"/>
      <c r="AU53" s="718"/>
      <c r="AV53" s="718"/>
      <c r="BF53" s="536"/>
      <c r="BG53" s="536"/>
      <c r="BH53" s="536"/>
      <c r="BI53" s="536"/>
      <c r="BJ53" s="536"/>
      <c r="BK53" s="536"/>
      <c r="BL53" s="536"/>
      <c r="BM53" s="536"/>
      <c r="BN53" s="536"/>
    </row>
    <row r="54" spans="1:66" ht="12.75">
      <c r="A54" s="94"/>
      <c r="B54" s="102"/>
      <c r="C54" s="102"/>
      <c r="D54" s="102"/>
      <c r="E54" s="102"/>
      <c r="F54" s="102"/>
      <c r="G54" s="102"/>
      <c r="H54" s="102"/>
      <c r="I54" s="269"/>
      <c r="J54" s="269"/>
      <c r="K54" s="269"/>
      <c r="AO54" s="723">
        <v>43</v>
      </c>
      <c r="AP54" s="724">
        <v>128.34500120000001</v>
      </c>
      <c r="AQ54" s="724">
        <v>148.63</v>
      </c>
      <c r="AR54" s="724"/>
      <c r="AS54" s="725"/>
      <c r="AT54" s="725"/>
      <c r="AU54" s="718"/>
      <c r="AV54" s="718"/>
      <c r="BF54" s="536"/>
      <c r="BG54" s="536"/>
      <c r="BH54" s="536"/>
      <c r="BI54" s="536"/>
      <c r="BJ54" s="536"/>
      <c r="BK54" s="536"/>
      <c r="BL54" s="536"/>
      <c r="BM54" s="536"/>
      <c r="BN54" s="536"/>
    </row>
    <row r="55" spans="1:66" ht="12.75">
      <c r="A55" s="94"/>
      <c r="B55" s="102"/>
      <c r="C55" s="102"/>
      <c r="D55" s="102"/>
      <c r="E55" s="102"/>
      <c r="F55" s="102"/>
      <c r="G55" s="102"/>
      <c r="H55" s="102"/>
      <c r="I55" s="269"/>
      <c r="J55" s="269"/>
      <c r="K55" s="269"/>
      <c r="AO55" s="723">
        <v>44</v>
      </c>
      <c r="AP55" s="724">
        <v>121.20099639999999</v>
      </c>
      <c r="AQ55" s="724">
        <v>142.91</v>
      </c>
      <c r="AR55" s="724"/>
      <c r="AS55" s="725"/>
      <c r="AT55" s="725"/>
      <c r="AU55" s="718"/>
      <c r="AV55" s="718"/>
      <c r="BF55" s="536"/>
      <c r="BG55" s="536"/>
      <c r="BH55" s="536"/>
      <c r="BI55" s="536"/>
      <c r="BJ55" s="536"/>
      <c r="BK55" s="536"/>
      <c r="BL55" s="536"/>
      <c r="BM55" s="536"/>
      <c r="BN55" s="536"/>
    </row>
    <row r="56" spans="1:66" ht="12.75">
      <c r="A56" s="94"/>
      <c r="B56" s="102"/>
      <c r="C56" s="102"/>
      <c r="D56" s="102"/>
      <c r="E56" s="102"/>
      <c r="F56" s="102"/>
      <c r="G56" s="102"/>
      <c r="H56" s="102"/>
      <c r="I56" s="269"/>
      <c r="J56" s="269"/>
      <c r="K56" s="269"/>
      <c r="AO56" s="723">
        <v>45</v>
      </c>
      <c r="AP56" s="724">
        <v>121.20099639999999</v>
      </c>
      <c r="AQ56" s="724">
        <v>137.04</v>
      </c>
      <c r="AR56" s="724"/>
      <c r="AS56" s="725"/>
      <c r="AT56" s="725"/>
      <c r="AU56" s="718"/>
      <c r="AV56" s="718"/>
      <c r="BF56" s="536"/>
      <c r="BG56" s="536"/>
      <c r="BH56" s="536"/>
      <c r="BI56" s="536"/>
      <c r="BJ56" s="536"/>
      <c r="BK56" s="536"/>
      <c r="BL56" s="536"/>
      <c r="BM56" s="536"/>
      <c r="BN56" s="536"/>
    </row>
    <row r="57" spans="1:66" ht="12.75">
      <c r="A57" s="94"/>
      <c r="B57" s="102"/>
      <c r="C57" s="102"/>
      <c r="D57" s="102"/>
      <c r="E57" s="102"/>
      <c r="F57" s="102"/>
      <c r="G57" s="102"/>
      <c r="H57" s="102"/>
      <c r="AO57" s="723">
        <v>46</v>
      </c>
      <c r="AP57" s="724">
        <v>112.1429977</v>
      </c>
      <c r="AQ57" s="724">
        <v>131.22999999999999</v>
      </c>
      <c r="AR57" s="724"/>
      <c r="AS57" s="725"/>
      <c r="AT57" s="725"/>
      <c r="AU57" s="718"/>
      <c r="AV57" s="718"/>
      <c r="BF57" s="536"/>
      <c r="BG57" s="536"/>
      <c r="BH57" s="536"/>
      <c r="BI57" s="536"/>
      <c r="BJ57" s="536"/>
      <c r="BK57" s="536"/>
      <c r="BL57" s="536"/>
      <c r="BM57" s="536"/>
      <c r="BN57" s="536"/>
    </row>
    <row r="58" spans="1:66" ht="12.75">
      <c r="A58" s="94"/>
      <c r="B58" s="102"/>
      <c r="C58" s="102"/>
      <c r="D58" s="102"/>
      <c r="E58" s="102"/>
      <c r="F58" s="102"/>
      <c r="G58" s="102"/>
      <c r="H58" s="102"/>
      <c r="AO58" s="723">
        <v>47</v>
      </c>
      <c r="AP58" s="724">
        <v>112.1429977</v>
      </c>
      <c r="AQ58" s="724">
        <v>125.5</v>
      </c>
      <c r="AR58" s="724"/>
      <c r="AS58" s="725"/>
      <c r="AT58" s="725"/>
      <c r="AU58" s="718"/>
      <c r="AV58" s="718"/>
      <c r="BF58" s="536"/>
      <c r="BG58" s="536"/>
      <c r="BH58" s="536"/>
      <c r="BI58" s="536"/>
      <c r="BJ58" s="536"/>
      <c r="BK58" s="536"/>
      <c r="BL58" s="536"/>
      <c r="BM58" s="536"/>
      <c r="BN58" s="536"/>
    </row>
    <row r="59" spans="1:66" ht="12.75">
      <c r="A59" s="532" t="s">
        <v>346</v>
      </c>
      <c r="B59" s="102"/>
      <c r="C59" s="102"/>
      <c r="D59" s="102"/>
      <c r="E59" s="102"/>
      <c r="F59" s="102"/>
      <c r="G59" s="102"/>
      <c r="H59" s="102"/>
      <c r="AO59" s="723">
        <v>48</v>
      </c>
      <c r="AP59" s="724">
        <v>101.13500209999999</v>
      </c>
      <c r="AQ59" s="724">
        <v>120.41</v>
      </c>
      <c r="AR59" s="724"/>
      <c r="AS59" s="725"/>
      <c r="AT59" s="725"/>
      <c r="AU59" s="718"/>
      <c r="AV59" s="718"/>
      <c r="BF59" s="536"/>
      <c r="BG59" s="536"/>
      <c r="BH59" s="536"/>
      <c r="BI59" s="536"/>
      <c r="BJ59" s="536"/>
      <c r="BK59" s="536"/>
      <c r="BL59" s="536"/>
      <c r="BM59" s="536"/>
      <c r="BN59" s="536"/>
    </row>
    <row r="60" spans="1:66" ht="12.75">
      <c r="A60" s="93"/>
      <c r="B60" s="102"/>
      <c r="C60" s="102"/>
      <c r="D60" s="102"/>
      <c r="E60" s="102"/>
      <c r="F60" s="102"/>
      <c r="G60" s="102"/>
      <c r="H60" s="102"/>
      <c r="AO60" s="723">
        <v>49</v>
      </c>
      <c r="AP60" s="724">
        <v>101.13500209999999</v>
      </c>
      <c r="AQ60" s="724">
        <v>115.91300200000001</v>
      </c>
      <c r="AR60" s="724"/>
      <c r="AS60" s="725"/>
      <c r="AT60" s="725"/>
      <c r="AU60" s="718"/>
      <c r="AV60" s="718"/>
      <c r="BF60" s="536"/>
      <c r="BG60" s="536"/>
      <c r="BH60" s="536"/>
      <c r="BI60" s="536"/>
      <c r="BJ60" s="536"/>
      <c r="BK60" s="536"/>
      <c r="BL60" s="536"/>
      <c r="BM60" s="536"/>
      <c r="BN60" s="536"/>
    </row>
    <row r="61" spans="1:66">
      <c r="AO61" s="723">
        <v>50</v>
      </c>
      <c r="AP61" s="724">
        <v>96.752998349999999</v>
      </c>
      <c r="AQ61" s="724">
        <v>110.0599976</v>
      </c>
      <c r="AR61" s="724"/>
      <c r="AS61" s="725"/>
      <c r="AT61" s="725"/>
      <c r="AU61" s="718"/>
      <c r="AV61" s="718"/>
      <c r="BF61" s="535"/>
      <c r="BG61" s="535"/>
      <c r="BH61" s="535"/>
      <c r="BI61" s="535"/>
      <c r="BJ61" s="535"/>
      <c r="BK61" s="535"/>
      <c r="BL61" s="535"/>
      <c r="BM61" s="535"/>
      <c r="BN61" s="535"/>
    </row>
    <row r="62" spans="1:66">
      <c r="AO62" s="723">
        <v>51</v>
      </c>
      <c r="AP62" s="724">
        <v>96.752998349999999</v>
      </c>
      <c r="AQ62" s="724">
        <v>107.5970001</v>
      </c>
      <c r="AR62" s="724"/>
      <c r="AS62" s="725"/>
      <c r="AT62" s="725"/>
      <c r="AU62" s="718"/>
      <c r="AV62" s="718"/>
      <c r="BF62" s="535"/>
      <c r="BG62" s="535"/>
      <c r="BH62" s="535"/>
      <c r="BI62" s="535"/>
      <c r="BJ62" s="535"/>
      <c r="BK62" s="535"/>
      <c r="BL62" s="535"/>
      <c r="BM62" s="535"/>
      <c r="BN62" s="535"/>
    </row>
    <row r="63" spans="1:66">
      <c r="AO63" s="723">
        <v>52</v>
      </c>
      <c r="AP63" s="724">
        <v>96.752998349999999</v>
      </c>
      <c r="AQ63" s="724">
        <v>104.4029999</v>
      </c>
      <c r="AR63" s="724"/>
      <c r="AS63" s="725"/>
      <c r="AT63" s="725"/>
      <c r="AU63" s="718"/>
      <c r="AV63" s="718"/>
      <c r="BF63" s="535"/>
      <c r="BG63" s="535"/>
      <c r="BH63" s="535"/>
      <c r="BI63" s="535"/>
      <c r="BJ63" s="535"/>
      <c r="BK63" s="535"/>
      <c r="BL63" s="535"/>
      <c r="BM63" s="535"/>
      <c r="BN63" s="535"/>
    </row>
    <row r="64" spans="1:66">
      <c r="AO64" s="723">
        <v>53</v>
      </c>
      <c r="AP64" s="724"/>
      <c r="AQ64" s="724"/>
      <c r="AR64" s="728"/>
      <c r="AS64" s="725"/>
      <c r="AT64" s="725"/>
      <c r="AU64" s="718"/>
      <c r="AV64" s="718"/>
      <c r="BF64" s="535"/>
      <c r="BG64" s="535"/>
      <c r="BH64" s="535"/>
      <c r="BI64" s="535"/>
      <c r="BJ64" s="535"/>
      <c r="BK64" s="535"/>
      <c r="BL64" s="535"/>
      <c r="BM64" s="535"/>
      <c r="BN64" s="535"/>
    </row>
    <row r="65" spans="41:66">
      <c r="AO65" s="721"/>
      <c r="AP65" s="721"/>
      <c r="AQ65" s="721"/>
      <c r="AR65" s="721"/>
      <c r="AS65" s="721"/>
      <c r="AT65" s="721"/>
      <c r="AU65" s="717"/>
      <c r="AV65" s="717"/>
      <c r="BF65" s="535"/>
      <c r="BG65" s="535"/>
      <c r="BH65" s="535"/>
      <c r="BI65" s="535"/>
      <c r="BJ65" s="535"/>
      <c r="BK65" s="535"/>
      <c r="BL65" s="535"/>
      <c r="BM65" s="535"/>
      <c r="BN65" s="535"/>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Z63"/>
  <sheetViews>
    <sheetView showGridLines="0" view="pageBreakPreview" zoomScale="130" zoomScaleNormal="100" zoomScaleSheetLayoutView="130" workbookViewId="0">
      <selection activeCell="P25" sqref="P25"/>
    </sheetView>
  </sheetViews>
  <sheetFormatPr defaultRowHeight="11.25"/>
  <cols>
    <col min="1" max="9" width="9.33203125" style="3"/>
    <col min="10" max="11" width="9.33203125" style="3" customWidth="1"/>
    <col min="12" max="13" width="9.33203125" style="3"/>
    <col min="14" max="26" width="9.33203125" style="703"/>
    <col min="27" max="16384" width="9.33203125" style="3"/>
  </cols>
  <sheetData>
    <row r="1" spans="1:22" ht="11.25" customHeight="1">
      <c r="A1" s="160"/>
      <c r="B1" s="160"/>
      <c r="C1" s="160"/>
      <c r="D1" s="160"/>
      <c r="E1" s="160"/>
      <c r="F1" s="160"/>
      <c r="G1" s="160"/>
      <c r="H1" s="160"/>
      <c r="I1" s="160"/>
      <c r="J1" s="160"/>
      <c r="K1" s="160"/>
      <c r="L1" s="160"/>
    </row>
    <row r="2" spans="1:22" ht="11.25" customHeight="1">
      <c r="A2" s="760"/>
      <c r="B2" s="791"/>
      <c r="C2" s="791"/>
      <c r="D2" s="791"/>
      <c r="E2" s="791"/>
      <c r="F2" s="791"/>
      <c r="G2" s="792"/>
      <c r="H2" s="792"/>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720" t="s">
        <v>342</v>
      </c>
      <c r="O4" s="721"/>
      <c r="P4" s="721"/>
      <c r="Q4" s="721"/>
      <c r="R4" s="721"/>
      <c r="S4" s="721"/>
      <c r="T4" s="729" t="s">
        <v>343</v>
      </c>
      <c r="U4" s="721"/>
      <c r="V4" s="721"/>
    </row>
    <row r="5" spans="1:22" ht="11.25" customHeight="1">
      <c r="A5" s="861"/>
      <c r="B5" s="861"/>
      <c r="C5" s="861"/>
      <c r="D5" s="861"/>
      <c r="E5" s="861"/>
      <c r="F5" s="861"/>
      <c r="G5" s="861"/>
      <c r="H5" s="861"/>
      <c r="I5" s="861"/>
      <c r="J5" s="16"/>
      <c r="K5" s="16"/>
      <c r="L5" s="10"/>
      <c r="N5" s="721"/>
      <c r="O5" s="722">
        <v>2016</v>
      </c>
      <c r="P5" s="722">
        <v>2017</v>
      </c>
      <c r="Q5" s="722">
        <v>2018</v>
      </c>
      <c r="R5" s="721"/>
      <c r="S5" s="721"/>
      <c r="T5" s="722">
        <v>2016</v>
      </c>
      <c r="U5" s="722">
        <v>2017</v>
      </c>
      <c r="V5" s="722">
        <v>2018</v>
      </c>
    </row>
    <row r="6" spans="1:22" ht="11.25" customHeight="1">
      <c r="A6" s="84"/>
      <c r="B6" s="252"/>
      <c r="C6" s="86"/>
      <c r="D6" s="87"/>
      <c r="E6" s="87"/>
      <c r="F6" s="88"/>
      <c r="G6" s="83"/>
      <c r="H6" s="83"/>
      <c r="I6" s="89"/>
      <c r="J6" s="16"/>
      <c r="K6" s="16"/>
      <c r="L6" s="7"/>
      <c r="N6" s="723">
        <v>1</v>
      </c>
      <c r="O6" s="724">
        <v>119.86</v>
      </c>
      <c r="P6" s="724">
        <v>27.559000019999999</v>
      </c>
      <c r="Q6" s="728">
        <v>34.76</v>
      </c>
      <c r="R6" s="721"/>
      <c r="S6" s="723">
        <v>1</v>
      </c>
      <c r="T6" s="730">
        <v>150.22999999999999</v>
      </c>
      <c r="U6" s="731">
        <v>122.19600180599998</v>
      </c>
      <c r="V6" s="732">
        <v>210.20000000000002</v>
      </c>
    </row>
    <row r="7" spans="1:22" ht="11.25" customHeight="1">
      <c r="A7" s="84"/>
      <c r="B7" s="862"/>
      <c r="C7" s="862"/>
      <c r="D7" s="253"/>
      <c r="E7" s="253"/>
      <c r="F7" s="88"/>
      <c r="G7" s="83"/>
      <c r="H7" s="83"/>
      <c r="I7" s="89"/>
      <c r="J7" s="5"/>
      <c r="K7" s="5"/>
      <c r="L7" s="20"/>
      <c r="N7" s="723">
        <v>2</v>
      </c>
      <c r="O7" s="724">
        <v>113.21</v>
      </c>
      <c r="P7" s="724">
        <v>36.5890007</v>
      </c>
      <c r="Q7" s="728">
        <v>47.749000549999998</v>
      </c>
      <c r="R7" s="721"/>
      <c r="S7" s="723">
        <v>2</v>
      </c>
      <c r="T7" s="730">
        <v>145.21</v>
      </c>
      <c r="U7" s="731">
        <v>136.535000822</v>
      </c>
      <c r="V7" s="732">
        <v>216.70300435500002</v>
      </c>
    </row>
    <row r="8" spans="1:22" ht="11.25" customHeight="1">
      <c r="A8" s="84"/>
      <c r="B8" s="254"/>
      <c r="C8" s="49"/>
      <c r="D8" s="255"/>
      <c r="E8" s="255"/>
      <c r="F8" s="88"/>
      <c r="G8" s="83"/>
      <c r="H8" s="83"/>
      <c r="I8" s="89"/>
      <c r="J8" s="6"/>
      <c r="K8" s="6"/>
      <c r="L8" s="16"/>
      <c r="N8" s="723">
        <v>3</v>
      </c>
      <c r="O8" s="724">
        <v>117.64</v>
      </c>
      <c r="P8" s="724">
        <v>63.17599869</v>
      </c>
      <c r="Q8" s="728">
        <v>67.130996699999997</v>
      </c>
      <c r="R8" s="721"/>
      <c r="S8" s="723">
        <v>3</v>
      </c>
      <c r="T8" s="730">
        <v>143.88</v>
      </c>
      <c r="U8" s="731">
        <v>170.80799961000002</v>
      </c>
      <c r="V8" s="732">
        <v>232.83600043999999</v>
      </c>
    </row>
    <row r="9" spans="1:22" ht="11.25" customHeight="1">
      <c r="A9" s="84"/>
      <c r="B9" s="254"/>
      <c r="C9" s="49"/>
      <c r="D9" s="255"/>
      <c r="E9" s="255"/>
      <c r="F9" s="88"/>
      <c r="G9" s="83"/>
      <c r="H9" s="83"/>
      <c r="I9" s="89"/>
      <c r="J9" s="5"/>
      <c r="K9" s="8"/>
      <c r="L9" s="21"/>
      <c r="N9" s="723">
        <v>4</v>
      </c>
      <c r="O9" s="724">
        <v>117.64</v>
      </c>
      <c r="P9" s="724">
        <v>113.2139969</v>
      </c>
      <c r="Q9" s="728">
        <v>93.789001459999994</v>
      </c>
      <c r="R9" s="721"/>
      <c r="S9" s="723">
        <v>4</v>
      </c>
      <c r="T9" s="730">
        <v>139.38200000000001</v>
      </c>
      <c r="U9" s="731">
        <v>186.385000214</v>
      </c>
      <c r="V9" s="732">
        <v>271.78000545999998</v>
      </c>
    </row>
    <row r="10" spans="1:22" ht="11.25" customHeight="1">
      <c r="A10" s="84"/>
      <c r="B10" s="254"/>
      <c r="C10" s="49"/>
      <c r="D10" s="255"/>
      <c r="E10" s="255"/>
      <c r="F10" s="88"/>
      <c r="G10" s="83"/>
      <c r="H10" s="83"/>
      <c r="I10" s="89"/>
      <c r="J10" s="5"/>
      <c r="K10" s="5"/>
      <c r="L10" s="20"/>
      <c r="N10" s="723">
        <v>5</v>
      </c>
      <c r="O10" s="724">
        <v>133.43</v>
      </c>
      <c r="P10" s="724">
        <v>156.8220062</v>
      </c>
      <c r="Q10" s="728">
        <v>111.01599880000001</v>
      </c>
      <c r="R10" s="721"/>
      <c r="S10" s="723">
        <v>5</v>
      </c>
      <c r="T10" s="730">
        <v>135.79099490000002</v>
      </c>
      <c r="U10" s="731">
        <v>204.80799868699998</v>
      </c>
      <c r="V10" s="732">
        <v>269.07999802</v>
      </c>
    </row>
    <row r="11" spans="1:22" ht="11.25" customHeight="1">
      <c r="A11" s="84"/>
      <c r="B11" s="255"/>
      <c r="C11" s="49"/>
      <c r="D11" s="255"/>
      <c r="E11" s="255"/>
      <c r="F11" s="88"/>
      <c r="G11" s="83"/>
      <c r="H11" s="83"/>
      <c r="I11" s="89"/>
      <c r="J11" s="5"/>
      <c r="K11" s="5"/>
      <c r="L11" s="20"/>
      <c r="N11" s="723">
        <v>6</v>
      </c>
      <c r="O11" s="724">
        <v>159.2149963</v>
      </c>
      <c r="P11" s="724">
        <v>168.8840027</v>
      </c>
      <c r="Q11" s="728"/>
      <c r="R11" s="721"/>
      <c r="S11" s="723">
        <v>6</v>
      </c>
      <c r="T11" s="730">
        <v>150.04800029899999</v>
      </c>
      <c r="U11" s="731">
        <v>201.82999366799999</v>
      </c>
      <c r="V11" s="732"/>
    </row>
    <row r="12" spans="1:22" ht="11.25" customHeight="1">
      <c r="A12" s="84"/>
      <c r="B12" s="255"/>
      <c r="C12" s="49"/>
      <c r="D12" s="255"/>
      <c r="E12" s="255"/>
      <c r="F12" s="88"/>
      <c r="G12" s="83"/>
      <c r="H12" s="83"/>
      <c r="I12" s="89"/>
      <c r="J12" s="5"/>
      <c r="K12" s="5"/>
      <c r="L12" s="20"/>
      <c r="N12" s="723">
        <v>7</v>
      </c>
      <c r="O12" s="724">
        <v>186.18299870000001</v>
      </c>
      <c r="P12" s="724">
        <v>196.28300479999999</v>
      </c>
      <c r="Q12" s="728"/>
      <c r="R12" s="721"/>
      <c r="S12" s="723">
        <v>7</v>
      </c>
      <c r="T12" s="730">
        <v>174.31999966699999</v>
      </c>
      <c r="U12" s="731">
        <v>199.59600258</v>
      </c>
      <c r="V12" s="732"/>
    </row>
    <row r="13" spans="1:22" ht="11.25" customHeight="1">
      <c r="A13" s="84"/>
      <c r="B13" s="255"/>
      <c r="C13" s="49"/>
      <c r="D13" s="255"/>
      <c r="E13" s="255"/>
      <c r="F13" s="88"/>
      <c r="G13" s="83"/>
      <c r="H13" s="83"/>
      <c r="I13" s="89"/>
      <c r="J13" s="6"/>
      <c r="K13" s="6"/>
      <c r="L13" s="16"/>
      <c r="N13" s="723">
        <v>8</v>
      </c>
      <c r="O13" s="724">
        <v>206.53900150000001</v>
      </c>
      <c r="P13" s="724">
        <v>230.18899540000001</v>
      </c>
      <c r="Q13" s="728"/>
      <c r="R13" s="721"/>
      <c r="S13" s="723">
        <v>8</v>
      </c>
      <c r="T13" s="730">
        <v>262.93500039999998</v>
      </c>
      <c r="U13" s="731">
        <v>214.34299659800001</v>
      </c>
      <c r="V13" s="732"/>
    </row>
    <row r="14" spans="1:22" ht="11.25" customHeight="1">
      <c r="A14" s="84"/>
      <c r="B14" s="255"/>
      <c r="C14" s="49"/>
      <c r="D14" s="255"/>
      <c r="E14" s="255"/>
      <c r="F14" s="88"/>
      <c r="G14" s="83"/>
      <c r="H14" s="83"/>
      <c r="I14" s="89"/>
      <c r="J14" s="5"/>
      <c r="K14" s="8"/>
      <c r="L14" s="21"/>
      <c r="N14" s="723">
        <v>9</v>
      </c>
      <c r="O14" s="724">
        <v>240.9539948</v>
      </c>
      <c r="P14" s="724">
        <v>249.13000489999999</v>
      </c>
      <c r="Q14" s="728"/>
      <c r="R14" s="721"/>
      <c r="S14" s="723">
        <v>9</v>
      </c>
      <c r="T14" s="730">
        <v>279.08800121000002</v>
      </c>
      <c r="U14" s="731">
        <v>250.89400288000002</v>
      </c>
      <c r="V14" s="732"/>
    </row>
    <row r="15" spans="1:22" ht="11.25" customHeight="1">
      <c r="A15" s="84"/>
      <c r="B15" s="255"/>
      <c r="C15" s="49"/>
      <c r="D15" s="255"/>
      <c r="E15" s="255"/>
      <c r="F15" s="88"/>
      <c r="G15" s="83"/>
      <c r="H15" s="83"/>
      <c r="I15" s="89"/>
      <c r="J15" s="5"/>
      <c r="K15" s="8"/>
      <c r="L15" s="20"/>
      <c r="N15" s="723">
        <v>10</v>
      </c>
      <c r="O15" s="724">
        <v>279.86401369999999</v>
      </c>
      <c r="P15" s="724">
        <v>311.77999999999997</v>
      </c>
      <c r="Q15" s="728"/>
      <c r="R15" s="721"/>
      <c r="S15" s="723">
        <v>10</v>
      </c>
      <c r="T15" s="730">
        <v>283.79400062561007</v>
      </c>
      <c r="U15" s="731">
        <v>298.99899296000001</v>
      </c>
      <c r="V15" s="732"/>
    </row>
    <row r="16" spans="1:22" ht="11.25" customHeight="1">
      <c r="A16" s="84"/>
      <c r="B16" s="255"/>
      <c r="C16" s="49"/>
      <c r="D16" s="255"/>
      <c r="E16" s="255"/>
      <c r="F16" s="88"/>
      <c r="G16" s="83"/>
      <c r="H16" s="83"/>
      <c r="I16" s="89"/>
      <c r="J16" s="5"/>
      <c r="K16" s="8"/>
      <c r="L16" s="20"/>
      <c r="N16" s="723">
        <v>11</v>
      </c>
      <c r="O16" s="724">
        <v>308.83</v>
      </c>
      <c r="P16" s="724">
        <v>332.70800000000003</v>
      </c>
      <c r="Q16" s="728"/>
      <c r="R16" s="725"/>
      <c r="S16" s="723">
        <v>11</v>
      </c>
      <c r="T16" s="730">
        <v>286.24</v>
      </c>
      <c r="U16" s="731">
        <v>321.03300188000003</v>
      </c>
      <c r="V16" s="732"/>
    </row>
    <row r="17" spans="1:22" ht="11.25" customHeight="1">
      <c r="A17" s="84"/>
      <c r="B17" s="255"/>
      <c r="C17" s="49"/>
      <c r="D17" s="255"/>
      <c r="E17" s="255"/>
      <c r="F17" s="88"/>
      <c r="G17" s="83"/>
      <c r="H17" s="83"/>
      <c r="I17" s="89"/>
      <c r="J17" s="5"/>
      <c r="K17" s="8"/>
      <c r="L17" s="20"/>
      <c r="N17" s="723">
        <v>12</v>
      </c>
      <c r="O17" s="724">
        <v>308.829986572265</v>
      </c>
      <c r="P17" s="724">
        <v>344.881012</v>
      </c>
      <c r="Q17" s="728"/>
      <c r="R17" s="725"/>
      <c r="S17" s="723">
        <v>12</v>
      </c>
      <c r="T17" s="730">
        <v>285.01299476623473</v>
      </c>
      <c r="U17" s="731">
        <v>332.34900279999999</v>
      </c>
      <c r="V17" s="732"/>
    </row>
    <row r="18" spans="1:22" ht="11.25" customHeight="1">
      <c r="A18" s="84"/>
      <c r="B18" s="255"/>
      <c r="C18" s="49"/>
      <c r="D18" s="255"/>
      <c r="E18" s="255"/>
      <c r="F18" s="88"/>
      <c r="G18" s="83"/>
      <c r="H18" s="83"/>
      <c r="I18" s="89"/>
      <c r="J18" s="5"/>
      <c r="K18" s="8"/>
      <c r="L18" s="20"/>
      <c r="N18" s="723">
        <v>13</v>
      </c>
      <c r="O18" s="724">
        <v>308.829986572265</v>
      </c>
      <c r="P18" s="724">
        <v>338.77499390000003</v>
      </c>
      <c r="Q18" s="728"/>
      <c r="R18" s="725"/>
      <c r="S18" s="723">
        <v>13</v>
      </c>
      <c r="T18" s="730">
        <v>279.96900081634436</v>
      </c>
      <c r="U18" s="731">
        <v>366.02899361000004</v>
      </c>
      <c r="V18" s="732"/>
    </row>
    <row r="19" spans="1:22" ht="11.25" customHeight="1">
      <c r="A19" s="84"/>
      <c r="B19" s="255"/>
      <c r="C19" s="49"/>
      <c r="D19" s="255"/>
      <c r="E19" s="255"/>
      <c r="F19" s="88"/>
      <c r="G19" s="83"/>
      <c r="H19" s="83"/>
      <c r="I19" s="89"/>
      <c r="J19" s="5"/>
      <c r="K19" s="8"/>
      <c r="L19" s="20"/>
      <c r="N19" s="723">
        <v>14</v>
      </c>
      <c r="O19" s="724">
        <v>302.95901489257801</v>
      </c>
      <c r="P19" s="724">
        <v>338.77999390000002</v>
      </c>
      <c r="Q19" s="728"/>
      <c r="R19" s="725"/>
      <c r="S19" s="723">
        <v>14</v>
      </c>
      <c r="T19" s="730">
        <v>286.54100227355917</v>
      </c>
      <c r="U19" s="731">
        <v>382.58400344</v>
      </c>
      <c r="V19" s="732"/>
    </row>
    <row r="20" spans="1:22" ht="11.25" customHeight="1">
      <c r="A20" s="84"/>
      <c r="B20" s="255"/>
      <c r="C20" s="49"/>
      <c r="D20" s="255"/>
      <c r="E20" s="255"/>
      <c r="F20" s="88"/>
      <c r="G20" s="83"/>
      <c r="H20" s="83"/>
      <c r="I20" s="89"/>
      <c r="J20" s="5"/>
      <c r="K20" s="8"/>
      <c r="L20" s="20"/>
      <c r="N20" s="723">
        <v>15</v>
      </c>
      <c r="O20" s="724">
        <v>311.781005859375</v>
      </c>
      <c r="P20" s="724">
        <v>347.94900510000002</v>
      </c>
      <c r="Q20" s="728"/>
      <c r="R20" s="725"/>
      <c r="S20" s="723">
        <v>15</v>
      </c>
      <c r="T20" s="730">
        <v>288.78499984741165</v>
      </c>
      <c r="U20" s="731">
        <v>385.29699126999998</v>
      </c>
      <c r="V20" s="732"/>
    </row>
    <row r="21" spans="1:22" ht="11.25" customHeight="1">
      <c r="A21" s="84"/>
      <c r="B21" s="255"/>
      <c r="C21" s="49"/>
      <c r="D21" s="255"/>
      <c r="E21" s="255"/>
      <c r="F21" s="88"/>
      <c r="G21" s="83"/>
      <c r="H21" s="83"/>
      <c r="I21" s="89"/>
      <c r="J21" s="5"/>
      <c r="K21" s="9"/>
      <c r="L21" s="22"/>
      <c r="N21" s="723">
        <v>16</v>
      </c>
      <c r="O21" s="724">
        <v>320.69100952148398</v>
      </c>
      <c r="P21" s="724">
        <v>354.11401369999999</v>
      </c>
      <c r="Q21" s="728"/>
      <c r="R21" s="725"/>
      <c r="S21" s="723">
        <v>16</v>
      </c>
      <c r="T21" s="730">
        <v>293.26400000000001</v>
      </c>
      <c r="U21" s="731">
        <v>384.95899003</v>
      </c>
      <c r="V21" s="732"/>
    </row>
    <row r="22" spans="1:22" ht="11.25" customHeight="1">
      <c r="A22" s="97"/>
      <c r="B22" s="255"/>
      <c r="C22" s="49"/>
      <c r="D22" s="255"/>
      <c r="E22" s="255"/>
      <c r="F22" s="88"/>
      <c r="G22" s="83"/>
      <c r="H22" s="83"/>
      <c r="I22" s="89"/>
      <c r="J22" s="5"/>
      <c r="K22" s="8"/>
      <c r="L22" s="20"/>
      <c r="N22" s="723">
        <v>17</v>
      </c>
      <c r="O22" s="724">
        <v>326.67999267578102</v>
      </c>
      <c r="P22" s="724">
        <v>351.02700809999999</v>
      </c>
      <c r="Q22" s="728"/>
      <c r="R22" s="725"/>
      <c r="S22" s="723">
        <v>17</v>
      </c>
      <c r="T22" s="730">
        <v>292.87300071716299</v>
      </c>
      <c r="U22" s="731">
        <v>381.86699488000005</v>
      </c>
      <c r="V22" s="732"/>
    </row>
    <row r="23" spans="1:22" ht="11.25" customHeight="1">
      <c r="A23" s="97"/>
      <c r="B23" s="255"/>
      <c r="C23" s="49"/>
      <c r="D23" s="255"/>
      <c r="E23" s="255"/>
      <c r="F23" s="88"/>
      <c r="G23" s="83"/>
      <c r="H23" s="83"/>
      <c r="I23" s="89"/>
      <c r="J23" s="5"/>
      <c r="K23" s="8"/>
      <c r="L23" s="20"/>
      <c r="N23" s="723">
        <v>18</v>
      </c>
      <c r="O23" s="724">
        <v>314.74099731445301</v>
      </c>
      <c r="P23" s="724">
        <v>354.11401369999999</v>
      </c>
      <c r="Q23" s="728"/>
      <c r="R23" s="725"/>
      <c r="S23" s="723">
        <v>18</v>
      </c>
      <c r="T23" s="730">
        <v>289.06400012969908</v>
      </c>
      <c r="U23" s="731">
        <v>382.77999115</v>
      </c>
      <c r="V23" s="732"/>
    </row>
    <row r="24" spans="1:22" ht="11.25" customHeight="1">
      <c r="A24" s="97"/>
      <c r="B24" s="255"/>
      <c r="C24" s="49"/>
      <c r="D24" s="255"/>
      <c r="E24" s="255"/>
      <c r="F24" s="88"/>
      <c r="G24" s="83"/>
      <c r="H24" s="83"/>
      <c r="I24" s="89"/>
      <c r="J24" s="8"/>
      <c r="K24" s="8"/>
      <c r="L24" s="20"/>
      <c r="N24" s="723">
        <v>19</v>
      </c>
      <c r="O24" s="724">
        <v>308.829986572265</v>
      </c>
      <c r="P24" s="724">
        <v>363.43499759999997</v>
      </c>
      <c r="Q24" s="728"/>
      <c r="R24" s="725"/>
      <c r="S24" s="723">
        <v>19</v>
      </c>
      <c r="T24" s="730">
        <v>283.7310012817382</v>
      </c>
      <c r="U24" s="731">
        <v>381.91700169999996</v>
      </c>
      <c r="V24" s="732"/>
    </row>
    <row r="25" spans="1:22" ht="11.25" customHeight="1">
      <c r="A25" s="533" t="s">
        <v>344</v>
      </c>
      <c r="B25" s="255"/>
      <c r="C25" s="49"/>
      <c r="D25" s="255"/>
      <c r="E25" s="255"/>
      <c r="F25" s="88"/>
      <c r="G25" s="83"/>
      <c r="H25" s="83"/>
      <c r="I25" s="89"/>
      <c r="J25" s="5"/>
      <c r="K25" s="9"/>
      <c r="L25" s="22"/>
      <c r="N25" s="723">
        <v>20</v>
      </c>
      <c r="O25" s="724">
        <v>308.8</v>
      </c>
      <c r="P25" s="724">
        <v>366.56100459999999</v>
      </c>
      <c r="Q25" s="728"/>
      <c r="R25" s="725"/>
      <c r="S25" s="723">
        <v>20</v>
      </c>
      <c r="T25" s="730">
        <v>278.90000000000003</v>
      </c>
      <c r="U25" s="731">
        <v>379.35699083999998</v>
      </c>
      <c r="V25" s="732"/>
    </row>
    <row r="26" spans="1:22" ht="11.25" customHeight="1">
      <c r="A26" s="93"/>
      <c r="B26" s="255"/>
      <c r="C26" s="49"/>
      <c r="D26" s="255"/>
      <c r="E26" s="255"/>
      <c r="F26" s="88"/>
      <c r="G26" s="83"/>
      <c r="H26" s="83"/>
      <c r="I26" s="89"/>
      <c r="J26" s="6"/>
      <c r="K26" s="8"/>
      <c r="L26" s="20"/>
      <c r="N26" s="723">
        <v>21</v>
      </c>
      <c r="O26" s="724">
        <v>311.781005859375</v>
      </c>
      <c r="P26" s="724">
        <v>357.21099850000002</v>
      </c>
      <c r="Q26" s="728"/>
      <c r="R26" s="725"/>
      <c r="S26" s="723">
        <v>21</v>
      </c>
      <c r="T26" s="730">
        <v>274.65599975585928</v>
      </c>
      <c r="U26" s="731">
        <v>375.59600258</v>
      </c>
      <c r="V26" s="732"/>
    </row>
    <row r="27" spans="1:22" ht="11.25" customHeight="1">
      <c r="A27" s="97"/>
      <c r="B27" s="255"/>
      <c r="C27" s="49"/>
      <c r="D27" s="255"/>
      <c r="E27" s="255"/>
      <c r="F27" s="91"/>
      <c r="G27" s="91"/>
      <c r="H27" s="91"/>
      <c r="I27" s="91"/>
      <c r="J27" s="6"/>
      <c r="K27" s="8"/>
      <c r="L27" s="20"/>
      <c r="N27" s="723">
        <v>22</v>
      </c>
      <c r="O27" s="724">
        <v>314.74</v>
      </c>
      <c r="P27" s="724">
        <v>341.82</v>
      </c>
      <c r="Q27" s="728"/>
      <c r="R27" s="725"/>
      <c r="S27" s="723">
        <v>22</v>
      </c>
      <c r="T27" s="730">
        <v>269.74</v>
      </c>
      <c r="U27" s="731">
        <v>373.52000000000004</v>
      </c>
      <c r="V27" s="732"/>
    </row>
    <row r="28" spans="1:22" ht="11.25" customHeight="1">
      <c r="A28" s="97"/>
      <c r="B28" s="255"/>
      <c r="C28" s="49"/>
      <c r="D28" s="255"/>
      <c r="E28" s="255"/>
      <c r="F28" s="91"/>
      <c r="G28" s="91"/>
      <c r="H28" s="91"/>
      <c r="I28" s="91"/>
      <c r="J28" s="6"/>
      <c r="K28" s="8"/>
      <c r="L28" s="20"/>
      <c r="N28" s="723">
        <v>23</v>
      </c>
      <c r="O28" s="724">
        <v>308.83</v>
      </c>
      <c r="P28" s="724">
        <v>326.67999270000001</v>
      </c>
      <c r="Q28" s="728"/>
      <c r="R28" s="725"/>
      <c r="S28" s="723">
        <v>23</v>
      </c>
      <c r="T28" s="730">
        <v>265.4609997</v>
      </c>
      <c r="U28" s="731">
        <v>369.22100255000004</v>
      </c>
      <c r="V28" s="732"/>
    </row>
    <row r="29" spans="1:22" ht="11.25" customHeight="1">
      <c r="A29" s="97"/>
      <c r="B29" s="255"/>
      <c r="C29" s="49"/>
      <c r="D29" s="255"/>
      <c r="E29" s="255"/>
      <c r="F29" s="91"/>
      <c r="G29" s="91"/>
      <c r="H29" s="91"/>
      <c r="I29" s="91"/>
      <c r="J29" s="6"/>
      <c r="K29" s="8"/>
      <c r="L29" s="20"/>
      <c r="N29" s="723">
        <v>24</v>
      </c>
      <c r="O29" s="724">
        <v>300.04000000000002</v>
      </c>
      <c r="P29" s="724">
        <v>308.82998659999998</v>
      </c>
      <c r="Q29" s="728"/>
      <c r="R29" s="725"/>
      <c r="S29" s="723">
        <v>24</v>
      </c>
      <c r="T29" s="730">
        <v>261.10000000000002</v>
      </c>
      <c r="U29" s="731">
        <v>364.44200138999997</v>
      </c>
      <c r="V29" s="732"/>
    </row>
    <row r="30" spans="1:22" ht="11.25" customHeight="1">
      <c r="A30" s="92"/>
      <c r="B30" s="91"/>
      <c r="C30" s="91"/>
      <c r="D30" s="91"/>
      <c r="E30" s="91"/>
      <c r="F30" s="91"/>
      <c r="G30" s="91"/>
      <c r="H30" s="91"/>
      <c r="I30" s="91"/>
      <c r="J30" s="5"/>
      <c r="K30" s="8"/>
      <c r="L30" s="20"/>
      <c r="N30" s="723">
        <v>25</v>
      </c>
      <c r="O30" s="724">
        <v>282.71701050000001</v>
      </c>
      <c r="P30" s="724">
        <v>291.33300780000002</v>
      </c>
      <c r="Q30" s="728"/>
      <c r="R30" s="725"/>
      <c r="S30" s="723">
        <v>25</v>
      </c>
      <c r="T30" s="730">
        <v>256.25999989000002</v>
      </c>
      <c r="U30" s="731">
        <v>359.61999897999999</v>
      </c>
      <c r="V30" s="732"/>
    </row>
    <row r="31" spans="1:22" ht="11.25" customHeight="1">
      <c r="A31" s="92"/>
      <c r="B31" s="91"/>
      <c r="C31" s="91"/>
      <c r="D31" s="91"/>
      <c r="E31" s="91"/>
      <c r="F31" s="91"/>
      <c r="G31" s="91"/>
      <c r="H31" s="91"/>
      <c r="I31" s="91"/>
      <c r="J31" s="5"/>
      <c r="K31" s="8"/>
      <c r="L31" s="20"/>
      <c r="N31" s="723">
        <v>26</v>
      </c>
      <c r="O31" s="724">
        <v>262.95300292968699</v>
      </c>
      <c r="P31" s="724">
        <v>268.55099489999998</v>
      </c>
      <c r="Q31" s="728"/>
      <c r="R31" s="725"/>
      <c r="S31" s="723">
        <v>26</v>
      </c>
      <c r="T31" s="730">
        <v>252.54899978637627</v>
      </c>
      <c r="U31" s="731">
        <v>354.77499773999995</v>
      </c>
      <c r="V31" s="732"/>
    </row>
    <row r="32" spans="1:22" ht="11.25" customHeight="1">
      <c r="A32" s="92"/>
      <c r="B32" s="91"/>
      <c r="C32" s="91"/>
      <c r="D32" s="91"/>
      <c r="E32" s="91"/>
      <c r="F32" s="91"/>
      <c r="G32" s="91"/>
      <c r="H32" s="91"/>
      <c r="I32" s="91"/>
      <c r="J32" s="5"/>
      <c r="K32" s="8"/>
      <c r="L32" s="20"/>
      <c r="N32" s="723">
        <v>27</v>
      </c>
      <c r="O32" s="724">
        <v>254.63000489999999</v>
      </c>
      <c r="P32" s="724">
        <v>265.7470093</v>
      </c>
      <c r="Q32" s="728"/>
      <c r="R32" s="725"/>
      <c r="S32" s="723">
        <v>27</v>
      </c>
      <c r="T32" s="730">
        <v>248.26700022</v>
      </c>
      <c r="U32" s="731">
        <v>349.77999684000002</v>
      </c>
      <c r="V32" s="732"/>
    </row>
    <row r="33" spans="1:22" ht="11.25" customHeight="1">
      <c r="A33" s="92"/>
      <c r="B33" s="91"/>
      <c r="C33" s="91"/>
      <c r="D33" s="91"/>
      <c r="E33" s="91"/>
      <c r="F33" s="91"/>
      <c r="G33" s="91"/>
      <c r="H33" s="91"/>
      <c r="I33" s="91"/>
      <c r="J33" s="5"/>
      <c r="K33" s="8"/>
      <c r="L33" s="20"/>
      <c r="N33" s="723">
        <v>28</v>
      </c>
      <c r="O33" s="724">
        <v>240.9539948</v>
      </c>
      <c r="P33" s="726">
        <v>243.66999820000001</v>
      </c>
      <c r="Q33" s="728"/>
      <c r="R33" s="725"/>
      <c r="S33" s="723">
        <v>28</v>
      </c>
      <c r="T33" s="730">
        <v>243.86400222</v>
      </c>
      <c r="U33" s="731">
        <v>344.32400322999996</v>
      </c>
      <c r="V33" s="732"/>
    </row>
    <row r="34" spans="1:22" ht="11.25" customHeight="1">
      <c r="A34" s="92"/>
      <c r="B34" s="91"/>
      <c r="C34" s="91"/>
      <c r="D34" s="91"/>
      <c r="E34" s="91"/>
      <c r="F34" s="91"/>
      <c r="G34" s="91"/>
      <c r="H34" s="91"/>
      <c r="I34" s="91"/>
      <c r="J34" s="5"/>
      <c r="K34" s="8"/>
      <c r="L34" s="20"/>
      <c r="N34" s="723">
        <v>29</v>
      </c>
      <c r="O34" s="724">
        <v>227.5220032</v>
      </c>
      <c r="P34" s="724">
        <v>227.5220032</v>
      </c>
      <c r="Q34" s="728"/>
      <c r="R34" s="725"/>
      <c r="S34" s="723">
        <v>29</v>
      </c>
      <c r="T34" s="730">
        <v>239.07999988</v>
      </c>
      <c r="U34" s="731">
        <v>338.60699847999996</v>
      </c>
      <c r="V34" s="732"/>
    </row>
    <row r="35" spans="1:22" ht="11.25" customHeight="1">
      <c r="A35" s="92"/>
      <c r="B35" s="91"/>
      <c r="C35" s="91"/>
      <c r="D35" s="91"/>
      <c r="E35" s="91"/>
      <c r="F35" s="91"/>
      <c r="G35" s="91"/>
      <c r="H35" s="91"/>
      <c r="I35" s="91"/>
      <c r="J35" s="8"/>
      <c r="K35" s="8"/>
      <c r="L35" s="20"/>
      <c r="N35" s="723">
        <v>30</v>
      </c>
      <c r="O35" s="724">
        <v>216.95199584960901</v>
      </c>
      <c r="P35" s="724">
        <v>216.95199579999999</v>
      </c>
      <c r="Q35" s="728"/>
      <c r="R35" s="725"/>
      <c r="S35" s="723">
        <v>30</v>
      </c>
      <c r="T35" s="730">
        <v>234.2539968490598</v>
      </c>
      <c r="U35" s="731">
        <v>332.49400331000004</v>
      </c>
      <c r="V35" s="732"/>
    </row>
    <row r="36" spans="1:22" ht="11.25" customHeight="1">
      <c r="A36" s="92"/>
      <c r="B36" s="91"/>
      <c r="C36" s="91"/>
      <c r="D36" s="91"/>
      <c r="E36" s="91"/>
      <c r="F36" s="91"/>
      <c r="G36" s="91"/>
      <c r="H36" s="91"/>
      <c r="I36" s="91"/>
      <c r="J36" s="5"/>
      <c r="K36" s="8"/>
      <c r="L36" s="20"/>
      <c r="N36" s="723">
        <v>31</v>
      </c>
      <c r="O36" s="724">
        <v>216.95199579999999</v>
      </c>
      <c r="P36" s="724">
        <v>209.128006</v>
      </c>
      <c r="Q36" s="728"/>
      <c r="R36" s="725"/>
      <c r="S36" s="723">
        <v>31</v>
      </c>
      <c r="T36" s="730">
        <v>229.68000125999998</v>
      </c>
      <c r="U36" s="731">
        <v>324</v>
      </c>
      <c r="V36" s="732"/>
    </row>
    <row r="37" spans="1:22" ht="11.25" customHeight="1">
      <c r="A37" s="92"/>
      <c r="B37" s="91"/>
      <c r="C37" s="91"/>
      <c r="D37" s="91"/>
      <c r="E37" s="91"/>
      <c r="F37" s="91"/>
      <c r="G37" s="91"/>
      <c r="H37" s="91"/>
      <c r="I37" s="91"/>
      <c r="J37" s="5"/>
      <c r="K37" s="13"/>
      <c r="L37" s="20"/>
      <c r="N37" s="723">
        <v>32</v>
      </c>
      <c r="O37" s="724">
        <v>201.39199830000001</v>
      </c>
      <c r="P37" s="724">
        <v>198.83200070000001</v>
      </c>
      <c r="Q37" s="728"/>
      <c r="R37" s="725"/>
      <c r="S37" s="723">
        <v>32</v>
      </c>
      <c r="T37" s="730">
        <v>224.73799990999998</v>
      </c>
      <c r="U37" s="731">
        <v>320.73399734000003</v>
      </c>
      <c r="V37" s="732"/>
    </row>
    <row r="38" spans="1:22" ht="11.25" customHeight="1">
      <c r="A38" s="92"/>
      <c r="B38" s="91"/>
      <c r="C38" s="91"/>
      <c r="D38" s="91"/>
      <c r="E38" s="91"/>
      <c r="F38" s="91"/>
      <c r="G38" s="91"/>
      <c r="H38" s="91"/>
      <c r="I38" s="91"/>
      <c r="J38" s="5"/>
      <c r="K38" s="13"/>
      <c r="L38" s="48"/>
      <c r="N38" s="723">
        <v>33</v>
      </c>
      <c r="O38" s="724">
        <v>193.74299621582</v>
      </c>
      <c r="P38" s="724">
        <v>188.69299319999999</v>
      </c>
      <c r="Q38" s="728"/>
      <c r="R38" s="725"/>
      <c r="S38" s="723">
        <v>33</v>
      </c>
      <c r="T38" s="730">
        <v>219.00299835205058</v>
      </c>
      <c r="U38" s="731">
        <v>314.19900131999998</v>
      </c>
      <c r="V38" s="732"/>
    </row>
    <row r="39" spans="1:22" ht="11.25" customHeight="1">
      <c r="A39" s="92"/>
      <c r="B39" s="91"/>
      <c r="C39" s="91"/>
      <c r="D39" s="91"/>
      <c r="E39" s="91"/>
      <c r="F39" s="91"/>
      <c r="G39" s="91"/>
      <c r="H39" s="91"/>
      <c r="I39" s="91"/>
      <c r="J39" s="5"/>
      <c r="K39" s="9"/>
      <c r="L39" s="20"/>
      <c r="N39" s="723">
        <v>34</v>
      </c>
      <c r="O39" s="724">
        <v>181.19200129999999</v>
      </c>
      <c r="P39" s="724">
        <v>183.68200680000001</v>
      </c>
      <c r="Q39" s="728"/>
      <c r="R39" s="725"/>
      <c r="S39" s="723">
        <v>34</v>
      </c>
      <c r="T39" s="730">
        <v>214.38699817</v>
      </c>
      <c r="U39" s="731">
        <v>307.85200500000002</v>
      </c>
      <c r="V39" s="732"/>
    </row>
    <row r="40" spans="1:22" ht="11.25" customHeight="1">
      <c r="A40" s="92"/>
      <c r="B40" s="91"/>
      <c r="C40" s="91"/>
      <c r="D40" s="91"/>
      <c r="E40" s="91"/>
      <c r="F40" s="91"/>
      <c r="G40" s="91"/>
      <c r="H40" s="91"/>
      <c r="I40" s="91"/>
      <c r="J40" s="5"/>
      <c r="K40" s="9"/>
      <c r="L40" s="20"/>
      <c r="N40" s="723">
        <v>35</v>
      </c>
      <c r="O40" s="724">
        <v>171.32600400000001</v>
      </c>
      <c r="P40" s="727">
        <v>176.23899840000001</v>
      </c>
      <c r="Q40" s="728"/>
      <c r="R40" s="725"/>
      <c r="S40" s="723">
        <v>35</v>
      </c>
      <c r="T40" s="730">
        <v>208.95000171000001</v>
      </c>
      <c r="U40" s="731">
        <v>300.83900069999999</v>
      </c>
      <c r="V40" s="732"/>
    </row>
    <row r="41" spans="1:22" ht="11.25" customHeight="1">
      <c r="A41" s="92"/>
      <c r="B41" s="91"/>
      <c r="C41" s="91"/>
      <c r="D41" s="91"/>
      <c r="E41" s="91"/>
      <c r="F41" s="91"/>
      <c r="G41" s="91"/>
      <c r="H41" s="91"/>
      <c r="I41" s="91"/>
      <c r="J41" s="5"/>
      <c r="K41" s="9"/>
      <c r="L41" s="20"/>
      <c r="N41" s="723">
        <v>36</v>
      </c>
      <c r="O41" s="724">
        <v>164.02999879999999</v>
      </c>
      <c r="P41" s="727">
        <v>168.8840027</v>
      </c>
      <c r="Q41" s="728"/>
      <c r="R41" s="725"/>
      <c r="S41" s="723">
        <v>36</v>
      </c>
      <c r="T41" s="730">
        <v>202.97300145000003</v>
      </c>
      <c r="U41" s="731">
        <v>293.46100233999999</v>
      </c>
      <c r="V41" s="732"/>
    </row>
    <row r="42" spans="1:22" ht="11.25" customHeight="1">
      <c r="A42" s="92"/>
      <c r="B42" s="91"/>
      <c r="C42" s="91"/>
      <c r="D42" s="91"/>
      <c r="E42" s="91"/>
      <c r="F42" s="91"/>
      <c r="G42" s="91"/>
      <c r="H42" s="91"/>
      <c r="I42" s="91"/>
      <c r="J42" s="8"/>
      <c r="K42" s="13"/>
      <c r="L42" s="20"/>
      <c r="N42" s="723">
        <v>37</v>
      </c>
      <c r="O42" s="724">
        <v>147.34800720000001</v>
      </c>
      <c r="P42" s="727">
        <v>159.2149963</v>
      </c>
      <c r="Q42" s="728"/>
      <c r="R42" s="725"/>
      <c r="S42" s="723">
        <v>37</v>
      </c>
      <c r="T42" s="730">
        <v>196.95000080099999</v>
      </c>
      <c r="U42" s="731">
        <v>287.76599501999999</v>
      </c>
      <c r="V42" s="732"/>
    </row>
    <row r="43" spans="1:22" ht="11.25" customHeight="1">
      <c r="A43" s="92"/>
      <c r="B43" s="91"/>
      <c r="C43" s="91"/>
      <c r="D43" s="91"/>
      <c r="E43" s="91"/>
      <c r="F43" s="91"/>
      <c r="G43" s="91"/>
      <c r="H43" s="91"/>
      <c r="I43" s="91"/>
      <c r="J43" s="5"/>
      <c r="K43" s="13"/>
      <c r="L43" s="20"/>
      <c r="N43" s="723">
        <v>38</v>
      </c>
      <c r="O43" s="724">
        <v>131.14500430000001</v>
      </c>
      <c r="P43" s="727">
        <v>149.70199579999999</v>
      </c>
      <c r="Q43" s="728"/>
      <c r="R43" s="725"/>
      <c r="S43" s="723">
        <v>38</v>
      </c>
      <c r="T43" s="730">
        <v>190.78400421900002</v>
      </c>
      <c r="U43" s="731">
        <v>282.07300377000001</v>
      </c>
      <c r="V43" s="732"/>
    </row>
    <row r="44" spans="1:22" ht="11.25" customHeight="1">
      <c r="A44" s="92"/>
      <c r="B44" s="91"/>
      <c r="C44" s="91"/>
      <c r="D44" s="91"/>
      <c r="E44" s="91"/>
      <c r="F44" s="91"/>
      <c r="G44" s="91"/>
      <c r="H44" s="91"/>
      <c r="I44" s="91"/>
      <c r="J44" s="5"/>
      <c r="K44" s="13"/>
      <c r="L44" s="20"/>
      <c r="N44" s="723">
        <v>39</v>
      </c>
      <c r="O44" s="724">
        <v>119.8639984</v>
      </c>
      <c r="P44" s="727">
        <v>138.02999879999999</v>
      </c>
      <c r="Q44" s="728"/>
      <c r="R44" s="725"/>
      <c r="S44" s="723">
        <v>39</v>
      </c>
      <c r="T44" s="730">
        <v>184.44099947499998</v>
      </c>
      <c r="U44" s="731">
        <v>275.53000069000001</v>
      </c>
      <c r="V44" s="732"/>
    </row>
    <row r="45" spans="1:22" ht="11.25" customHeight="1">
      <c r="A45" s="92"/>
      <c r="B45" s="91"/>
      <c r="C45" s="91"/>
      <c r="D45" s="91"/>
      <c r="E45" s="91"/>
      <c r="F45" s="91"/>
      <c r="G45" s="91"/>
      <c r="H45" s="91"/>
      <c r="I45" s="91"/>
      <c r="J45" s="15"/>
      <c r="K45" s="15"/>
      <c r="L45" s="15"/>
      <c r="N45" s="723">
        <v>40</v>
      </c>
      <c r="O45" s="724">
        <v>119.8639984</v>
      </c>
      <c r="P45" s="724">
        <v>131.14500430000001</v>
      </c>
      <c r="Q45" s="728"/>
      <c r="R45" s="725"/>
      <c r="S45" s="723">
        <v>40</v>
      </c>
      <c r="T45" s="730">
        <v>177.93399906500002</v>
      </c>
      <c r="U45" s="731">
        <v>268.25699615000002</v>
      </c>
      <c r="V45" s="732"/>
    </row>
    <row r="46" spans="1:22" ht="11.25" customHeight="1">
      <c r="A46" s="92"/>
      <c r="B46" s="91"/>
      <c r="C46" s="91"/>
      <c r="D46" s="91"/>
      <c r="E46" s="91"/>
      <c r="F46" s="91"/>
      <c r="G46" s="91"/>
      <c r="H46" s="91"/>
      <c r="I46" s="91"/>
      <c r="J46" s="14"/>
      <c r="K46" s="14"/>
      <c r="L46" s="14"/>
      <c r="N46" s="723">
        <v>41</v>
      </c>
      <c r="O46" s="724">
        <v>113.213996887207</v>
      </c>
      <c r="P46" s="724">
        <v>108.82900239999999</v>
      </c>
      <c r="Q46" s="728"/>
      <c r="R46" s="725"/>
      <c r="S46" s="723">
        <v>41</v>
      </c>
      <c r="T46" s="730">
        <v>171.68900227546672</v>
      </c>
      <c r="U46" s="731">
        <v>261.21399689000003</v>
      </c>
      <c r="V46" s="732"/>
    </row>
    <row r="47" spans="1:22" ht="11.25" customHeight="1">
      <c r="A47" s="92"/>
      <c r="B47" s="91"/>
      <c r="C47" s="91"/>
      <c r="D47" s="91"/>
      <c r="E47" s="91"/>
      <c r="F47" s="91"/>
      <c r="G47" s="91"/>
      <c r="H47" s="91"/>
      <c r="I47" s="91"/>
      <c r="J47" s="14"/>
      <c r="K47" s="14"/>
      <c r="L47" s="14"/>
      <c r="N47" s="723">
        <v>42</v>
      </c>
      <c r="O47" s="724">
        <v>100.1760025</v>
      </c>
      <c r="P47" s="724">
        <v>95.908996579999993</v>
      </c>
      <c r="Q47" s="728"/>
      <c r="R47" s="725"/>
      <c r="S47" s="723">
        <v>42</v>
      </c>
      <c r="T47" s="730">
        <v>165.69499874400003</v>
      </c>
      <c r="U47" s="731">
        <v>255.58900451</v>
      </c>
      <c r="V47" s="732"/>
    </row>
    <row r="48" spans="1:22" ht="11.25" customHeight="1">
      <c r="A48" s="92"/>
      <c r="B48" s="91"/>
      <c r="C48" s="91"/>
      <c r="D48" s="91"/>
      <c r="E48" s="91"/>
      <c r="F48" s="91"/>
      <c r="G48" s="91"/>
      <c r="H48" s="91"/>
      <c r="I48" s="91"/>
      <c r="J48" s="14"/>
      <c r="K48" s="14"/>
      <c r="L48" s="14"/>
      <c r="N48" s="723">
        <v>43</v>
      </c>
      <c r="O48" s="724">
        <v>89.581001279999995</v>
      </c>
      <c r="P48" s="724">
        <v>83.341003420000007</v>
      </c>
      <c r="Q48" s="728"/>
      <c r="R48" s="725"/>
      <c r="S48" s="723">
        <v>43</v>
      </c>
      <c r="T48" s="730">
        <v>160.397996525</v>
      </c>
      <c r="U48" s="731">
        <v>249.85500335</v>
      </c>
      <c r="V48" s="732"/>
    </row>
    <row r="49" spans="1:22" ht="11.25" customHeight="1">
      <c r="A49" s="92"/>
      <c r="B49" s="91"/>
      <c r="C49" s="91"/>
      <c r="D49" s="91"/>
      <c r="E49" s="91"/>
      <c r="F49" s="91"/>
      <c r="G49" s="91"/>
      <c r="H49" s="91"/>
      <c r="I49" s="91"/>
      <c r="J49" s="14"/>
      <c r="K49" s="14"/>
      <c r="L49" s="14"/>
      <c r="N49" s="723">
        <v>44</v>
      </c>
      <c r="O49" s="724">
        <v>75.156997680000003</v>
      </c>
      <c r="P49" s="724">
        <v>75.16</v>
      </c>
      <c r="Q49" s="728"/>
      <c r="R49" s="725"/>
      <c r="S49" s="723">
        <v>44</v>
      </c>
      <c r="T49" s="730">
        <v>154.79199918699999</v>
      </c>
      <c r="U49" s="731">
        <v>242.79000000000002</v>
      </c>
      <c r="V49" s="732"/>
    </row>
    <row r="50" spans="1:22" ht="12.75">
      <c r="A50" s="92"/>
      <c r="B50" s="91"/>
      <c r="C50" s="91"/>
      <c r="D50" s="91"/>
      <c r="E50" s="91"/>
      <c r="F50" s="91"/>
      <c r="G50" s="91"/>
      <c r="H50" s="91"/>
      <c r="I50" s="91"/>
      <c r="J50" s="14"/>
      <c r="K50" s="14"/>
      <c r="L50" s="14"/>
      <c r="N50" s="723">
        <v>45</v>
      </c>
      <c r="O50" s="724">
        <v>61.2140007</v>
      </c>
      <c r="P50" s="724">
        <v>65.149002080000002</v>
      </c>
      <c r="Q50" s="728"/>
      <c r="R50" s="725"/>
      <c r="S50" s="723">
        <v>45</v>
      </c>
      <c r="T50" s="730">
        <v>149.715000041</v>
      </c>
      <c r="U50" s="731">
        <v>235.60499572000001</v>
      </c>
      <c r="V50" s="732"/>
    </row>
    <row r="51" spans="1:22" ht="12.75">
      <c r="A51" s="92"/>
      <c r="B51" s="91"/>
      <c r="C51" s="91"/>
      <c r="D51" s="91"/>
      <c r="E51" s="91"/>
      <c r="F51" s="91"/>
      <c r="G51" s="91"/>
      <c r="H51" s="91"/>
      <c r="I51" s="91"/>
      <c r="J51" s="14"/>
      <c r="K51" s="14"/>
      <c r="L51" s="14"/>
      <c r="N51" s="723">
        <v>46</v>
      </c>
      <c r="O51" s="724">
        <v>43.990001679999999</v>
      </c>
      <c r="P51" s="724">
        <v>47.749000549999998</v>
      </c>
      <c r="Q51" s="728"/>
      <c r="R51" s="725"/>
      <c r="S51" s="723">
        <v>46</v>
      </c>
      <c r="T51" s="730">
        <v>144.11800040400001</v>
      </c>
      <c r="U51" s="731">
        <v>230.54900361099999</v>
      </c>
      <c r="V51" s="732"/>
    </row>
    <row r="52" spans="1:22" ht="12.75">
      <c r="A52" s="92"/>
      <c r="B52" s="91"/>
      <c r="C52" s="91"/>
      <c r="D52" s="91"/>
      <c r="E52" s="91"/>
      <c r="F52" s="91"/>
      <c r="G52" s="91"/>
      <c r="H52" s="91"/>
      <c r="I52" s="91"/>
      <c r="J52" s="14"/>
      <c r="K52" s="14"/>
      <c r="L52" s="14"/>
      <c r="N52" s="723">
        <v>47</v>
      </c>
      <c r="O52" s="724">
        <v>25.781999590000002</v>
      </c>
      <c r="P52" s="724">
        <v>34.763999939999998</v>
      </c>
      <c r="Q52" s="728"/>
      <c r="R52" s="725"/>
      <c r="S52" s="723">
        <v>47</v>
      </c>
      <c r="T52" s="730">
        <v>138.82499813000001</v>
      </c>
      <c r="U52" s="731">
        <v>223.60000467499998</v>
      </c>
      <c r="V52" s="732"/>
    </row>
    <row r="53" spans="1:22" ht="12.75">
      <c r="A53" s="92"/>
      <c r="B53" s="91"/>
      <c r="C53" s="91"/>
      <c r="D53" s="91"/>
      <c r="E53" s="91"/>
      <c r="F53" s="91"/>
      <c r="G53" s="91"/>
      <c r="H53" s="91"/>
      <c r="I53" s="91"/>
      <c r="J53" s="14"/>
      <c r="K53" s="14"/>
      <c r="L53" s="14"/>
      <c r="N53" s="723">
        <v>48</v>
      </c>
      <c r="O53" s="724">
        <v>29.344999309999999</v>
      </c>
      <c r="P53" s="724">
        <v>13.618000029999999</v>
      </c>
      <c r="Q53" s="728"/>
      <c r="R53" s="725"/>
      <c r="S53" s="723">
        <v>48</v>
      </c>
      <c r="T53" s="730">
        <v>133.112998957</v>
      </c>
      <c r="U53" s="731">
        <v>217.17600035300001</v>
      </c>
      <c r="V53" s="732"/>
    </row>
    <row r="54" spans="1:22" ht="13.5">
      <c r="A54" s="92"/>
      <c r="B54" s="91"/>
      <c r="C54" s="91"/>
      <c r="D54" s="91"/>
      <c r="E54" s="91"/>
      <c r="F54" s="91"/>
      <c r="G54" s="91"/>
      <c r="H54" s="91"/>
      <c r="I54" s="91"/>
      <c r="J54" s="14"/>
      <c r="K54" s="14"/>
      <c r="L54" s="14"/>
      <c r="N54" s="723">
        <v>49</v>
      </c>
      <c r="O54" s="733">
        <v>34.763999939999998</v>
      </c>
      <c r="P54" s="724">
        <v>8.5520000459999999</v>
      </c>
      <c r="Q54" s="728"/>
      <c r="R54" s="725"/>
      <c r="S54" s="723">
        <v>49</v>
      </c>
      <c r="T54" s="730">
        <v>128.370002666</v>
      </c>
      <c r="U54" s="731">
        <v>210.45100211699997</v>
      </c>
      <c r="V54" s="732"/>
    </row>
    <row r="55" spans="1:22" ht="12.75">
      <c r="A55" s="92"/>
      <c r="B55" s="91"/>
      <c r="C55" s="91"/>
      <c r="D55" s="91"/>
      <c r="E55" s="91"/>
      <c r="F55" s="91"/>
      <c r="G55" s="91"/>
      <c r="H55" s="91"/>
      <c r="I55" s="91"/>
      <c r="J55" s="14"/>
      <c r="K55" s="14"/>
      <c r="L55" s="14"/>
      <c r="N55" s="723">
        <v>50</v>
      </c>
      <c r="O55" s="724">
        <v>32.948001859999998</v>
      </c>
      <c r="P55" s="724">
        <v>13.618000029999999</v>
      </c>
      <c r="Q55" s="728"/>
      <c r="R55" s="725"/>
      <c r="S55" s="723">
        <v>50</v>
      </c>
      <c r="T55" s="730">
        <v>122.71499820000001</v>
      </c>
      <c r="U55" s="731">
        <v>203.37099885499998</v>
      </c>
      <c r="V55" s="732"/>
    </row>
    <row r="56" spans="1:22" ht="12.75">
      <c r="A56" s="92"/>
      <c r="B56" s="91"/>
      <c r="C56" s="91"/>
      <c r="D56" s="91"/>
      <c r="E56" s="91"/>
      <c r="F56" s="91"/>
      <c r="G56" s="91"/>
      <c r="H56" s="91"/>
      <c r="I56" s="91"/>
      <c r="J56" s="14"/>
      <c r="K56" s="14"/>
      <c r="L56" s="14"/>
      <c r="N56" s="723">
        <v>51</v>
      </c>
      <c r="O56" s="724">
        <v>25.781999590000002</v>
      </c>
      <c r="P56" s="724">
        <v>18.771999359999999</v>
      </c>
      <c r="Q56" s="728"/>
      <c r="R56" s="725"/>
      <c r="S56" s="723">
        <v>51</v>
      </c>
      <c r="T56" s="730">
        <v>120.15600296300001</v>
      </c>
      <c r="U56" s="731">
        <v>202.35899971500001</v>
      </c>
      <c r="V56" s="732"/>
    </row>
    <row r="57" spans="1:22" ht="12.75">
      <c r="A57" s="92"/>
      <c r="B57" s="91"/>
      <c r="C57" s="91"/>
      <c r="D57" s="91"/>
      <c r="E57" s="91"/>
      <c r="F57" s="91"/>
      <c r="G57" s="91"/>
      <c r="H57" s="91"/>
      <c r="I57" s="91"/>
      <c r="N57" s="723">
        <v>52</v>
      </c>
      <c r="O57" s="724">
        <v>22.256999969999999</v>
      </c>
      <c r="P57" s="724">
        <v>25.781999590000002</v>
      </c>
      <c r="Q57" s="728"/>
      <c r="R57" s="725"/>
      <c r="S57" s="723">
        <v>52</v>
      </c>
      <c r="T57" s="730">
        <v>116.12899696700001</v>
      </c>
      <c r="U57" s="731">
        <v>201.25199794899999</v>
      </c>
      <c r="V57" s="732"/>
    </row>
    <row r="58" spans="1:22" ht="12.75">
      <c r="A58" s="92"/>
      <c r="B58" s="91"/>
      <c r="C58" s="91"/>
      <c r="D58" s="91"/>
      <c r="E58" s="91"/>
      <c r="F58" s="91"/>
      <c r="G58" s="91"/>
      <c r="H58" s="91"/>
      <c r="I58" s="91"/>
      <c r="N58" s="723">
        <v>53</v>
      </c>
      <c r="O58" s="725"/>
      <c r="P58" s="725"/>
      <c r="Q58" s="725"/>
      <c r="R58" s="725"/>
      <c r="S58" s="723">
        <v>53</v>
      </c>
      <c r="T58" s="730"/>
      <c r="U58" s="731"/>
      <c r="V58" s="732"/>
    </row>
    <row r="59" spans="1:22" ht="12.75">
      <c r="B59" s="91"/>
      <c r="C59" s="91"/>
      <c r="D59" s="91"/>
      <c r="E59" s="91"/>
      <c r="F59" s="91"/>
      <c r="G59" s="91"/>
      <c r="H59" s="91"/>
      <c r="I59" s="91"/>
      <c r="N59" s="721"/>
      <c r="O59" s="721"/>
      <c r="P59" s="721"/>
      <c r="Q59" s="721"/>
      <c r="R59" s="721"/>
      <c r="S59" s="721"/>
      <c r="T59" s="721"/>
      <c r="U59" s="721"/>
      <c r="V59" s="721"/>
    </row>
    <row r="60" spans="1:22" ht="12.75">
      <c r="A60" s="92"/>
      <c r="B60" s="91"/>
      <c r="C60" s="91"/>
      <c r="D60" s="91"/>
      <c r="E60" s="91"/>
      <c r="F60" s="91"/>
      <c r="G60" s="91"/>
      <c r="H60" s="91"/>
      <c r="I60" s="91"/>
    </row>
    <row r="63" spans="1:22">
      <c r="A63" s="533" t="s">
        <v>345</v>
      </c>
    </row>
  </sheetData>
  <mergeCells count="2">
    <mergeCell ref="A5:I5"/>
    <mergeCell ref="B7:C7"/>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S112"/>
  <sheetViews>
    <sheetView showGridLines="0" view="pageBreakPreview" topLeftCell="H1" zoomScale="115" zoomScaleNormal="100" zoomScaleSheetLayoutView="115" zoomScalePageLayoutView="145" workbookViewId="0">
      <selection activeCell="P25" sqref="P25"/>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703"/>
    <col min="11" max="11" width="9.33203125" style="780"/>
    <col min="12" max="12" width="3.1640625" style="781" bestFit="1" customWidth="1"/>
    <col min="13" max="19" width="9.33203125" style="780"/>
    <col min="20" max="16384" width="9.33203125" style="3"/>
  </cols>
  <sheetData>
    <row r="1" spans="1:15" ht="11.25" customHeight="1"/>
    <row r="2" spans="1:15" ht="11.25" customHeight="1">
      <c r="A2" s="25"/>
      <c r="B2" s="25"/>
      <c r="C2" s="25"/>
      <c r="D2" s="25"/>
      <c r="E2" s="91"/>
      <c r="F2" s="91"/>
      <c r="G2" s="91"/>
    </row>
    <row r="3" spans="1:15" ht="11.25" customHeight="1">
      <c r="A3" s="863" t="s">
        <v>768</v>
      </c>
      <c r="B3" s="863"/>
      <c r="C3" s="863"/>
      <c r="D3" s="863"/>
      <c r="E3" s="863"/>
      <c r="F3" s="863"/>
      <c r="G3" s="863"/>
      <c r="H3" s="45"/>
      <c r="I3" s="45"/>
      <c r="K3" s="780" t="s">
        <v>347</v>
      </c>
      <c r="M3" s="780" t="s">
        <v>348</v>
      </c>
      <c r="N3" s="780" t="s">
        <v>349</v>
      </c>
      <c r="O3" s="780" t="s">
        <v>350</v>
      </c>
    </row>
    <row r="4" spans="1:15" ht="11.25" customHeight="1">
      <c r="A4" s="92"/>
      <c r="B4" s="91"/>
      <c r="C4" s="91"/>
      <c r="D4" s="91"/>
      <c r="E4" s="91"/>
      <c r="F4" s="91"/>
      <c r="G4" s="91"/>
      <c r="H4" s="45"/>
      <c r="I4" s="45"/>
      <c r="J4" s="703">
        <v>2016</v>
      </c>
      <c r="K4" s="780">
        <v>1</v>
      </c>
      <c r="L4" s="781">
        <v>1</v>
      </c>
      <c r="M4" s="782">
        <v>40.61</v>
      </c>
      <c r="N4" s="782">
        <v>96.75</v>
      </c>
      <c r="O4" s="782">
        <v>16.37</v>
      </c>
    </row>
    <row r="5" spans="1:15" ht="11.25" customHeight="1">
      <c r="A5" s="92"/>
      <c r="B5" s="91"/>
      <c r="C5" s="91"/>
      <c r="D5" s="91"/>
      <c r="E5" s="91"/>
      <c r="F5" s="91"/>
      <c r="G5" s="91"/>
      <c r="H5" s="16"/>
      <c r="I5" s="16"/>
      <c r="L5" s="781">
        <v>2</v>
      </c>
      <c r="M5" s="782">
        <v>29.82</v>
      </c>
      <c r="N5" s="782">
        <v>76.510000000000005</v>
      </c>
      <c r="O5" s="782">
        <v>15.9</v>
      </c>
    </row>
    <row r="6" spans="1:15" ht="29.25" customHeight="1">
      <c r="A6" s="157"/>
      <c r="C6" s="270" t="s">
        <v>170</v>
      </c>
      <c r="D6" s="284" t="s">
        <v>366</v>
      </c>
      <c r="E6" s="285" t="s">
        <v>373</v>
      </c>
      <c r="F6" s="286" t="s">
        <v>148</v>
      </c>
      <c r="G6" s="159"/>
      <c r="H6" s="31"/>
      <c r="I6" s="16"/>
      <c r="L6" s="781">
        <v>3</v>
      </c>
      <c r="M6" s="782">
        <v>27.06</v>
      </c>
      <c r="N6" s="782">
        <v>80.096000000000004</v>
      </c>
      <c r="O6" s="782">
        <v>29.21</v>
      </c>
    </row>
    <row r="7" spans="1:15" ht="11.25" customHeight="1">
      <c r="A7" s="287"/>
      <c r="C7" s="293" t="s">
        <v>171</v>
      </c>
      <c r="D7" s="288">
        <v>60.52</v>
      </c>
      <c r="E7" s="288">
        <v>47.611550000000001</v>
      </c>
      <c r="F7" s="289">
        <f>IF(E7=0,"",(D7-E7)/E7)</f>
        <v>0.27112013786570699</v>
      </c>
      <c r="G7" s="159"/>
      <c r="H7" s="32"/>
      <c r="I7" s="5"/>
      <c r="K7" s="780">
        <v>4</v>
      </c>
      <c r="L7" s="781">
        <v>4</v>
      </c>
      <c r="M7" s="782">
        <v>27.93</v>
      </c>
      <c r="N7" s="782">
        <v>77.09</v>
      </c>
      <c r="O7" s="782">
        <v>20.7</v>
      </c>
    </row>
    <row r="8" spans="1:15" ht="11.25" customHeight="1">
      <c r="A8" s="287"/>
      <c r="C8" s="292" t="s">
        <v>177</v>
      </c>
      <c r="D8" s="290">
        <v>27.9</v>
      </c>
      <c r="E8" s="290">
        <v>35.270809999999997</v>
      </c>
      <c r="F8" s="291">
        <f t="shared" ref="F8:F30" si="0">IF(E8=0,"",(D8-E8)/E8)</f>
        <v>-0.20897762200527856</v>
      </c>
      <c r="G8" s="159"/>
      <c r="H8" s="30"/>
      <c r="I8" s="6"/>
      <c r="L8" s="781">
        <v>5</v>
      </c>
      <c r="M8" s="782">
        <v>49.585999999999999</v>
      </c>
      <c r="N8" s="782">
        <v>140.12</v>
      </c>
      <c r="O8" s="782">
        <v>74.02</v>
      </c>
    </row>
    <row r="9" spans="1:15" ht="11.25" customHeight="1">
      <c r="A9" s="287"/>
      <c r="C9" s="293" t="s">
        <v>178</v>
      </c>
      <c r="D9" s="288">
        <v>156.72</v>
      </c>
      <c r="E9" s="288">
        <v>174.1789</v>
      </c>
      <c r="F9" s="289">
        <f t="shared" si="0"/>
        <v>-0.10023544757717497</v>
      </c>
      <c r="G9" s="159"/>
      <c r="H9" s="32"/>
      <c r="I9" s="8"/>
      <c r="L9" s="781">
        <v>6</v>
      </c>
      <c r="M9" s="782">
        <v>57</v>
      </c>
      <c r="N9" s="782">
        <v>144.66999999999999</v>
      </c>
      <c r="O9" s="782">
        <v>78.08</v>
      </c>
    </row>
    <row r="10" spans="1:15" ht="11.25" customHeight="1">
      <c r="A10" s="287"/>
      <c r="C10" s="292" t="s">
        <v>185</v>
      </c>
      <c r="D10" s="290">
        <v>124.18</v>
      </c>
      <c r="E10" s="290">
        <v>117.9472</v>
      </c>
      <c r="F10" s="291">
        <f t="shared" si="0"/>
        <v>5.284398442693012E-2</v>
      </c>
      <c r="G10" s="159"/>
      <c r="H10" s="32"/>
      <c r="I10" s="5"/>
      <c r="L10" s="781">
        <v>7</v>
      </c>
      <c r="M10" s="782">
        <v>52.31</v>
      </c>
      <c r="N10" s="782">
        <v>117.32</v>
      </c>
      <c r="O10" s="782">
        <v>41.34</v>
      </c>
    </row>
    <row r="11" spans="1:15" ht="11.25" customHeight="1">
      <c r="A11" s="287"/>
      <c r="C11" s="293" t="s">
        <v>186</v>
      </c>
      <c r="D11" s="288">
        <v>60.03</v>
      </c>
      <c r="E11" s="288">
        <v>38.960270000000001</v>
      </c>
      <c r="F11" s="289">
        <f t="shared" si="0"/>
        <v>0.5408004102640972</v>
      </c>
      <c r="G11" s="159"/>
      <c r="H11" s="32"/>
      <c r="I11" s="5"/>
      <c r="K11" s="780">
        <v>8</v>
      </c>
      <c r="L11" s="781">
        <v>8</v>
      </c>
      <c r="M11" s="782">
        <v>57.96</v>
      </c>
      <c r="N11" s="782">
        <v>140.31</v>
      </c>
      <c r="O11" s="782">
        <v>96.52</v>
      </c>
    </row>
    <row r="12" spans="1:15" ht="11.25" customHeight="1">
      <c r="A12" s="287"/>
      <c r="C12" s="292" t="s">
        <v>188</v>
      </c>
      <c r="D12" s="290">
        <v>25.79</v>
      </c>
      <c r="E12" s="290">
        <v>24.416350000000001</v>
      </c>
      <c r="F12" s="291">
        <f t="shared" si="0"/>
        <v>5.6259432716192131E-2</v>
      </c>
      <c r="G12" s="159"/>
      <c r="H12" s="32"/>
      <c r="I12" s="5"/>
      <c r="L12" s="781">
        <v>9</v>
      </c>
      <c r="M12" s="782">
        <v>100.51885660000001</v>
      </c>
      <c r="N12" s="782">
        <v>268.94750210000001</v>
      </c>
      <c r="O12" s="782">
        <v>150.104332</v>
      </c>
    </row>
    <row r="13" spans="1:15" ht="11.25" customHeight="1">
      <c r="A13" s="287"/>
      <c r="C13" s="293" t="s">
        <v>176</v>
      </c>
      <c r="D13" s="288">
        <v>60.26</v>
      </c>
      <c r="E13" s="288">
        <v>93.776388888888889</v>
      </c>
      <c r="F13" s="289">
        <f t="shared" si="0"/>
        <v>-0.35740754454301754</v>
      </c>
      <c r="G13" s="159"/>
      <c r="H13" s="30"/>
      <c r="I13" s="6"/>
      <c r="L13" s="781">
        <v>10</v>
      </c>
      <c r="M13" s="782">
        <v>75.15657152448378</v>
      </c>
      <c r="N13" s="782">
        <v>243.71150207519463</v>
      </c>
      <c r="O13" s="782">
        <v>181.79733530680286</v>
      </c>
    </row>
    <row r="14" spans="1:15" ht="11.25" customHeight="1">
      <c r="A14" s="287"/>
      <c r="C14" s="292" t="s">
        <v>335</v>
      </c>
      <c r="D14" s="290">
        <v>80.88</v>
      </c>
      <c r="E14" s="290">
        <v>81.1892</v>
      </c>
      <c r="F14" s="291">
        <f t="shared" si="0"/>
        <v>-3.8083883078045373E-3</v>
      </c>
      <c r="G14" s="159"/>
      <c r="H14" s="32"/>
      <c r="I14" s="8"/>
      <c r="L14" s="781">
        <v>11</v>
      </c>
      <c r="M14" s="782">
        <v>52.24</v>
      </c>
      <c r="N14" s="782">
        <v>154.21</v>
      </c>
      <c r="O14" s="782">
        <v>79.12</v>
      </c>
    </row>
    <row r="15" spans="1:15" ht="11.25" customHeight="1">
      <c r="A15" s="287"/>
      <c r="C15" s="293" t="s">
        <v>336</v>
      </c>
      <c r="D15" s="288">
        <v>229.07</v>
      </c>
      <c r="E15" s="288">
        <v>147.7303</v>
      </c>
      <c r="F15" s="289">
        <f t="shared" si="0"/>
        <v>0.5505959170190543</v>
      </c>
      <c r="G15" s="159"/>
      <c r="H15" s="32"/>
      <c r="I15" s="8"/>
      <c r="K15" s="780">
        <v>12</v>
      </c>
      <c r="L15" s="781">
        <v>12</v>
      </c>
      <c r="M15" s="782">
        <v>44.628571101597331</v>
      </c>
      <c r="N15" s="782">
        <v>116.62271445138057</v>
      </c>
      <c r="O15" s="782">
        <v>41.373285293579045</v>
      </c>
    </row>
    <row r="16" spans="1:15" ht="11.25" customHeight="1">
      <c r="A16" s="287"/>
      <c r="C16" s="292" t="s">
        <v>183</v>
      </c>
      <c r="D16" s="290">
        <v>58.14</v>
      </c>
      <c r="E16" s="290">
        <v>56.728099999999998</v>
      </c>
      <c r="F16" s="291">
        <f t="shared" si="0"/>
        <v>2.488889985738995E-2</v>
      </c>
      <c r="G16" s="159"/>
      <c r="H16" s="32"/>
      <c r="I16" s="8"/>
      <c r="L16" s="781">
        <v>13</v>
      </c>
      <c r="M16" s="782">
        <v>42.599998474121001</v>
      </c>
      <c r="N16" s="782">
        <v>120.78800201416</v>
      </c>
      <c r="O16" s="782">
        <v>93.665000915527301</v>
      </c>
    </row>
    <row r="17" spans="1:15" ht="11.25" customHeight="1">
      <c r="A17" s="287"/>
      <c r="C17" s="293" t="s">
        <v>187</v>
      </c>
      <c r="D17" s="288">
        <v>17.11</v>
      </c>
      <c r="E17" s="288">
        <v>22.634709999999998</v>
      </c>
      <c r="F17" s="289">
        <f t="shared" si="0"/>
        <v>-0.24408132465580515</v>
      </c>
      <c r="G17" s="159"/>
      <c r="H17" s="32"/>
      <c r="I17" s="8"/>
      <c r="L17" s="781">
        <v>14</v>
      </c>
      <c r="M17" s="782">
        <v>49.743000030517535</v>
      </c>
      <c r="N17" s="782">
        <v>125.66285814557708</v>
      </c>
      <c r="O17" s="782">
        <v>131.74585723876913</v>
      </c>
    </row>
    <row r="18" spans="1:15" ht="11.25" customHeight="1">
      <c r="A18" s="287"/>
      <c r="C18" s="292" t="s">
        <v>337</v>
      </c>
      <c r="D18" s="290">
        <v>15.47</v>
      </c>
      <c r="E18" s="290">
        <v>10.193099999999999</v>
      </c>
      <c r="F18" s="291">
        <f t="shared" si="0"/>
        <v>0.51769334157420233</v>
      </c>
      <c r="G18" s="159"/>
      <c r="H18" s="32"/>
      <c r="I18" s="8"/>
      <c r="L18" s="781">
        <v>15</v>
      </c>
      <c r="M18" s="782">
        <v>54.414285387311615</v>
      </c>
      <c r="N18" s="782">
        <v>127.68985639299636</v>
      </c>
      <c r="O18" s="782">
        <v>71.706143515450577</v>
      </c>
    </row>
    <row r="19" spans="1:15" ht="11.25" customHeight="1">
      <c r="A19" s="287"/>
      <c r="C19" s="293" t="s">
        <v>338</v>
      </c>
      <c r="D19" s="288">
        <v>35.659999999999997</v>
      </c>
      <c r="E19" s="288">
        <v>34.957583</v>
      </c>
      <c r="F19" s="289">
        <f t="shared" si="0"/>
        <v>2.0093408631826661E-2</v>
      </c>
      <c r="G19" s="159"/>
      <c r="H19" s="32"/>
      <c r="I19" s="8"/>
      <c r="K19" s="780">
        <v>16</v>
      </c>
      <c r="L19" s="781">
        <v>16</v>
      </c>
      <c r="M19" s="782">
        <v>47.73</v>
      </c>
      <c r="N19" s="782">
        <v>97.4</v>
      </c>
      <c r="O19" s="782">
        <v>53.49</v>
      </c>
    </row>
    <row r="20" spans="1:15" ht="11.25" customHeight="1">
      <c r="A20" s="287"/>
      <c r="C20" s="292" t="s">
        <v>339</v>
      </c>
      <c r="D20" s="290">
        <v>1.59</v>
      </c>
      <c r="E20" s="290">
        <v>1.1300650000000001</v>
      </c>
      <c r="F20" s="291">
        <f t="shared" si="0"/>
        <v>0.40699871246344232</v>
      </c>
      <c r="G20" s="159"/>
      <c r="H20" s="32"/>
      <c r="I20" s="8"/>
      <c r="L20" s="781">
        <v>17</v>
      </c>
      <c r="M20" s="782">
        <v>42.142857687813873</v>
      </c>
      <c r="N20" s="782">
        <v>85.487143380301248</v>
      </c>
      <c r="O20" s="782">
        <v>51.424428122384178</v>
      </c>
    </row>
    <row r="21" spans="1:15" ht="11.25" customHeight="1">
      <c r="A21" s="287"/>
      <c r="C21" s="293" t="s">
        <v>174</v>
      </c>
      <c r="D21" s="288">
        <v>242.19</v>
      </c>
      <c r="E21" s="288">
        <v>306.27679999999998</v>
      </c>
      <c r="F21" s="289">
        <f t="shared" si="0"/>
        <v>-0.20924470936094405</v>
      </c>
      <c r="G21" s="159"/>
      <c r="H21" s="32"/>
      <c r="I21" s="9"/>
      <c r="L21" s="781">
        <v>18</v>
      </c>
      <c r="M21" s="782">
        <v>27.452428545270582</v>
      </c>
      <c r="N21" s="782">
        <v>62.369998931884716</v>
      </c>
      <c r="O21" s="782">
        <v>34.353571755545424</v>
      </c>
    </row>
    <row r="22" spans="1:15" ht="11.25" customHeight="1">
      <c r="A22" s="287"/>
      <c r="C22" s="292" t="s">
        <v>172</v>
      </c>
      <c r="D22" s="290">
        <v>0</v>
      </c>
      <c r="E22" s="290">
        <v>0</v>
      </c>
      <c r="F22" s="291" t="str">
        <f t="shared" si="0"/>
        <v/>
      </c>
      <c r="G22" s="159"/>
      <c r="H22" s="32"/>
      <c r="I22" s="8"/>
      <c r="L22" s="781">
        <v>19</v>
      </c>
      <c r="M22" s="782">
        <v>21.857142584664455</v>
      </c>
      <c r="N22" s="782">
        <v>58.684285300118525</v>
      </c>
      <c r="O22" s="782">
        <v>29.207143238612552</v>
      </c>
    </row>
    <row r="23" spans="1:15" ht="11.25" customHeight="1">
      <c r="A23" s="287"/>
      <c r="C23" s="293" t="s">
        <v>173</v>
      </c>
      <c r="D23" s="288">
        <v>1.77</v>
      </c>
      <c r="E23" s="288">
        <v>0</v>
      </c>
      <c r="F23" s="289" t="str">
        <f t="shared" si="0"/>
        <v/>
      </c>
      <c r="G23" s="159"/>
      <c r="H23" s="32"/>
      <c r="I23" s="8"/>
      <c r="K23" s="780">
        <v>20</v>
      </c>
      <c r="L23" s="781">
        <v>20</v>
      </c>
      <c r="M23" s="782">
        <v>19.5</v>
      </c>
      <c r="N23" s="782">
        <v>54</v>
      </c>
      <c r="O23" s="782">
        <v>22.1</v>
      </c>
    </row>
    <row r="24" spans="1:15" ht="11.25" customHeight="1">
      <c r="A24" s="287"/>
      <c r="C24" s="292" t="s">
        <v>189</v>
      </c>
      <c r="D24" s="290">
        <v>25.14</v>
      </c>
      <c r="E24" s="290">
        <v>23.743839999999999</v>
      </c>
      <c r="F24" s="291">
        <f t="shared" si="0"/>
        <v>5.8800935316275796E-2</v>
      </c>
      <c r="G24" s="159"/>
      <c r="H24" s="33"/>
      <c r="I24" s="8"/>
      <c r="L24" s="781">
        <v>21</v>
      </c>
      <c r="M24" s="782">
        <v>19.485713958740185</v>
      </c>
      <c r="N24" s="782">
        <v>50.756999969482365</v>
      </c>
      <c r="O24" s="782">
        <v>17.473428726196214</v>
      </c>
    </row>
    <row r="25" spans="1:15" ht="11.25" customHeight="1">
      <c r="A25" s="294"/>
      <c r="C25" s="293" t="s">
        <v>179</v>
      </c>
      <c r="D25" s="288">
        <v>0</v>
      </c>
      <c r="E25" s="288">
        <v>0</v>
      </c>
      <c r="F25" s="289" t="str">
        <f t="shared" si="0"/>
        <v/>
      </c>
      <c r="G25" s="250"/>
      <c r="H25" s="32"/>
      <c r="I25" s="9"/>
      <c r="L25" s="781">
        <v>22</v>
      </c>
      <c r="M25" s="782">
        <v>16.329999999999998</v>
      </c>
      <c r="N25" s="782">
        <v>46.59</v>
      </c>
      <c r="O25" s="782">
        <v>17.04</v>
      </c>
    </row>
    <row r="26" spans="1:15" ht="11.25" customHeight="1">
      <c r="A26" s="295"/>
      <c r="C26" s="292" t="s">
        <v>180</v>
      </c>
      <c r="D26" s="290">
        <v>0.88</v>
      </c>
      <c r="E26" s="290">
        <v>1.253355</v>
      </c>
      <c r="F26" s="291">
        <f t="shared" si="0"/>
        <v>-0.29788447806088458</v>
      </c>
      <c r="G26" s="159"/>
      <c r="H26" s="30"/>
      <c r="I26" s="8"/>
      <c r="L26" s="781">
        <v>23</v>
      </c>
      <c r="M26" s="782">
        <v>15.18</v>
      </c>
      <c r="N26" s="782">
        <v>40.29</v>
      </c>
      <c r="O26" s="782">
        <v>22.12</v>
      </c>
    </row>
    <row r="27" spans="1:15" ht="11.25" customHeight="1">
      <c r="A27" s="159"/>
      <c r="C27" s="293" t="s">
        <v>181</v>
      </c>
      <c r="D27" s="288">
        <v>0.3</v>
      </c>
      <c r="E27" s="288">
        <v>0</v>
      </c>
      <c r="F27" s="289" t="str">
        <f t="shared" si="0"/>
        <v/>
      </c>
      <c r="G27" s="159"/>
      <c r="H27" s="30"/>
      <c r="I27" s="8"/>
      <c r="K27" s="780">
        <v>24</v>
      </c>
      <c r="L27" s="781">
        <v>24</v>
      </c>
      <c r="M27" s="782">
        <v>15.1</v>
      </c>
      <c r="N27" s="782">
        <v>35.630000000000003</v>
      </c>
      <c r="O27" s="782">
        <v>13.87</v>
      </c>
    </row>
    <row r="28" spans="1:15" ht="11.25" customHeight="1">
      <c r="A28" s="159"/>
      <c r="C28" s="292" t="s">
        <v>182</v>
      </c>
      <c r="D28" s="290">
        <v>0</v>
      </c>
      <c r="E28" s="290">
        <v>0</v>
      </c>
      <c r="F28" s="291" t="str">
        <f t="shared" si="0"/>
        <v/>
      </c>
      <c r="G28" s="159"/>
      <c r="H28" s="30"/>
      <c r="I28" s="8"/>
      <c r="L28" s="781">
        <v>25</v>
      </c>
      <c r="M28" s="782">
        <v>18.016999930000001</v>
      </c>
      <c r="N28" s="782">
        <v>34.608428410000002</v>
      </c>
      <c r="O28" s="782">
        <v>10.78285721</v>
      </c>
    </row>
    <row r="29" spans="1:15" ht="11.25" customHeight="1">
      <c r="A29" s="250"/>
      <c r="C29" s="293" t="s">
        <v>184</v>
      </c>
      <c r="D29" s="288">
        <v>0.95</v>
      </c>
      <c r="E29" s="288">
        <v>0.132387</v>
      </c>
      <c r="F29" s="289">
        <f t="shared" si="0"/>
        <v>6.1759311714896468</v>
      </c>
      <c r="G29" s="296"/>
      <c r="H29" s="30"/>
      <c r="I29" s="8"/>
      <c r="L29" s="781">
        <v>26</v>
      </c>
      <c r="M29" s="782">
        <v>16.489714209999999</v>
      </c>
      <c r="N29" s="782">
        <v>34.074285510000003</v>
      </c>
      <c r="O29" s="782">
        <v>9.5958572120000003</v>
      </c>
    </row>
    <row r="30" spans="1:15" ht="11.25" customHeight="1">
      <c r="A30" s="295"/>
      <c r="C30" s="297" t="s">
        <v>175</v>
      </c>
      <c r="D30" s="298">
        <v>6.11</v>
      </c>
      <c r="E30" s="298">
        <v>11.73</v>
      </c>
      <c r="F30" s="299">
        <f t="shared" si="0"/>
        <v>-0.47911338448422847</v>
      </c>
      <c r="G30" s="159"/>
      <c r="H30" s="32"/>
      <c r="I30" s="8"/>
      <c r="L30" s="781">
        <v>27</v>
      </c>
      <c r="M30" s="782">
        <v>16.199999810000001</v>
      </c>
      <c r="N30" s="782">
        <v>29.599571770000001</v>
      </c>
      <c r="O30" s="782">
        <v>7.8892858370000001</v>
      </c>
    </row>
    <row r="31" spans="1:15" ht="11.25" customHeight="1">
      <c r="A31" s="158"/>
      <c r="C31" s="534" t="s">
        <v>766</v>
      </c>
      <c r="D31" s="158"/>
      <c r="E31" s="158"/>
      <c r="F31" s="158"/>
      <c r="G31" s="158"/>
      <c r="H31" s="32"/>
      <c r="I31" s="8"/>
      <c r="K31" s="780">
        <v>28</v>
      </c>
      <c r="L31" s="781">
        <v>28</v>
      </c>
      <c r="M31" s="782">
        <v>12.016285760000001</v>
      </c>
      <c r="N31" s="782">
        <v>29.3955713</v>
      </c>
      <c r="O31" s="782">
        <v>7.2334286140000001</v>
      </c>
    </row>
    <row r="32" spans="1:15" ht="11.25" customHeight="1">
      <c r="A32" s="158"/>
      <c r="B32" s="158"/>
      <c r="C32" s="158"/>
      <c r="D32" s="158"/>
      <c r="E32" s="158"/>
      <c r="F32" s="158"/>
      <c r="G32" s="158"/>
      <c r="H32" s="32"/>
      <c r="I32" s="8"/>
      <c r="L32" s="781">
        <v>29</v>
      </c>
      <c r="M32" s="782">
        <v>10.423571450000001</v>
      </c>
      <c r="N32" s="782">
        <v>32.468857079999999</v>
      </c>
      <c r="O32" s="782">
        <v>6.729428564</v>
      </c>
    </row>
    <row r="33" spans="1:15" ht="11.25" customHeight="1">
      <c r="A33" s="158"/>
      <c r="B33" s="158"/>
      <c r="C33" s="158"/>
      <c r="D33" s="158"/>
      <c r="E33" s="158"/>
      <c r="F33" s="158"/>
      <c r="G33" s="158"/>
      <c r="H33" s="32"/>
      <c r="I33" s="8"/>
      <c r="L33" s="781">
        <v>30</v>
      </c>
      <c r="M33" s="782">
        <v>10.043285640000001</v>
      </c>
      <c r="N33" s="782">
        <v>32.112285890000003</v>
      </c>
      <c r="O33" s="782">
        <v>5.6338571819999999</v>
      </c>
    </row>
    <row r="34" spans="1:15" ht="11.25" customHeight="1">
      <c r="A34" s="158"/>
      <c r="B34" s="158"/>
      <c r="C34" s="158"/>
      <c r="D34" s="158"/>
      <c r="E34" s="158"/>
      <c r="F34" s="158"/>
      <c r="G34" s="158"/>
      <c r="H34" s="32"/>
      <c r="I34" s="8"/>
      <c r="L34" s="781">
        <v>31</v>
      </c>
      <c r="M34" s="782">
        <v>10.086428642272944</v>
      </c>
      <c r="N34" s="782">
        <v>29.132714407784558</v>
      </c>
      <c r="O34" s="782">
        <v>5.181999887738904</v>
      </c>
    </row>
    <row r="35" spans="1:15" ht="11.25" customHeight="1">
      <c r="A35" s="863" t="s">
        <v>769</v>
      </c>
      <c r="B35" s="863"/>
      <c r="C35" s="863"/>
      <c r="D35" s="863"/>
      <c r="E35" s="863"/>
      <c r="F35" s="863"/>
      <c r="G35" s="863"/>
      <c r="H35" s="32"/>
      <c r="I35" s="8"/>
      <c r="K35" s="780">
        <v>32</v>
      </c>
      <c r="L35" s="781">
        <v>32</v>
      </c>
      <c r="M35" s="782">
        <v>12.08228561</v>
      </c>
      <c r="N35" s="782">
        <v>34.150143489999998</v>
      </c>
      <c r="O35" s="782">
        <v>4.8032856669999999</v>
      </c>
    </row>
    <row r="36" spans="1:15" ht="11.25" customHeight="1">
      <c r="A36" s="158"/>
      <c r="B36" s="158"/>
      <c r="C36" s="158"/>
      <c r="D36" s="158"/>
      <c r="E36" s="158"/>
      <c r="F36" s="158"/>
      <c r="G36" s="158"/>
      <c r="H36" s="32"/>
      <c r="I36" s="8"/>
      <c r="L36" s="781">
        <v>33</v>
      </c>
      <c r="M36" s="782">
        <v>11.874000004359614</v>
      </c>
      <c r="N36" s="782">
        <v>35.225571223667643</v>
      </c>
      <c r="O36" s="782">
        <v>4.3821428843906904</v>
      </c>
    </row>
    <row r="37" spans="1:15" ht="11.25" customHeight="1">
      <c r="A37" s="157"/>
      <c r="B37" s="159"/>
      <c r="C37" s="159"/>
      <c r="D37" s="159"/>
      <c r="E37" s="159"/>
      <c r="F37" s="159"/>
      <c r="G37" s="159"/>
      <c r="H37" s="33"/>
      <c r="I37" s="8"/>
      <c r="L37" s="781">
        <v>34</v>
      </c>
      <c r="M37" s="782">
        <v>10.842857090000001</v>
      </c>
      <c r="N37" s="782">
        <v>35.168570930000001</v>
      </c>
      <c r="O37" s="782">
        <v>13.837000059999999</v>
      </c>
    </row>
    <row r="38" spans="1:15" ht="11.25" customHeight="1">
      <c r="A38" s="92"/>
      <c r="B38" s="91"/>
      <c r="C38" s="91"/>
      <c r="D38" s="91"/>
      <c r="E38" s="91"/>
      <c r="F38" s="91"/>
      <c r="G38" s="91"/>
      <c r="H38" s="5"/>
      <c r="I38" s="8"/>
      <c r="L38" s="781">
        <v>35</v>
      </c>
      <c r="M38" s="782">
        <v>10.48142842</v>
      </c>
      <c r="N38" s="782">
        <v>37.824428560000001</v>
      </c>
      <c r="O38" s="782">
        <v>3.922857182</v>
      </c>
    </row>
    <row r="39" spans="1:15" ht="11.25" customHeight="1">
      <c r="A39" s="92"/>
      <c r="B39" s="91"/>
      <c r="C39" s="91"/>
      <c r="D39" s="91"/>
      <c r="E39" s="91"/>
      <c r="F39" s="91"/>
      <c r="G39" s="91"/>
      <c r="H39" s="5"/>
      <c r="I39" s="13"/>
      <c r="K39" s="780">
        <v>36</v>
      </c>
      <c r="L39" s="781">
        <v>36</v>
      </c>
      <c r="M39" s="782">
        <v>11.85</v>
      </c>
      <c r="N39" s="782">
        <v>39.78</v>
      </c>
      <c r="O39" s="782">
        <v>4.9800000000000004</v>
      </c>
    </row>
    <row r="40" spans="1:15" ht="11.25" customHeight="1">
      <c r="A40" s="92"/>
      <c r="B40" s="91"/>
      <c r="C40" s="91"/>
      <c r="D40" s="91"/>
      <c r="E40" s="91"/>
      <c r="F40" s="91"/>
      <c r="G40" s="91"/>
      <c r="H40" s="5"/>
      <c r="I40" s="13"/>
      <c r="L40" s="781">
        <v>37</v>
      </c>
      <c r="M40" s="782">
        <v>12.08</v>
      </c>
      <c r="N40" s="782">
        <v>44.25</v>
      </c>
      <c r="O40" s="782">
        <v>4.92</v>
      </c>
    </row>
    <row r="41" spans="1:15" ht="11.25" customHeight="1">
      <c r="A41" s="92"/>
      <c r="B41" s="91"/>
      <c r="C41" s="91"/>
      <c r="D41" s="91"/>
      <c r="E41" s="91"/>
      <c r="F41" s="91"/>
      <c r="G41" s="91"/>
      <c r="H41" s="5"/>
      <c r="I41" s="9"/>
      <c r="L41" s="781">
        <v>38</v>
      </c>
      <c r="M41" s="782">
        <v>11.88371427</v>
      </c>
      <c r="N41" s="782">
        <v>41.311858039999997</v>
      </c>
      <c r="O41" s="782">
        <v>4.6447142870000002</v>
      </c>
    </row>
    <row r="42" spans="1:15" ht="11.25" customHeight="1">
      <c r="A42" s="92"/>
      <c r="B42" s="91"/>
      <c r="C42" s="91"/>
      <c r="D42" s="91"/>
      <c r="E42" s="91"/>
      <c r="F42" s="91"/>
      <c r="G42" s="91"/>
      <c r="H42" s="5"/>
      <c r="I42" s="9"/>
      <c r="K42" s="780">
        <v>39</v>
      </c>
      <c r="L42" s="781">
        <v>39</v>
      </c>
      <c r="M42" s="782">
        <v>13.06</v>
      </c>
      <c r="N42" s="782">
        <v>41.13</v>
      </c>
      <c r="O42" s="782">
        <v>4.2699999999999996</v>
      </c>
    </row>
    <row r="43" spans="1:15" ht="11.25" customHeight="1">
      <c r="A43" s="92"/>
      <c r="B43" s="91"/>
      <c r="C43" s="91"/>
      <c r="D43" s="91"/>
      <c r="E43" s="91"/>
      <c r="F43" s="91"/>
      <c r="G43" s="91"/>
      <c r="H43" s="5"/>
      <c r="I43" s="9"/>
      <c r="L43" s="781">
        <v>40</v>
      </c>
      <c r="M43" s="782">
        <v>15.945571764285715</v>
      </c>
      <c r="N43" s="782">
        <v>46.466000694285704</v>
      </c>
      <c r="O43" s="782">
        <v>5.3634285927142864</v>
      </c>
    </row>
    <row r="44" spans="1:15" ht="11.25" customHeight="1">
      <c r="A44" s="92"/>
      <c r="B44" s="91"/>
      <c r="C44" s="91"/>
      <c r="D44" s="91"/>
      <c r="E44" s="91"/>
      <c r="F44" s="91"/>
      <c r="G44" s="91"/>
      <c r="H44" s="8"/>
      <c r="I44" s="13"/>
      <c r="L44" s="781">
        <v>41</v>
      </c>
      <c r="M44" s="782">
        <v>15.848856789725129</v>
      </c>
      <c r="N44" s="782">
        <v>37.273714882986837</v>
      </c>
      <c r="O44" s="782">
        <v>6.9682856968470812</v>
      </c>
    </row>
    <row r="45" spans="1:15" ht="11.25" customHeight="1">
      <c r="A45" s="92"/>
      <c r="B45" s="91"/>
      <c r="C45" s="91"/>
      <c r="D45" s="91"/>
      <c r="E45" s="91"/>
      <c r="F45" s="91"/>
      <c r="G45" s="91"/>
      <c r="H45" s="5"/>
      <c r="I45" s="13"/>
      <c r="L45" s="781">
        <v>42</v>
      </c>
      <c r="M45" s="782">
        <v>15.549142972857144</v>
      </c>
      <c r="N45" s="782">
        <v>48.572000228571433</v>
      </c>
      <c r="O45" s="782">
        <v>11.100428648285714</v>
      </c>
    </row>
    <row r="46" spans="1:15" ht="11.25" customHeight="1">
      <c r="A46" s="92"/>
      <c r="B46" s="91"/>
      <c r="C46" s="91"/>
      <c r="D46" s="91"/>
      <c r="E46" s="91"/>
      <c r="F46" s="91"/>
      <c r="G46" s="91"/>
      <c r="H46" s="5"/>
      <c r="I46" s="13"/>
      <c r="K46" s="780">
        <v>43</v>
      </c>
      <c r="L46" s="781">
        <v>43</v>
      </c>
      <c r="M46" s="782">
        <v>13.17</v>
      </c>
      <c r="N46" s="782">
        <v>35.32</v>
      </c>
      <c r="O46" s="782">
        <v>6.01</v>
      </c>
    </row>
    <row r="47" spans="1:15" ht="11.25" customHeight="1">
      <c r="A47" s="92"/>
      <c r="B47" s="91"/>
      <c r="C47" s="91"/>
      <c r="D47" s="91"/>
      <c r="E47" s="91"/>
      <c r="F47" s="91"/>
      <c r="G47" s="91"/>
      <c r="H47" s="15"/>
      <c r="I47" s="15"/>
      <c r="L47" s="781">
        <v>44</v>
      </c>
      <c r="M47" s="782">
        <v>13.18</v>
      </c>
      <c r="N47" s="782">
        <v>36.83</v>
      </c>
      <c r="O47" s="782">
        <v>4.57</v>
      </c>
    </row>
    <row r="48" spans="1:15" ht="11.25" customHeight="1">
      <c r="A48" s="92"/>
      <c r="B48" s="91"/>
      <c r="C48" s="91"/>
      <c r="D48" s="91"/>
      <c r="E48" s="91"/>
      <c r="F48" s="91"/>
      <c r="G48" s="91"/>
      <c r="H48" s="14"/>
      <c r="I48" s="14"/>
      <c r="L48" s="781">
        <v>45</v>
      </c>
      <c r="M48" s="782">
        <v>13.49</v>
      </c>
      <c r="N48" s="782">
        <v>39.520000000000003</v>
      </c>
      <c r="O48" s="782">
        <v>4.83</v>
      </c>
    </row>
    <row r="49" spans="1:15" ht="11.25" customHeight="1">
      <c r="A49" s="92"/>
      <c r="B49" s="91"/>
      <c r="C49" s="91"/>
      <c r="D49" s="91"/>
      <c r="E49" s="91"/>
      <c r="F49" s="91"/>
      <c r="G49" s="91"/>
      <c r="H49" s="14"/>
      <c r="I49" s="14"/>
      <c r="L49" s="781">
        <v>46</v>
      </c>
      <c r="M49" s="782">
        <v>15.4</v>
      </c>
      <c r="N49" s="782">
        <v>53.38</v>
      </c>
      <c r="O49" s="782">
        <v>3.73</v>
      </c>
    </row>
    <row r="50" spans="1:15" ht="11.25" customHeight="1">
      <c r="A50" s="92"/>
      <c r="B50" s="91"/>
      <c r="C50" s="91"/>
      <c r="D50" s="91"/>
      <c r="E50" s="91"/>
      <c r="F50" s="91"/>
      <c r="G50" s="91"/>
      <c r="H50" s="14"/>
      <c r="I50" s="14"/>
      <c r="L50" s="781">
        <v>47</v>
      </c>
      <c r="M50" s="782">
        <v>16.408999999999999</v>
      </c>
      <c r="N50" s="782">
        <v>61.853000000000002</v>
      </c>
      <c r="O50" s="782">
        <v>2.5211429999999999</v>
      </c>
    </row>
    <row r="51" spans="1:15" ht="11.25" customHeight="1">
      <c r="A51" s="92"/>
      <c r="B51" s="91"/>
      <c r="C51" s="91"/>
      <c r="D51" s="91"/>
      <c r="E51" s="91"/>
      <c r="F51" s="91"/>
      <c r="G51" s="91"/>
      <c r="H51" s="14"/>
      <c r="I51" s="14"/>
      <c r="K51" s="780">
        <v>48</v>
      </c>
      <c r="L51" s="781">
        <v>48</v>
      </c>
      <c r="M51" s="782">
        <v>16.328857422857144</v>
      </c>
      <c r="N51" s="782">
        <v>65.330427987142869</v>
      </c>
      <c r="O51" s="782">
        <v>3.571428503285714</v>
      </c>
    </row>
    <row r="52" spans="1:15" ht="11.25" customHeight="1">
      <c r="A52" s="92"/>
      <c r="B52" s="91"/>
      <c r="C52" s="91"/>
      <c r="D52" s="91"/>
      <c r="E52" s="91"/>
      <c r="F52" s="91"/>
      <c r="G52" s="91"/>
      <c r="H52" s="14"/>
      <c r="I52" s="14"/>
      <c r="L52" s="781">
        <v>49</v>
      </c>
      <c r="M52" s="782">
        <v>20.236285890000001</v>
      </c>
      <c r="N52" s="782">
        <v>66.680000000000007</v>
      </c>
      <c r="O52" s="782">
        <v>6.1</v>
      </c>
    </row>
    <row r="53" spans="1:15" ht="11.25" customHeight="1">
      <c r="A53" s="92"/>
      <c r="B53" s="91"/>
      <c r="C53" s="91"/>
      <c r="D53" s="91"/>
      <c r="E53" s="91"/>
      <c r="F53" s="91"/>
      <c r="G53" s="91"/>
      <c r="H53" s="14"/>
      <c r="I53" s="14"/>
      <c r="L53" s="781">
        <v>50</v>
      </c>
      <c r="M53" s="782">
        <v>19.809999999999999</v>
      </c>
      <c r="N53" s="782">
        <v>61.31</v>
      </c>
      <c r="O53" s="782">
        <v>6.69</v>
      </c>
    </row>
    <row r="54" spans="1:15" ht="11.25" customHeight="1">
      <c r="A54" s="92"/>
      <c r="B54" s="91"/>
      <c r="C54" s="91"/>
      <c r="D54" s="91"/>
      <c r="E54" s="91"/>
      <c r="F54" s="91"/>
      <c r="G54" s="91"/>
      <c r="H54" s="14"/>
      <c r="I54" s="14"/>
      <c r="L54" s="781">
        <v>51</v>
      </c>
      <c r="M54" s="782">
        <v>21.91</v>
      </c>
      <c r="N54" s="782">
        <v>70.790000000000006</v>
      </c>
      <c r="O54" s="782">
        <v>13.15</v>
      </c>
    </row>
    <row r="55" spans="1:15" ht="12.75">
      <c r="A55" s="92"/>
      <c r="B55" s="91"/>
      <c r="C55" s="91"/>
      <c r="D55" s="91"/>
      <c r="E55" s="91"/>
      <c r="F55" s="91"/>
      <c r="G55" s="91"/>
      <c r="H55" s="14"/>
      <c r="I55" s="14"/>
      <c r="K55" s="780">
        <v>52</v>
      </c>
      <c r="L55" s="781">
        <v>52</v>
      </c>
      <c r="M55" s="782">
        <v>22</v>
      </c>
      <c r="N55" s="782">
        <v>77.434859137142865</v>
      </c>
      <c r="O55" s="782">
        <v>17.75700037857143</v>
      </c>
    </row>
    <row r="56" spans="1:15" ht="12.75">
      <c r="A56" s="92"/>
      <c r="B56" s="91"/>
      <c r="C56" s="91"/>
      <c r="D56" s="91"/>
      <c r="E56" s="91"/>
      <c r="F56" s="91"/>
      <c r="G56" s="91"/>
      <c r="H56" s="14"/>
      <c r="I56" s="14"/>
      <c r="J56" s="703">
        <v>2017</v>
      </c>
      <c r="K56" s="780">
        <v>1</v>
      </c>
      <c r="L56" s="781">
        <v>1</v>
      </c>
      <c r="M56" s="782">
        <v>41.55</v>
      </c>
      <c r="N56" s="782">
        <v>103.58</v>
      </c>
      <c r="O56" s="782">
        <v>29.67</v>
      </c>
    </row>
    <row r="57" spans="1:15" ht="12.75">
      <c r="A57" s="92"/>
      <c r="B57" s="91"/>
      <c r="C57" s="91"/>
      <c r="D57" s="91"/>
      <c r="E57" s="91"/>
      <c r="F57" s="91"/>
      <c r="G57" s="91"/>
      <c r="H57" s="14"/>
      <c r="I57" s="14"/>
      <c r="L57" s="781">
        <v>2</v>
      </c>
      <c r="M57" s="782">
        <v>39.6</v>
      </c>
      <c r="N57" s="782">
        <v>105.01</v>
      </c>
      <c r="O57" s="782">
        <v>51.2</v>
      </c>
    </row>
    <row r="58" spans="1:15" ht="12.75">
      <c r="A58" s="92"/>
      <c r="B58" s="91"/>
      <c r="C58" s="91"/>
      <c r="D58" s="91"/>
      <c r="E58" s="91"/>
      <c r="F58" s="91"/>
      <c r="G58" s="91"/>
      <c r="H58" s="14"/>
      <c r="I58" s="14"/>
      <c r="L58" s="781">
        <v>3</v>
      </c>
      <c r="M58" s="782">
        <v>73.650000000000006</v>
      </c>
      <c r="N58" s="782">
        <v>137.41</v>
      </c>
      <c r="O58" s="782">
        <v>43.26</v>
      </c>
    </row>
    <row r="59" spans="1:15" ht="12.75">
      <c r="A59" s="92"/>
      <c r="B59" s="91"/>
      <c r="C59" s="91"/>
      <c r="D59" s="91"/>
      <c r="E59" s="91"/>
      <c r="F59" s="91"/>
      <c r="G59" s="91"/>
      <c r="H59" s="14"/>
      <c r="I59" s="14"/>
      <c r="K59" s="780">
        <v>4</v>
      </c>
      <c r="L59" s="781">
        <v>4</v>
      </c>
      <c r="M59" s="782">
        <v>65.03</v>
      </c>
      <c r="N59" s="782">
        <v>127.83</v>
      </c>
      <c r="O59" s="782">
        <v>32.72</v>
      </c>
    </row>
    <row r="60" spans="1:15" ht="12.75">
      <c r="A60" s="92"/>
      <c r="B60" s="91"/>
      <c r="C60" s="91"/>
      <c r="D60" s="91"/>
      <c r="E60" s="91"/>
      <c r="F60" s="91"/>
      <c r="G60" s="91"/>
      <c r="H60" s="14"/>
      <c r="I60" s="14"/>
      <c r="L60" s="781">
        <v>5</v>
      </c>
      <c r="M60" s="782">
        <v>56.95</v>
      </c>
      <c r="N60" s="782">
        <v>97.31</v>
      </c>
      <c r="O60" s="782">
        <v>48.46</v>
      </c>
    </row>
    <row r="61" spans="1:15" ht="12.75">
      <c r="A61" s="534" t="s">
        <v>329</v>
      </c>
      <c r="B61" s="91"/>
      <c r="C61" s="91"/>
      <c r="D61" s="91"/>
      <c r="E61" s="91"/>
      <c r="F61" s="91"/>
      <c r="G61" s="91"/>
      <c r="H61" s="14"/>
      <c r="I61" s="14"/>
      <c r="L61" s="781">
        <v>6</v>
      </c>
      <c r="M61" s="782">
        <v>61.87</v>
      </c>
      <c r="N61" s="782">
        <v>123.44</v>
      </c>
      <c r="O61" s="782">
        <v>72.52</v>
      </c>
    </row>
    <row r="62" spans="1:15">
      <c r="L62" s="781">
        <v>7</v>
      </c>
      <c r="M62" s="782">
        <v>77.569999999999993</v>
      </c>
      <c r="N62" s="782">
        <v>145.02000000000001</v>
      </c>
      <c r="O62" s="782">
        <v>59.16</v>
      </c>
    </row>
    <row r="63" spans="1:15">
      <c r="K63" s="780">
        <v>8</v>
      </c>
      <c r="L63" s="781">
        <v>8</v>
      </c>
      <c r="M63" s="782">
        <v>86.94</v>
      </c>
      <c r="N63" s="782">
        <v>175.03</v>
      </c>
      <c r="O63" s="782">
        <v>24.36</v>
      </c>
    </row>
    <row r="64" spans="1:15">
      <c r="L64" s="781">
        <v>9</v>
      </c>
      <c r="M64" s="782">
        <v>85.13</v>
      </c>
      <c r="N64" s="782">
        <v>206.14</v>
      </c>
      <c r="O64" s="782">
        <v>39.07</v>
      </c>
    </row>
    <row r="65" spans="11:15">
      <c r="L65" s="781">
        <v>10</v>
      </c>
      <c r="M65" s="782">
        <v>84.78</v>
      </c>
      <c r="N65" s="782">
        <v>270.17</v>
      </c>
      <c r="O65" s="782">
        <v>109.16</v>
      </c>
    </row>
    <row r="66" spans="11:15">
      <c r="L66" s="781">
        <v>11</v>
      </c>
      <c r="M66" s="782">
        <v>84.78</v>
      </c>
      <c r="N66" s="782">
        <v>376.42</v>
      </c>
      <c r="O66" s="782">
        <v>188.18</v>
      </c>
    </row>
    <row r="67" spans="11:15">
      <c r="K67" s="780">
        <v>12</v>
      </c>
      <c r="L67" s="781">
        <v>12</v>
      </c>
      <c r="M67" s="782">
        <v>106.16</v>
      </c>
      <c r="N67" s="782">
        <v>351.57</v>
      </c>
      <c r="O67" s="782">
        <v>159.6</v>
      </c>
    </row>
    <row r="68" spans="11:15">
      <c r="L68" s="781">
        <v>13</v>
      </c>
      <c r="M68" s="782">
        <v>101.71</v>
      </c>
      <c r="N68" s="782">
        <v>384.37</v>
      </c>
      <c r="O68" s="782">
        <v>161.77000000000001</v>
      </c>
    </row>
    <row r="69" spans="11:15">
      <c r="L69" s="781">
        <v>14</v>
      </c>
      <c r="M69" s="782">
        <v>83.1</v>
      </c>
      <c r="N69" s="782">
        <v>337.84</v>
      </c>
      <c r="O69" s="782">
        <v>115.43</v>
      </c>
    </row>
    <row r="70" spans="11:15">
      <c r="L70" s="781">
        <v>15</v>
      </c>
      <c r="M70" s="782">
        <v>61.23</v>
      </c>
      <c r="N70" s="782">
        <v>282.32</v>
      </c>
      <c r="O70" s="782">
        <v>98.92</v>
      </c>
    </row>
    <row r="71" spans="11:15">
      <c r="K71" s="780">
        <v>16</v>
      </c>
      <c r="L71" s="781">
        <v>16</v>
      </c>
      <c r="M71" s="782">
        <v>49.8</v>
      </c>
      <c r="N71" s="782">
        <v>191.65</v>
      </c>
      <c r="O71" s="782">
        <v>82.48</v>
      </c>
    </row>
    <row r="72" spans="11:15">
      <c r="L72" s="781">
        <v>17</v>
      </c>
      <c r="M72" s="782">
        <v>40.21</v>
      </c>
      <c r="N72" s="782">
        <v>160.35</v>
      </c>
      <c r="O72" s="782">
        <v>77.02</v>
      </c>
    </row>
    <row r="73" spans="11:15">
      <c r="L73" s="781">
        <v>18</v>
      </c>
      <c r="M73" s="782">
        <v>43.46</v>
      </c>
      <c r="N73" s="782">
        <v>136.65</v>
      </c>
      <c r="O73" s="782">
        <v>62.63</v>
      </c>
    </row>
    <row r="74" spans="11:15">
      <c r="L74" s="781">
        <v>19</v>
      </c>
      <c r="M74" s="782">
        <v>35.65</v>
      </c>
      <c r="N74" s="782">
        <v>135.97</v>
      </c>
      <c r="O74" s="782">
        <v>93.03</v>
      </c>
    </row>
    <row r="75" spans="11:15">
      <c r="K75" s="780">
        <v>20</v>
      </c>
      <c r="L75" s="781">
        <v>20</v>
      </c>
      <c r="M75" s="782">
        <v>26.22</v>
      </c>
      <c r="N75" s="782">
        <v>135.66</v>
      </c>
      <c r="O75" s="782">
        <v>72.349999999999994</v>
      </c>
    </row>
    <row r="76" spans="11:15">
      <c r="L76" s="781">
        <v>21</v>
      </c>
      <c r="M76" s="782">
        <v>27.95</v>
      </c>
      <c r="N76" s="782">
        <v>113.82</v>
      </c>
      <c r="O76" s="782">
        <v>90.75</v>
      </c>
    </row>
    <row r="77" spans="11:15">
      <c r="L77" s="781">
        <v>22</v>
      </c>
      <c r="M77" s="782">
        <v>32.409999999999997</v>
      </c>
      <c r="N77" s="782">
        <v>64.03</v>
      </c>
      <c r="O77" s="782">
        <v>53.02</v>
      </c>
    </row>
    <row r="78" spans="11:15">
      <c r="L78" s="781">
        <v>23</v>
      </c>
      <c r="M78" s="782">
        <v>28.93</v>
      </c>
      <c r="N78" s="782">
        <v>53.15</v>
      </c>
      <c r="O78" s="782">
        <v>32.43</v>
      </c>
    </row>
    <row r="79" spans="11:15">
      <c r="K79" s="780">
        <v>24</v>
      </c>
      <c r="L79" s="781">
        <v>24</v>
      </c>
      <c r="M79" s="782">
        <v>26.59</v>
      </c>
      <c r="N79" s="782">
        <v>45.98</v>
      </c>
      <c r="O79" s="782">
        <v>27.75</v>
      </c>
    </row>
    <row r="80" spans="11:15">
      <c r="L80" s="781">
        <v>25</v>
      </c>
      <c r="M80" s="782">
        <v>23.61</v>
      </c>
      <c r="N80" s="782">
        <v>38.68</v>
      </c>
      <c r="O80" s="782">
        <v>24.81</v>
      </c>
    </row>
    <row r="81" spans="11:15">
      <c r="L81" s="781">
        <v>26</v>
      </c>
      <c r="M81" s="782">
        <v>24.94</v>
      </c>
      <c r="N81" s="782">
        <v>34.68</v>
      </c>
      <c r="O81" s="782">
        <v>21.81</v>
      </c>
    </row>
    <row r="82" spans="11:15">
      <c r="L82" s="781">
        <v>27</v>
      </c>
      <c r="M82" s="782">
        <v>25.54</v>
      </c>
      <c r="N82" s="782">
        <v>31.72</v>
      </c>
      <c r="O82" s="782">
        <v>18.649999999999999</v>
      </c>
    </row>
    <row r="83" spans="11:15">
      <c r="K83" s="780">
        <v>28</v>
      </c>
      <c r="L83" s="781">
        <v>28</v>
      </c>
      <c r="M83" s="782">
        <v>23.56</v>
      </c>
      <c r="N83" s="782">
        <v>29.25</v>
      </c>
      <c r="O83" s="782">
        <v>14.27</v>
      </c>
    </row>
    <row r="84" spans="11:15">
      <c r="L84" s="781">
        <v>29</v>
      </c>
      <c r="M84" s="782">
        <v>22.4</v>
      </c>
      <c r="N84" s="782">
        <v>29.53</v>
      </c>
      <c r="O84" s="782">
        <v>11.51</v>
      </c>
    </row>
    <row r="85" spans="11:15">
      <c r="L85" s="781">
        <v>30</v>
      </c>
      <c r="M85" s="782">
        <v>21.29</v>
      </c>
      <c r="N85" s="782">
        <v>27.62</v>
      </c>
      <c r="O85" s="782">
        <v>9.7200000000000006</v>
      </c>
    </row>
    <row r="86" spans="11:15">
      <c r="L86" s="781">
        <v>31</v>
      </c>
      <c r="M86" s="782">
        <v>19.34</v>
      </c>
      <c r="N86" s="782">
        <v>27.99</v>
      </c>
      <c r="O86" s="782">
        <v>8.09</v>
      </c>
    </row>
    <row r="87" spans="11:15">
      <c r="K87" s="780">
        <v>32</v>
      </c>
      <c r="L87" s="781">
        <v>32</v>
      </c>
      <c r="M87" s="782">
        <v>19.649999999999999</v>
      </c>
      <c r="N87" s="782">
        <v>31.42</v>
      </c>
      <c r="O87" s="782">
        <v>7.62</v>
      </c>
    </row>
    <row r="88" spans="11:15">
      <c r="L88" s="781">
        <v>33</v>
      </c>
      <c r="M88" s="782">
        <v>18.420000000000002</v>
      </c>
      <c r="N88" s="782">
        <v>29.71</v>
      </c>
      <c r="O88" s="782">
        <v>9.5500000000000007</v>
      </c>
    </row>
    <row r="89" spans="11:15">
      <c r="L89" s="781">
        <v>34</v>
      </c>
      <c r="M89" s="782">
        <v>17.170000000000002</v>
      </c>
      <c r="N89" s="782">
        <v>30.51</v>
      </c>
      <c r="O89" s="782">
        <v>10.75</v>
      </c>
    </row>
    <row r="90" spans="11:15">
      <c r="L90" s="781">
        <v>35</v>
      </c>
      <c r="M90" s="782">
        <v>17.47</v>
      </c>
      <c r="N90" s="782">
        <v>27.5</v>
      </c>
      <c r="O90" s="782">
        <v>8.31</v>
      </c>
    </row>
    <row r="91" spans="11:15">
      <c r="K91" s="780">
        <v>36</v>
      </c>
      <c r="L91" s="781">
        <v>36</v>
      </c>
      <c r="M91" s="782">
        <v>13.42</v>
      </c>
      <c r="N91" s="782">
        <v>26.21</v>
      </c>
      <c r="O91" s="782">
        <v>6.53</v>
      </c>
    </row>
    <row r="92" spans="11:15">
      <c r="L92" s="781">
        <v>37</v>
      </c>
      <c r="M92" s="782">
        <v>11.2</v>
      </c>
      <c r="N92" s="782">
        <v>29.98</v>
      </c>
      <c r="O92" s="782">
        <v>9.7799999999999994</v>
      </c>
    </row>
    <row r="93" spans="11:15">
      <c r="L93" s="781">
        <v>38</v>
      </c>
      <c r="M93" s="782">
        <v>11</v>
      </c>
      <c r="N93" s="782">
        <v>34.369999999999997</v>
      </c>
      <c r="O93" s="782">
        <v>7.47</v>
      </c>
    </row>
    <row r="94" spans="11:15">
      <c r="K94" s="780">
        <v>39</v>
      </c>
      <c r="L94" s="781">
        <v>39</v>
      </c>
      <c r="M94" s="782">
        <v>11.14</v>
      </c>
      <c r="N94" s="782">
        <v>42.17</v>
      </c>
      <c r="O94" s="782">
        <v>7.49</v>
      </c>
    </row>
    <row r="95" spans="11:15">
      <c r="L95" s="781">
        <v>40</v>
      </c>
      <c r="M95" s="782">
        <v>12.8</v>
      </c>
      <c r="N95" s="782">
        <v>37.270000000000003</v>
      </c>
      <c r="O95" s="782">
        <v>15.47</v>
      </c>
    </row>
    <row r="96" spans="11:15">
      <c r="L96" s="781">
        <v>41</v>
      </c>
      <c r="M96" s="782">
        <v>14.41</v>
      </c>
      <c r="N96" s="782">
        <v>40.04</v>
      </c>
      <c r="O96" s="782">
        <v>18</v>
      </c>
    </row>
    <row r="97" spans="10:15">
      <c r="L97" s="781">
        <v>42</v>
      </c>
      <c r="M97" s="782">
        <v>15.87</v>
      </c>
      <c r="N97" s="782">
        <v>35.79</v>
      </c>
      <c r="O97" s="782">
        <v>12.74</v>
      </c>
    </row>
    <row r="98" spans="10:15">
      <c r="K98" s="780">
        <v>43</v>
      </c>
      <c r="L98" s="781">
        <v>43</v>
      </c>
      <c r="M98" s="782">
        <v>19.61</v>
      </c>
      <c r="N98" s="782">
        <v>50.36</v>
      </c>
      <c r="O98" s="782">
        <v>30.75</v>
      </c>
    </row>
    <row r="99" spans="10:15">
      <c r="L99" s="781">
        <v>44</v>
      </c>
      <c r="M99" s="782">
        <v>21.85</v>
      </c>
      <c r="N99" s="782">
        <v>54.94</v>
      </c>
      <c r="O99" s="782">
        <v>23.58</v>
      </c>
    </row>
    <row r="100" spans="10:15">
      <c r="L100" s="781">
        <v>45</v>
      </c>
      <c r="M100" s="782">
        <v>16.79</v>
      </c>
      <c r="N100" s="782">
        <v>41.16</v>
      </c>
      <c r="O100" s="782">
        <v>11.77</v>
      </c>
    </row>
    <row r="101" spans="10:15">
      <c r="L101" s="781">
        <v>46</v>
      </c>
      <c r="M101" s="782">
        <v>16.010000000000002</v>
      </c>
      <c r="N101" s="782">
        <v>42.65</v>
      </c>
      <c r="O101" s="782">
        <v>9.33</v>
      </c>
    </row>
    <row r="102" spans="10:15">
      <c r="L102" s="781">
        <v>47</v>
      </c>
      <c r="M102" s="782">
        <v>14.72</v>
      </c>
      <c r="N102" s="782">
        <v>39.76</v>
      </c>
      <c r="O102" s="782">
        <v>8.19</v>
      </c>
    </row>
    <row r="103" spans="10:15">
      <c r="K103" s="780">
        <v>48</v>
      </c>
      <c r="L103" s="781">
        <v>48</v>
      </c>
      <c r="M103" s="782">
        <v>18.932000297142856</v>
      </c>
      <c r="N103" s="782">
        <v>47.388000487142854</v>
      </c>
      <c r="O103" s="782">
        <v>19.661285946</v>
      </c>
    </row>
    <row r="104" spans="10:15">
      <c r="L104" s="781">
        <v>49</v>
      </c>
      <c r="M104" s="782">
        <v>28.48371397</v>
      </c>
      <c r="N104" s="782">
        <v>78.087428497142852</v>
      </c>
      <c r="O104" s="782">
        <v>19.181428364285715</v>
      </c>
    </row>
    <row r="105" spans="10:15">
      <c r="L105" s="781">
        <v>50</v>
      </c>
      <c r="M105" s="782">
        <v>32.583286012857144</v>
      </c>
      <c r="N105" s="782">
        <v>69.764142717142846</v>
      </c>
      <c r="O105" s="782">
        <v>23.7245715</v>
      </c>
    </row>
    <row r="106" spans="10:15">
      <c r="L106" s="781">
        <v>51</v>
      </c>
      <c r="M106" s="782">
        <v>34.501856668571428</v>
      </c>
      <c r="N106" s="782">
        <v>71.14499991142857</v>
      </c>
      <c r="O106" s="782">
        <v>26.158142907142857</v>
      </c>
    </row>
    <row r="107" spans="10:15">
      <c r="K107" s="780">
        <v>52</v>
      </c>
      <c r="L107" s="781">
        <v>52</v>
      </c>
      <c r="M107" s="782">
        <v>27.781857355714287</v>
      </c>
      <c r="N107" s="782">
        <v>83.196000228571435</v>
      </c>
      <c r="O107" s="782">
        <v>21.776999882857144</v>
      </c>
    </row>
    <row r="108" spans="10:15">
      <c r="J108" s="703">
        <v>2018</v>
      </c>
      <c r="K108" s="780">
        <v>1</v>
      </c>
      <c r="L108" s="781">
        <v>1</v>
      </c>
      <c r="M108" s="782">
        <v>29.44</v>
      </c>
      <c r="N108" s="782">
        <v>69.087142857142865</v>
      </c>
      <c r="O108" s="782">
        <v>15.747142857142856</v>
      </c>
    </row>
    <row r="109" spans="10:15">
      <c r="L109" s="781">
        <v>2</v>
      </c>
      <c r="M109" s="782">
        <v>42.880857194285717</v>
      </c>
      <c r="N109" s="782">
        <v>96.785858138571413</v>
      </c>
      <c r="O109" s="782">
        <v>37.6</v>
      </c>
    </row>
    <row r="110" spans="10:15">
      <c r="L110" s="781">
        <v>3</v>
      </c>
      <c r="M110" s="782">
        <v>74.002572194285705</v>
      </c>
      <c r="N110" s="782">
        <v>158.17728531428571</v>
      </c>
      <c r="O110" s="782">
        <v>101.26128550142856</v>
      </c>
    </row>
    <row r="111" spans="10:15">
      <c r="K111" s="780">
        <v>4</v>
      </c>
      <c r="L111" s="781">
        <v>4</v>
      </c>
      <c r="M111" s="782">
        <v>77.812570845714291</v>
      </c>
      <c r="N111" s="782">
        <v>167.02357267142858</v>
      </c>
      <c r="O111" s="782">
        <v>77.354000085714276</v>
      </c>
    </row>
    <row r="112" spans="10:15">
      <c r="L112" s="781">
        <v>5</v>
      </c>
      <c r="M112" s="782">
        <v>61.531714848571433</v>
      </c>
      <c r="N112" s="782">
        <v>113.19585745142855</v>
      </c>
      <c r="O112" s="782">
        <v>30.667142595714285</v>
      </c>
    </row>
  </sheetData>
  <mergeCells count="2">
    <mergeCell ref="A3:G3"/>
    <mergeCell ref="A35:G35"/>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15"/>
  <sheetViews>
    <sheetView showGridLines="0" view="pageBreakPreview" zoomScale="130" zoomScaleNormal="100" zoomScaleSheetLayoutView="130" zoomScalePageLayoutView="130" workbookViewId="0">
      <selection activeCell="P25" sqref="P25"/>
    </sheetView>
  </sheetViews>
  <sheetFormatPr defaultRowHeight="11.25"/>
  <cols>
    <col min="1" max="9" width="9.33203125" style="3"/>
    <col min="10" max="11" width="9.33203125" style="3" customWidth="1"/>
    <col min="12" max="13" width="9.33203125" style="3"/>
    <col min="14" max="30" width="9.33203125" style="780"/>
    <col min="31" max="32" width="9.33203125" style="703"/>
    <col min="33" max="16384" width="9.33203125" style="3"/>
  </cols>
  <sheetData>
    <row r="1" spans="1:25" ht="11.25" customHeight="1">
      <c r="A1" s="160"/>
      <c r="B1" s="160"/>
      <c r="C1" s="160"/>
      <c r="D1" s="160"/>
      <c r="E1" s="160"/>
      <c r="F1" s="160"/>
      <c r="G1" s="160"/>
      <c r="H1" s="160"/>
      <c r="I1" s="160"/>
      <c r="J1" s="160"/>
      <c r="K1" s="160"/>
      <c r="L1" s="160"/>
    </row>
    <row r="2" spans="1:25" ht="11.25" customHeight="1">
      <c r="A2" s="783"/>
      <c r="B2" s="784"/>
      <c r="C2" s="784"/>
      <c r="D2" s="784"/>
      <c r="E2" s="784"/>
      <c r="F2" s="784"/>
      <c r="G2" s="287"/>
      <c r="H2" s="287"/>
      <c r="I2" s="249"/>
      <c r="J2" s="160"/>
      <c r="K2" s="160"/>
      <c r="L2" s="160"/>
    </row>
    <row r="3" spans="1:25" ht="11.25" customHeight="1">
      <c r="A3" s="249"/>
      <c r="B3" s="249"/>
      <c r="C3" s="249"/>
      <c r="D3" s="249"/>
      <c r="E3" s="249"/>
      <c r="F3" s="249"/>
      <c r="G3" s="159"/>
      <c r="H3" s="159"/>
      <c r="I3" s="159"/>
      <c r="J3" s="182"/>
      <c r="K3" s="182"/>
      <c r="L3" s="182"/>
      <c r="O3" s="780" t="s">
        <v>347</v>
      </c>
      <c r="P3" s="781"/>
      <c r="Q3" s="780" t="s">
        <v>351</v>
      </c>
      <c r="R3" s="780" t="s">
        <v>352</v>
      </c>
      <c r="S3" s="780" t="s">
        <v>353</v>
      </c>
      <c r="T3" s="780" t="s">
        <v>354</v>
      </c>
      <c r="U3" s="780" t="s">
        <v>355</v>
      </c>
      <c r="V3" s="780" t="s">
        <v>356</v>
      </c>
      <c r="W3" s="780" t="s">
        <v>357</v>
      </c>
      <c r="X3" s="780" t="s">
        <v>358</v>
      </c>
      <c r="Y3" s="780" t="s">
        <v>359</v>
      </c>
    </row>
    <row r="4" spans="1:25" ht="11.25" customHeight="1">
      <c r="A4" s="249"/>
      <c r="B4" s="249"/>
      <c r="C4" s="249"/>
      <c r="D4" s="249"/>
      <c r="E4" s="249"/>
      <c r="F4" s="249"/>
      <c r="G4" s="159"/>
      <c r="H4" s="159"/>
      <c r="I4" s="159"/>
      <c r="J4" s="182"/>
      <c r="K4" s="182"/>
      <c r="L4" s="182"/>
      <c r="N4" s="780">
        <v>2016</v>
      </c>
      <c r="O4" s="780">
        <v>1</v>
      </c>
      <c r="P4" s="781">
        <v>1</v>
      </c>
      <c r="Q4" s="782">
        <v>12.12</v>
      </c>
      <c r="R4" s="782">
        <v>8.33</v>
      </c>
      <c r="S4" s="782">
        <v>165.03200000000001</v>
      </c>
      <c r="T4" s="782">
        <v>95.83</v>
      </c>
      <c r="U4" s="782">
        <v>18.5</v>
      </c>
      <c r="V4" s="782">
        <v>10.01</v>
      </c>
      <c r="W4" s="782">
        <v>1.23</v>
      </c>
      <c r="X4" s="782">
        <v>109.19</v>
      </c>
      <c r="Y4" s="782">
        <v>37.270000000000003</v>
      </c>
    </row>
    <row r="5" spans="1:25" ht="11.25" customHeight="1">
      <c r="A5" s="785"/>
      <c r="B5" s="785"/>
      <c r="C5" s="785"/>
      <c r="D5" s="785"/>
      <c r="E5" s="785"/>
      <c r="F5" s="785"/>
      <c r="G5" s="785"/>
      <c r="H5" s="785"/>
      <c r="I5" s="785"/>
      <c r="J5" s="31"/>
      <c r="K5" s="31"/>
      <c r="L5" s="152"/>
      <c r="P5" s="781">
        <v>2</v>
      </c>
      <c r="Q5" s="782">
        <v>10.45</v>
      </c>
      <c r="R5" s="782">
        <v>5.38</v>
      </c>
      <c r="S5" s="782">
        <v>137.04</v>
      </c>
      <c r="T5" s="782">
        <v>78.260000000000005</v>
      </c>
      <c r="U5" s="782">
        <v>13.1</v>
      </c>
      <c r="V5" s="782">
        <v>10</v>
      </c>
      <c r="W5" s="782">
        <v>1.18</v>
      </c>
      <c r="X5" s="782">
        <v>177.91</v>
      </c>
      <c r="Y5" s="782">
        <v>53.34</v>
      </c>
    </row>
    <row r="6" spans="1:25" ht="11.25" customHeight="1">
      <c r="A6" s="249"/>
      <c r="B6" s="786"/>
      <c r="C6" s="787"/>
      <c r="D6" s="788"/>
      <c r="E6" s="788"/>
      <c r="F6" s="789"/>
      <c r="G6" s="790"/>
      <c r="H6" s="790"/>
      <c r="I6" s="302"/>
      <c r="J6" s="31"/>
      <c r="K6" s="31"/>
      <c r="L6" s="26"/>
      <c r="P6" s="781">
        <v>3</v>
      </c>
      <c r="Q6" s="782">
        <v>10.396000000000001</v>
      </c>
      <c r="R6" s="782">
        <v>5.29</v>
      </c>
      <c r="S6" s="782">
        <v>102.45</v>
      </c>
      <c r="T6" s="782">
        <v>101.264</v>
      </c>
      <c r="U6" s="782">
        <v>15.26</v>
      </c>
      <c r="V6" s="782">
        <v>10.01</v>
      </c>
      <c r="W6" s="782">
        <v>1.2529999999999999</v>
      </c>
      <c r="X6" s="782">
        <v>248.28</v>
      </c>
      <c r="Y6" s="782">
        <v>76.69</v>
      </c>
    </row>
    <row r="7" spans="1:25" ht="11.25" customHeight="1">
      <c r="A7" s="249"/>
      <c r="B7" s="303"/>
      <c r="C7" s="303"/>
      <c r="D7" s="304"/>
      <c r="E7" s="304"/>
      <c r="F7" s="789"/>
      <c r="G7" s="790"/>
      <c r="H7" s="790"/>
      <c r="I7" s="302"/>
      <c r="J7" s="32"/>
      <c r="K7" s="32"/>
      <c r="L7" s="29"/>
      <c r="O7" s="780">
        <v>4</v>
      </c>
      <c r="P7" s="781">
        <v>4</v>
      </c>
      <c r="Q7" s="782">
        <v>10.32</v>
      </c>
      <c r="R7" s="782">
        <v>6.0640000000000001</v>
      </c>
      <c r="S7" s="782">
        <v>93.71</v>
      </c>
      <c r="T7" s="782">
        <v>79.73</v>
      </c>
      <c r="U7" s="782">
        <v>12.66</v>
      </c>
      <c r="V7" s="782">
        <v>10.01</v>
      </c>
      <c r="W7" s="782">
        <v>1.22</v>
      </c>
      <c r="X7" s="782">
        <v>142.55000000000001</v>
      </c>
      <c r="Y7" s="782">
        <v>40.92</v>
      </c>
    </row>
    <row r="8" spans="1:25" ht="11.25" customHeight="1">
      <c r="A8" s="249"/>
      <c r="B8" s="305"/>
      <c r="C8" s="186"/>
      <c r="D8" s="214"/>
      <c r="E8" s="214"/>
      <c r="F8" s="789"/>
      <c r="G8" s="790"/>
      <c r="H8" s="790"/>
      <c r="I8" s="302"/>
      <c r="J8" s="30"/>
      <c r="K8" s="30"/>
      <c r="L8" s="31"/>
      <c r="P8" s="781">
        <v>5</v>
      </c>
      <c r="Q8" s="782">
        <v>14.34</v>
      </c>
      <c r="R8" s="782">
        <v>9.59</v>
      </c>
      <c r="S8" s="782">
        <v>142.55000000000001</v>
      </c>
      <c r="T8" s="782">
        <v>128.66</v>
      </c>
      <c r="U8" s="782">
        <v>24.24</v>
      </c>
      <c r="V8" s="782">
        <v>10.01</v>
      </c>
      <c r="W8" s="782">
        <v>1.17</v>
      </c>
      <c r="X8" s="782">
        <v>251.59399999999999</v>
      </c>
      <c r="Y8" s="782">
        <v>58.97</v>
      </c>
    </row>
    <row r="9" spans="1:25" ht="11.25" customHeight="1">
      <c r="A9" s="249"/>
      <c r="B9" s="305"/>
      <c r="C9" s="186"/>
      <c r="D9" s="214"/>
      <c r="E9" s="214"/>
      <c r="F9" s="789"/>
      <c r="G9" s="790"/>
      <c r="H9" s="790"/>
      <c r="I9" s="302"/>
      <c r="J9" s="32"/>
      <c r="K9" s="33"/>
      <c r="L9" s="34"/>
      <c r="P9" s="781">
        <v>6</v>
      </c>
      <c r="Q9" s="782">
        <v>14.98</v>
      </c>
      <c r="R9" s="782">
        <v>12.82</v>
      </c>
      <c r="S9" s="782">
        <v>223.15</v>
      </c>
      <c r="T9" s="782">
        <v>174.87</v>
      </c>
      <c r="U9" s="782">
        <v>35.18</v>
      </c>
      <c r="V9" s="782">
        <v>9.01</v>
      </c>
      <c r="W9" s="782">
        <v>0.82</v>
      </c>
      <c r="X9" s="782">
        <v>388.05428210000002</v>
      </c>
      <c r="Y9" s="782">
        <v>80.41</v>
      </c>
    </row>
    <row r="10" spans="1:25" ht="11.25" customHeight="1">
      <c r="A10" s="249"/>
      <c r="B10" s="305"/>
      <c r="C10" s="186"/>
      <c r="D10" s="214"/>
      <c r="E10" s="214"/>
      <c r="F10" s="789"/>
      <c r="G10" s="790"/>
      <c r="H10" s="790"/>
      <c r="I10" s="302"/>
      <c r="J10" s="32"/>
      <c r="K10" s="32"/>
      <c r="L10" s="29"/>
      <c r="P10" s="781">
        <v>7</v>
      </c>
      <c r="Q10" s="782">
        <v>15.86</v>
      </c>
      <c r="R10" s="782">
        <v>12.43</v>
      </c>
      <c r="S10" s="782">
        <v>223.86</v>
      </c>
      <c r="T10" s="782">
        <v>126.56</v>
      </c>
      <c r="U10" s="782">
        <v>25.04</v>
      </c>
      <c r="V10" s="782">
        <v>9.01</v>
      </c>
      <c r="W10" s="782">
        <v>1.59</v>
      </c>
      <c r="X10" s="782">
        <v>283.21000240000001</v>
      </c>
      <c r="Y10" s="782">
        <v>53.36</v>
      </c>
    </row>
    <row r="11" spans="1:25" ht="11.25" customHeight="1">
      <c r="A11" s="249"/>
      <c r="B11" s="214"/>
      <c r="C11" s="186"/>
      <c r="D11" s="214"/>
      <c r="E11" s="214"/>
      <c r="F11" s="789"/>
      <c r="G11" s="790"/>
      <c r="H11" s="790"/>
      <c r="I11" s="302"/>
      <c r="J11" s="32"/>
      <c r="K11" s="32"/>
      <c r="L11" s="29"/>
      <c r="O11" s="780">
        <v>8</v>
      </c>
      <c r="P11" s="781">
        <v>8</v>
      </c>
      <c r="Q11" s="782">
        <v>22.12</v>
      </c>
      <c r="R11" s="782">
        <v>19.3</v>
      </c>
      <c r="S11" s="782">
        <v>297.45999999999998</v>
      </c>
      <c r="T11" s="782">
        <v>188.83</v>
      </c>
      <c r="U11" s="782">
        <v>26.72</v>
      </c>
      <c r="V11" s="782">
        <v>18.309999999999999</v>
      </c>
      <c r="W11" s="782">
        <v>14.62</v>
      </c>
      <c r="X11" s="782">
        <v>414.29357470000002</v>
      </c>
      <c r="Y11" s="782">
        <v>65.55</v>
      </c>
    </row>
    <row r="12" spans="1:25" ht="11.25" customHeight="1">
      <c r="A12" s="249"/>
      <c r="B12" s="214"/>
      <c r="C12" s="186"/>
      <c r="D12" s="214"/>
      <c r="E12" s="214"/>
      <c r="F12" s="789"/>
      <c r="G12" s="790"/>
      <c r="H12" s="790"/>
      <c r="I12" s="302"/>
      <c r="J12" s="32"/>
      <c r="K12" s="32"/>
      <c r="L12" s="29"/>
      <c r="P12" s="781">
        <v>9</v>
      </c>
      <c r="Q12" s="782">
        <v>31.986428669999999</v>
      </c>
      <c r="R12" s="782">
        <v>19.514333090000001</v>
      </c>
      <c r="S12" s="782">
        <v>326.48699649999998</v>
      </c>
      <c r="T12" s="782">
        <v>170.33500290000001</v>
      </c>
      <c r="U12" s="782">
        <v>30.940000529999999</v>
      </c>
      <c r="V12" s="782">
        <v>16.54985727582655</v>
      </c>
      <c r="W12" s="782">
        <v>7.4597144130000004</v>
      </c>
      <c r="X12" s="782">
        <v>382.60643219999997</v>
      </c>
      <c r="Y12" s="782">
        <v>72.96314185</v>
      </c>
    </row>
    <row r="13" spans="1:25" ht="11.25" customHeight="1">
      <c r="A13" s="249"/>
      <c r="B13" s="214"/>
      <c r="C13" s="186"/>
      <c r="D13" s="214"/>
      <c r="E13" s="214"/>
      <c r="F13" s="789"/>
      <c r="G13" s="790"/>
      <c r="H13" s="790"/>
      <c r="I13" s="302"/>
      <c r="J13" s="30"/>
      <c r="K13" s="30"/>
      <c r="L13" s="31"/>
      <c r="P13" s="781">
        <v>10</v>
      </c>
      <c r="Q13" s="782">
        <v>21.817856924874398</v>
      </c>
      <c r="R13" s="782">
        <v>20.1870002746582</v>
      </c>
      <c r="S13" s="782">
        <v>281.91442869999997</v>
      </c>
      <c r="T13" s="782">
        <v>164.05856977190246</v>
      </c>
      <c r="U13" s="782">
        <v>30.751428604125927</v>
      </c>
      <c r="V13" s="782">
        <v>9.5257144655499921</v>
      </c>
      <c r="W13" s="782">
        <v>2.1815714495522598</v>
      </c>
      <c r="X13" s="782">
        <v>245.78571646554084</v>
      </c>
      <c r="Y13" s="782">
        <v>47.002858298165428</v>
      </c>
    </row>
    <row r="14" spans="1:25" ht="11.25" customHeight="1">
      <c r="A14" s="249"/>
      <c r="B14" s="214"/>
      <c r="C14" s="186"/>
      <c r="D14" s="214"/>
      <c r="E14" s="214"/>
      <c r="F14" s="789"/>
      <c r="G14" s="790"/>
      <c r="H14" s="790"/>
      <c r="I14" s="302"/>
      <c r="J14" s="32"/>
      <c r="K14" s="33"/>
      <c r="L14" s="34"/>
      <c r="P14" s="781">
        <v>11</v>
      </c>
      <c r="Q14" s="782">
        <v>21.645000185285259</v>
      </c>
      <c r="R14" s="782">
        <v>18.452999932425314</v>
      </c>
      <c r="S14" s="782">
        <v>302.97000000000003</v>
      </c>
      <c r="T14" s="782">
        <v>146.11571393694155</v>
      </c>
      <c r="U14" s="782">
        <v>26.230000359671411</v>
      </c>
      <c r="V14" s="782">
        <v>10.001428604125973</v>
      </c>
      <c r="W14" s="782">
        <v>1.7041428429739771</v>
      </c>
      <c r="X14" s="782">
        <v>239.62</v>
      </c>
      <c r="Y14" s="782">
        <v>42.29</v>
      </c>
    </row>
    <row r="15" spans="1:25" ht="11.25" customHeight="1">
      <c r="A15" s="249"/>
      <c r="B15" s="214"/>
      <c r="C15" s="186"/>
      <c r="D15" s="214"/>
      <c r="E15" s="214"/>
      <c r="F15" s="789"/>
      <c r="G15" s="790"/>
      <c r="H15" s="790"/>
      <c r="I15" s="302"/>
      <c r="J15" s="32"/>
      <c r="K15" s="33"/>
      <c r="L15" s="29"/>
      <c r="O15" s="780">
        <v>12</v>
      </c>
      <c r="P15" s="781">
        <v>12</v>
      </c>
      <c r="Q15" s="782">
        <v>15.247000013078916</v>
      </c>
      <c r="R15" s="782">
        <v>12.7100000381469</v>
      </c>
      <c r="S15" s="782">
        <v>179.33771623883899</v>
      </c>
      <c r="T15" s="782">
        <v>114.18428584507485</v>
      </c>
      <c r="U15" s="782">
        <v>18.61999988555905</v>
      </c>
      <c r="V15" s="782">
        <v>9.9999999999999964</v>
      </c>
      <c r="W15" s="782">
        <v>1.2444285835538544</v>
      </c>
      <c r="X15" s="782">
        <v>150.27357046944684</v>
      </c>
      <c r="Y15" s="782">
        <v>24.915714263915959</v>
      </c>
    </row>
    <row r="16" spans="1:25" ht="11.25" customHeight="1">
      <c r="A16" s="249"/>
      <c r="B16" s="214"/>
      <c r="C16" s="186"/>
      <c r="D16" s="214"/>
      <c r="E16" s="214"/>
      <c r="F16" s="789"/>
      <c r="G16" s="790"/>
      <c r="H16" s="790"/>
      <c r="I16" s="302"/>
      <c r="J16" s="32"/>
      <c r="K16" s="33"/>
      <c r="L16" s="29"/>
      <c r="P16" s="781">
        <v>13</v>
      </c>
      <c r="Q16" s="782">
        <v>17.322999954223601</v>
      </c>
      <c r="R16" s="782">
        <v>15.171999931335399</v>
      </c>
      <c r="S16" s="782">
        <v>130.67500305175699</v>
      </c>
      <c r="T16" s="782">
        <v>89.040000915527301</v>
      </c>
      <c r="U16" s="782">
        <v>15.310000419616699</v>
      </c>
      <c r="V16" s="782">
        <v>10</v>
      </c>
      <c r="W16" s="782">
        <v>1.0199999809265099</v>
      </c>
      <c r="X16" s="782">
        <v>116.33999633789</v>
      </c>
      <c r="Y16" s="782">
        <v>24.159999847412099</v>
      </c>
    </row>
    <row r="17" spans="1:25" ht="11.25" customHeight="1">
      <c r="A17" s="249"/>
      <c r="B17" s="214"/>
      <c r="C17" s="186"/>
      <c r="D17" s="214"/>
      <c r="E17" s="214"/>
      <c r="F17" s="789"/>
      <c r="G17" s="790"/>
      <c r="H17" s="790"/>
      <c r="I17" s="302"/>
      <c r="J17" s="32"/>
      <c r="K17" s="33"/>
      <c r="L17" s="29"/>
      <c r="P17" s="781">
        <v>14</v>
      </c>
      <c r="Q17" s="782">
        <v>14.828142711094401</v>
      </c>
      <c r="R17" s="782">
        <v>13.217000007629398</v>
      </c>
      <c r="S17" s="782">
        <v>121.81457192557171</v>
      </c>
      <c r="T17" s="782">
        <v>78.037142072405103</v>
      </c>
      <c r="U17" s="782">
        <v>14.082857131957956</v>
      </c>
      <c r="V17" s="782">
        <v>10.001428604125973</v>
      </c>
      <c r="W17" s="782">
        <v>1.3691428899764975</v>
      </c>
      <c r="X17" s="782">
        <v>126.18428475516127</v>
      </c>
      <c r="Y17" s="782">
        <v>22.646999904087572</v>
      </c>
    </row>
    <row r="18" spans="1:25" ht="11.25" customHeight="1">
      <c r="A18" s="865" t="s">
        <v>331</v>
      </c>
      <c r="B18" s="865"/>
      <c r="C18" s="865"/>
      <c r="D18" s="865"/>
      <c r="E18" s="865"/>
      <c r="F18" s="865"/>
      <c r="G18" s="865"/>
      <c r="H18" s="865"/>
      <c r="I18" s="865"/>
      <c r="J18" s="865"/>
      <c r="K18" s="865"/>
      <c r="L18" s="865"/>
      <c r="P18" s="781">
        <v>15</v>
      </c>
      <c r="Q18" s="782">
        <v>15.017142977033298</v>
      </c>
      <c r="R18" s="782">
        <v>11.291000366210898</v>
      </c>
      <c r="S18" s="782">
        <v>184.69442967006074</v>
      </c>
      <c r="T18" s="782">
        <v>74.048570905412902</v>
      </c>
      <c r="U18" s="782">
        <v>17.312857082911869</v>
      </c>
      <c r="V18" s="782">
        <v>10.005714416503881</v>
      </c>
      <c r="W18" s="782">
        <v>1.6558571543012313</v>
      </c>
      <c r="X18" s="782">
        <v>140.54571315220355</v>
      </c>
      <c r="Y18" s="782">
        <v>22.742571422031897</v>
      </c>
    </row>
    <row r="19" spans="1:25" ht="11.25" customHeight="1">
      <c r="A19" s="306"/>
      <c r="B19" s="214"/>
      <c r="C19" s="186"/>
      <c r="D19" s="214"/>
      <c r="E19" s="214"/>
      <c r="F19" s="300"/>
      <c r="G19" s="301"/>
      <c r="H19" s="301"/>
      <c r="I19" s="302"/>
      <c r="J19" s="32"/>
      <c r="K19" s="33"/>
      <c r="L19" s="29"/>
      <c r="O19" s="780">
        <v>16</v>
      </c>
      <c r="P19" s="781">
        <v>16</v>
      </c>
      <c r="Q19" s="782">
        <v>13.98</v>
      </c>
      <c r="R19" s="782">
        <v>11.63</v>
      </c>
      <c r="S19" s="782">
        <v>164.52</v>
      </c>
      <c r="T19" s="782">
        <v>81.069999999999993</v>
      </c>
      <c r="U19" s="782">
        <v>21.07</v>
      </c>
      <c r="V19" s="782">
        <v>10.01</v>
      </c>
      <c r="W19" s="782">
        <v>1.27</v>
      </c>
      <c r="X19" s="782">
        <v>141.29</v>
      </c>
      <c r="Y19" s="782">
        <v>23.21</v>
      </c>
    </row>
    <row r="20" spans="1:25" ht="11.25" customHeight="1">
      <c r="A20" s="153"/>
      <c r="B20" s="214"/>
      <c r="C20" s="186"/>
      <c r="D20" s="214"/>
      <c r="E20" s="214"/>
      <c r="F20" s="300"/>
      <c r="G20" s="301"/>
      <c r="H20" s="301"/>
      <c r="I20" s="302"/>
      <c r="J20" s="32"/>
      <c r="K20" s="33"/>
      <c r="L20" s="29"/>
      <c r="P20" s="781">
        <v>17</v>
      </c>
      <c r="Q20" s="782">
        <v>12.944285669999999</v>
      </c>
      <c r="R20" s="782">
        <v>10.010000228881799</v>
      </c>
      <c r="S20" s="782">
        <v>152.88357325962556</v>
      </c>
      <c r="T20" s="782">
        <v>64.311428070000005</v>
      </c>
      <c r="U20" s="782">
        <v>16.638571469999999</v>
      </c>
      <c r="V20" s="782">
        <v>10.004285812377887</v>
      </c>
      <c r="W20" s="782">
        <v>1.7342857122421229</v>
      </c>
      <c r="X20" s="782">
        <v>105.73500061035119</v>
      </c>
      <c r="Y20" s="782">
        <v>19.724285806928286</v>
      </c>
    </row>
    <row r="21" spans="1:25" ht="11.25" customHeight="1">
      <c r="A21" s="153"/>
      <c r="B21" s="214"/>
      <c r="C21" s="186"/>
      <c r="D21" s="214"/>
      <c r="E21" s="214"/>
      <c r="F21" s="300"/>
      <c r="G21" s="301"/>
      <c r="H21" s="301"/>
      <c r="I21" s="302"/>
      <c r="J21" s="32"/>
      <c r="K21" s="38"/>
      <c r="L21" s="39"/>
      <c r="P21" s="781">
        <v>18</v>
      </c>
      <c r="Q21" s="782">
        <v>10.727142742701899</v>
      </c>
      <c r="R21" s="782">
        <v>6.3112858363560251</v>
      </c>
      <c r="S21" s="782">
        <v>98.225285121372636</v>
      </c>
      <c r="T21" s="782">
        <v>46.242857796805197</v>
      </c>
      <c r="U21" s="782">
        <v>10.637142998831566</v>
      </c>
      <c r="V21" s="782">
        <v>10.007143020629858</v>
      </c>
      <c r="W21" s="782">
        <v>1.4345714194433998</v>
      </c>
      <c r="X21" s="782">
        <v>72.620000566754968</v>
      </c>
      <c r="Y21" s="782">
        <v>14.075714383806471</v>
      </c>
    </row>
    <row r="22" spans="1:25" ht="11.25" customHeight="1">
      <c r="A22" s="158"/>
      <c r="B22" s="214"/>
      <c r="C22" s="186"/>
      <c r="D22" s="214"/>
      <c r="E22" s="214"/>
      <c r="F22" s="300"/>
      <c r="G22" s="301"/>
      <c r="H22" s="301"/>
      <c r="I22" s="302"/>
      <c r="J22" s="32"/>
      <c r="K22" s="33"/>
      <c r="L22" s="29"/>
      <c r="P22" s="781">
        <v>19</v>
      </c>
      <c r="Q22" s="782">
        <v>9.4342857088361427</v>
      </c>
      <c r="R22" s="782">
        <v>7.4910001754760689</v>
      </c>
      <c r="S22" s="782">
        <v>86.615142822265582</v>
      </c>
      <c r="T22" s="782">
        <v>41.954286302838973</v>
      </c>
      <c r="U22" s="782">
        <v>9.4342857088361427</v>
      </c>
      <c r="V22" s="782">
        <v>10.004285812377914</v>
      </c>
      <c r="W22" s="782">
        <v>1.3051428794860784</v>
      </c>
      <c r="X22" s="782">
        <v>60.497857775006928</v>
      </c>
      <c r="Y22" s="782">
        <v>12.797142846243686</v>
      </c>
    </row>
    <row r="23" spans="1:25" ht="11.25" customHeight="1">
      <c r="A23" s="158"/>
      <c r="B23" s="214"/>
      <c r="C23" s="186"/>
      <c r="D23" s="214"/>
      <c r="E23" s="214"/>
      <c r="F23" s="300"/>
      <c r="G23" s="301"/>
      <c r="H23" s="301"/>
      <c r="I23" s="302"/>
      <c r="J23" s="32"/>
      <c r="K23" s="33"/>
      <c r="L23" s="29"/>
      <c r="O23" s="780">
        <v>20</v>
      </c>
      <c r="P23" s="781">
        <v>20</v>
      </c>
      <c r="Q23" s="782">
        <v>9.1999999999999993</v>
      </c>
      <c r="R23" s="782">
        <v>6.8</v>
      </c>
      <c r="S23" s="782">
        <v>78.2</v>
      </c>
      <c r="T23" s="782">
        <v>39.6</v>
      </c>
      <c r="U23" s="782">
        <v>8.6</v>
      </c>
      <c r="V23" s="782">
        <v>10</v>
      </c>
      <c r="W23" s="782">
        <v>1.6</v>
      </c>
      <c r="X23" s="782">
        <v>56.6</v>
      </c>
      <c r="Y23" s="782">
        <v>12.9</v>
      </c>
    </row>
    <row r="24" spans="1:25" ht="11.25" customHeight="1">
      <c r="A24" s="158"/>
      <c r="B24" s="214"/>
      <c r="C24" s="186"/>
      <c r="D24" s="214"/>
      <c r="E24" s="214"/>
      <c r="F24" s="300"/>
      <c r="G24" s="301"/>
      <c r="H24" s="301"/>
      <c r="I24" s="302"/>
      <c r="J24" s="33"/>
      <c r="K24" s="33"/>
      <c r="L24" s="29"/>
      <c r="P24" s="781">
        <v>21</v>
      </c>
      <c r="Q24" s="782">
        <v>9.0128573008945967</v>
      </c>
      <c r="R24" s="782">
        <v>5.4099998474121005</v>
      </c>
      <c r="S24" s="782">
        <v>73.744141714913454</v>
      </c>
      <c r="T24" s="782">
        <v>44.79285812377924</v>
      </c>
      <c r="U24" s="782">
        <v>10.11999988555907</v>
      </c>
      <c r="V24" s="782">
        <v>10.011428560529414</v>
      </c>
      <c r="W24" s="782">
        <v>1.2349999972752113</v>
      </c>
      <c r="X24" s="782">
        <v>52.17071369716097</v>
      </c>
      <c r="Y24" s="782">
        <v>11.968571390424414</v>
      </c>
    </row>
    <row r="25" spans="1:25" ht="11.25" customHeight="1">
      <c r="A25" s="158"/>
      <c r="B25" s="214"/>
      <c r="C25" s="186"/>
      <c r="D25" s="214"/>
      <c r="E25" s="214"/>
      <c r="F25" s="300"/>
      <c r="G25" s="301"/>
      <c r="H25" s="301"/>
      <c r="I25" s="302"/>
      <c r="J25" s="32"/>
      <c r="K25" s="38"/>
      <c r="L25" s="39"/>
      <c r="P25" s="781">
        <v>22</v>
      </c>
      <c r="Q25" s="782">
        <v>7.95</v>
      </c>
      <c r="R25" s="782">
        <v>3.82</v>
      </c>
      <c r="S25" s="782">
        <v>66.739999999999995</v>
      </c>
      <c r="T25" s="782">
        <v>34.01</v>
      </c>
      <c r="U25" s="782">
        <v>8.15</v>
      </c>
      <c r="V25" s="782">
        <v>10.02</v>
      </c>
      <c r="W25" s="782">
        <v>1.52</v>
      </c>
      <c r="X25" s="782">
        <v>46.88</v>
      </c>
      <c r="Y25" s="782">
        <v>9.89</v>
      </c>
    </row>
    <row r="26" spans="1:25" ht="11.25" customHeight="1">
      <c r="A26" s="158"/>
      <c r="B26" s="214"/>
      <c r="C26" s="186"/>
      <c r="D26" s="214"/>
      <c r="E26" s="214"/>
      <c r="F26" s="159"/>
      <c r="G26" s="159"/>
      <c r="H26" s="159"/>
      <c r="I26" s="159"/>
      <c r="J26" s="30"/>
      <c r="K26" s="33"/>
      <c r="L26" s="29"/>
      <c r="P26" s="781">
        <v>23</v>
      </c>
      <c r="Q26" s="782">
        <v>7.6</v>
      </c>
      <c r="R26" s="782">
        <v>3.22</v>
      </c>
      <c r="S26" s="782">
        <v>59.4</v>
      </c>
      <c r="T26" s="782">
        <v>28.71</v>
      </c>
      <c r="U26" s="782">
        <v>7.74</v>
      </c>
      <c r="V26" s="782">
        <v>10</v>
      </c>
      <c r="W26" s="782">
        <v>1.55</v>
      </c>
      <c r="X26" s="782">
        <v>43.39</v>
      </c>
      <c r="Y26" s="782">
        <v>8.57</v>
      </c>
    </row>
    <row r="27" spans="1:25" ht="11.25" customHeight="1">
      <c r="A27" s="158"/>
      <c r="B27" s="214"/>
      <c r="C27" s="186"/>
      <c r="D27" s="214"/>
      <c r="E27" s="214"/>
      <c r="F27" s="159"/>
      <c r="G27" s="159"/>
      <c r="H27" s="159"/>
      <c r="I27" s="159"/>
      <c r="J27" s="30"/>
      <c r="K27" s="33"/>
      <c r="L27" s="29"/>
      <c r="O27" s="780">
        <v>24</v>
      </c>
      <c r="P27" s="781">
        <v>24</v>
      </c>
      <c r="Q27" s="782">
        <v>9.57</v>
      </c>
      <c r="R27" s="782">
        <v>3.42</v>
      </c>
      <c r="S27" s="782">
        <v>54.3</v>
      </c>
      <c r="T27" s="782">
        <v>30.83</v>
      </c>
      <c r="U27" s="782">
        <v>7.53</v>
      </c>
      <c r="V27" s="782">
        <v>10</v>
      </c>
      <c r="W27" s="782">
        <v>1.6</v>
      </c>
      <c r="X27" s="782">
        <v>40.28</v>
      </c>
      <c r="Y27" s="782">
        <v>9.6</v>
      </c>
    </row>
    <row r="28" spans="1:25" ht="11.25" customHeight="1">
      <c r="A28" s="157"/>
      <c r="B28" s="159"/>
      <c r="C28" s="159"/>
      <c r="D28" s="159"/>
      <c r="E28" s="159"/>
      <c r="F28" s="159"/>
      <c r="G28" s="159"/>
      <c r="H28" s="159"/>
      <c r="I28" s="159"/>
      <c r="J28" s="32"/>
      <c r="K28" s="33"/>
      <c r="L28" s="29"/>
      <c r="P28" s="781">
        <v>25</v>
      </c>
      <c r="Q28" s="782">
        <v>9.0548571179999993</v>
      </c>
      <c r="R28" s="782">
        <v>3.2130000590000001</v>
      </c>
      <c r="S28" s="782">
        <v>56.674428669999998</v>
      </c>
      <c r="T28" s="782">
        <v>25.690000260000001</v>
      </c>
      <c r="U28" s="782">
        <v>6.9342856409999998</v>
      </c>
      <c r="V28" s="782">
        <v>10.00571442</v>
      </c>
      <c r="W28" s="782">
        <v>1.254714302</v>
      </c>
      <c r="X28" s="782">
        <v>37.560714179999998</v>
      </c>
      <c r="Y28" s="782">
        <v>7.91285726</v>
      </c>
    </row>
    <row r="29" spans="1:25" ht="11.25" customHeight="1">
      <c r="A29" s="157"/>
      <c r="B29" s="159"/>
      <c r="C29" s="159"/>
      <c r="D29" s="159"/>
      <c r="E29" s="159"/>
      <c r="F29" s="159"/>
      <c r="G29" s="159"/>
      <c r="H29" s="159"/>
      <c r="I29" s="159"/>
      <c r="J29" s="32"/>
      <c r="K29" s="33"/>
      <c r="L29" s="29"/>
      <c r="P29" s="781">
        <v>26</v>
      </c>
      <c r="Q29" s="782">
        <v>8.8612857550000008</v>
      </c>
      <c r="R29" s="782">
        <v>3.5</v>
      </c>
      <c r="S29" s="782">
        <v>68.087428501674069</v>
      </c>
      <c r="T29" s="782">
        <v>30.317143300000001</v>
      </c>
      <c r="U29" s="782">
        <v>8.8971428190000008</v>
      </c>
      <c r="V29" s="782">
        <v>10</v>
      </c>
      <c r="W29" s="782">
        <v>1.4324285809999999</v>
      </c>
      <c r="X29" s="782">
        <v>37.759999409999999</v>
      </c>
      <c r="Y29" s="782">
        <v>8.911428656</v>
      </c>
    </row>
    <row r="30" spans="1:25" ht="11.25" customHeight="1">
      <c r="A30" s="157"/>
      <c r="B30" s="159"/>
      <c r="C30" s="159"/>
      <c r="D30" s="159"/>
      <c r="E30" s="159"/>
      <c r="F30" s="159"/>
      <c r="G30" s="159"/>
      <c r="H30" s="159"/>
      <c r="I30" s="159"/>
      <c r="J30" s="32"/>
      <c r="K30" s="33"/>
      <c r="L30" s="29"/>
      <c r="P30" s="781">
        <v>27</v>
      </c>
      <c r="Q30" s="782">
        <v>8.3185714990000008</v>
      </c>
      <c r="R30" s="782">
        <v>4.0900001530000001</v>
      </c>
      <c r="S30" s="782">
        <v>60.110428400000004</v>
      </c>
      <c r="T30" s="782">
        <v>28.581429350000001</v>
      </c>
      <c r="U30" s="782">
        <v>7.9442856649999998</v>
      </c>
      <c r="V30" s="782">
        <v>10.001428600000001</v>
      </c>
      <c r="W30" s="782">
        <v>1.455999987</v>
      </c>
      <c r="X30" s="782">
        <v>35.967143470000003</v>
      </c>
      <c r="Y30" s="782">
        <v>7.2057142259999996</v>
      </c>
    </row>
    <row r="31" spans="1:25" ht="11.25" customHeight="1">
      <c r="A31" s="157"/>
      <c r="B31" s="159"/>
      <c r="C31" s="159"/>
      <c r="D31" s="159"/>
      <c r="E31" s="159"/>
      <c r="F31" s="159"/>
      <c r="G31" s="159"/>
      <c r="H31" s="159"/>
      <c r="I31" s="159"/>
      <c r="J31" s="32"/>
      <c r="K31" s="33"/>
      <c r="L31" s="29"/>
      <c r="O31" s="780">
        <v>28</v>
      </c>
      <c r="P31" s="781">
        <v>28</v>
      </c>
      <c r="Q31" s="782">
        <v>7.789714268</v>
      </c>
      <c r="R31" s="782">
        <v>3.119999886</v>
      </c>
      <c r="S31" s="782">
        <v>60.986856189999997</v>
      </c>
      <c r="T31" s="782">
        <v>27.099999836512943</v>
      </c>
      <c r="U31" s="782">
        <v>7.4514284819999999</v>
      </c>
      <c r="V31" s="782">
        <v>10.0128573</v>
      </c>
      <c r="W31" s="782">
        <v>1.5508571609999999</v>
      </c>
      <c r="X31" s="782">
        <v>47.66357095</v>
      </c>
      <c r="Y31" s="782">
        <v>9.9999998639999994</v>
      </c>
    </row>
    <row r="32" spans="1:25" ht="11.25" customHeight="1">
      <c r="A32" s="157"/>
      <c r="B32" s="159"/>
      <c r="C32" s="159"/>
      <c r="D32" s="159"/>
      <c r="E32" s="159"/>
      <c r="F32" s="159"/>
      <c r="G32" s="159"/>
      <c r="H32" s="159"/>
      <c r="I32" s="159"/>
      <c r="J32" s="33"/>
      <c r="K32" s="33"/>
      <c r="L32" s="29"/>
      <c r="P32" s="781">
        <v>29</v>
      </c>
      <c r="Q32" s="782">
        <v>7.1615714349999999</v>
      </c>
      <c r="R32" s="782">
        <v>3.4249999519999998</v>
      </c>
      <c r="S32" s="782">
        <v>56.540714260000001</v>
      </c>
      <c r="T32" s="782">
        <v>23.477142610000001</v>
      </c>
      <c r="U32" s="782">
        <v>6.2828570089999998</v>
      </c>
      <c r="V32" s="782">
        <v>10.001428600000001</v>
      </c>
      <c r="W32" s="782">
        <v>2.1035714489999999</v>
      </c>
      <c r="X32" s="782">
        <v>44.25</v>
      </c>
      <c r="Y32" s="782">
        <v>6.7128572460000004</v>
      </c>
    </row>
    <row r="33" spans="1:25" ht="11.25" customHeight="1">
      <c r="A33" s="157"/>
      <c r="B33" s="159"/>
      <c r="C33" s="159"/>
      <c r="D33" s="159"/>
      <c r="E33" s="159"/>
      <c r="F33" s="159"/>
      <c r="G33" s="159"/>
      <c r="H33" s="159"/>
      <c r="I33" s="159"/>
      <c r="J33" s="32"/>
      <c r="K33" s="33"/>
      <c r="L33" s="29"/>
      <c r="P33" s="781">
        <v>30</v>
      </c>
      <c r="Q33" s="782">
        <v>6.6714285440000003</v>
      </c>
      <c r="R33" s="782">
        <v>2.8789999489999998</v>
      </c>
      <c r="S33" s="782">
        <v>65.491856709999993</v>
      </c>
      <c r="T33" s="782">
        <v>21.095714300000001</v>
      </c>
      <c r="U33" s="782">
        <v>5.8057142669999999</v>
      </c>
      <c r="V33" s="782">
        <v>10.01142883</v>
      </c>
      <c r="W33" s="782">
        <v>1.8491428750000001</v>
      </c>
      <c r="X33" s="782">
        <v>42.498571668352326</v>
      </c>
      <c r="Y33" s="782">
        <v>6.0797142300000004</v>
      </c>
    </row>
    <row r="34" spans="1:25" ht="11.25" customHeight="1">
      <c r="A34" s="157"/>
      <c r="B34" s="159"/>
      <c r="C34" s="159"/>
      <c r="D34" s="159"/>
      <c r="E34" s="159"/>
      <c r="F34" s="159"/>
      <c r="G34" s="159"/>
      <c r="H34" s="159"/>
      <c r="I34" s="159"/>
      <c r="J34" s="32"/>
      <c r="K34" s="43"/>
      <c r="L34" s="29"/>
      <c r="P34" s="781">
        <v>31</v>
      </c>
      <c r="Q34" s="782">
        <v>6.2387143543788328</v>
      </c>
      <c r="R34" s="782">
        <v>2.9382856232779297</v>
      </c>
      <c r="S34" s="782">
        <v>65.491856711251344</v>
      </c>
      <c r="T34" s="782">
        <v>20.037142889840243</v>
      </c>
      <c r="U34" s="782">
        <v>5.4814286231994549</v>
      </c>
      <c r="V34" s="782">
        <v>10.011428833007772</v>
      </c>
      <c r="W34" s="782">
        <v>1.8019999946866672</v>
      </c>
      <c r="X34" s="782">
        <v>39.98428617204933</v>
      </c>
      <c r="Y34" s="782">
        <v>4.9059999329703157</v>
      </c>
    </row>
    <row r="35" spans="1:25" ht="11.25" customHeight="1">
      <c r="A35" s="157"/>
      <c r="B35" s="159"/>
      <c r="C35" s="159"/>
      <c r="D35" s="159"/>
      <c r="E35" s="159"/>
      <c r="F35" s="159"/>
      <c r="G35" s="159"/>
      <c r="H35" s="159"/>
      <c r="I35" s="159"/>
      <c r="J35" s="32"/>
      <c r="K35" s="43"/>
      <c r="L35" s="48"/>
      <c r="O35" s="780">
        <v>32</v>
      </c>
      <c r="P35" s="781">
        <v>32</v>
      </c>
      <c r="Q35" s="782">
        <v>6.1697142459999998</v>
      </c>
      <c r="R35" s="782">
        <v>3.2030000689999998</v>
      </c>
      <c r="S35" s="782">
        <v>49.942714418571427</v>
      </c>
      <c r="T35" s="782">
        <v>23.275714059999999</v>
      </c>
      <c r="U35" s="782">
        <v>5.8257142479999997</v>
      </c>
      <c r="V35" s="782">
        <v>10.004285810000001</v>
      </c>
      <c r="W35" s="782">
        <v>1.2214285650000001</v>
      </c>
      <c r="X35" s="782">
        <v>36.654999320000002</v>
      </c>
      <c r="Y35" s="782">
        <v>4.0242800000000001</v>
      </c>
    </row>
    <row r="36" spans="1:25" ht="11.25" customHeight="1">
      <c r="A36" s="157"/>
      <c r="B36" s="159"/>
      <c r="C36" s="159"/>
      <c r="D36" s="159"/>
      <c r="E36" s="159"/>
      <c r="F36" s="159"/>
      <c r="G36" s="159"/>
      <c r="H36" s="159"/>
      <c r="I36" s="159"/>
      <c r="J36" s="32"/>
      <c r="K36" s="38"/>
      <c r="L36" s="29"/>
      <c r="P36" s="781">
        <v>33</v>
      </c>
      <c r="Q36" s="782">
        <v>6.3728570940000004</v>
      </c>
      <c r="R36" s="782">
        <v>2.841857144</v>
      </c>
      <c r="S36" s="782">
        <v>57.183571406773112</v>
      </c>
      <c r="T36" s="782">
        <v>22.619999750000002</v>
      </c>
      <c r="U36" s="782">
        <v>5.5228571210000004</v>
      </c>
      <c r="V36" s="782">
        <v>10</v>
      </c>
      <c r="W36" s="782">
        <v>1.3032857349940685</v>
      </c>
      <c r="X36" s="782">
        <v>35.152857099999999</v>
      </c>
      <c r="Y36" s="782">
        <v>4.354285752</v>
      </c>
    </row>
    <row r="37" spans="1:25" ht="11.25" customHeight="1">
      <c r="A37" s="157"/>
      <c r="B37" s="159"/>
      <c r="C37" s="159"/>
      <c r="D37" s="159"/>
      <c r="E37" s="159"/>
      <c r="F37" s="159"/>
      <c r="G37" s="159"/>
      <c r="H37" s="159"/>
      <c r="I37" s="159"/>
      <c r="J37" s="32"/>
      <c r="K37" s="38"/>
      <c r="L37" s="29"/>
      <c r="P37" s="781">
        <v>34</v>
      </c>
      <c r="Q37" s="782">
        <v>6.1195714130000001</v>
      </c>
      <c r="R37" s="782">
        <v>3.058000088</v>
      </c>
      <c r="S37" s="782">
        <v>49.366142269999997</v>
      </c>
      <c r="T37" s="782">
        <v>25.04757145</v>
      </c>
      <c r="U37" s="782">
        <v>5.8727143149999996</v>
      </c>
      <c r="V37" s="782">
        <v>10.00857162</v>
      </c>
      <c r="W37" s="782">
        <v>1.2842857160000001</v>
      </c>
      <c r="X37" s="782">
        <v>34.115715029999997</v>
      </c>
      <c r="Y37" s="782">
        <v>4.3511429509999999</v>
      </c>
    </row>
    <row r="38" spans="1:25" ht="11.25" customHeight="1">
      <c r="A38" s="157"/>
      <c r="B38" s="159"/>
      <c r="C38" s="159"/>
      <c r="D38" s="159"/>
      <c r="E38" s="159"/>
      <c r="F38" s="159"/>
      <c r="G38" s="159"/>
      <c r="H38" s="159"/>
      <c r="I38" s="159"/>
      <c r="J38" s="32"/>
      <c r="K38" s="38"/>
      <c r="L38" s="29"/>
      <c r="P38" s="781">
        <v>35</v>
      </c>
      <c r="Q38" s="782">
        <v>5.9814286230000002</v>
      </c>
      <c r="R38" s="782">
        <v>1.506999969</v>
      </c>
      <c r="S38" s="782">
        <v>56.934856959999998</v>
      </c>
      <c r="T38" s="782">
        <v>21.374285830000002</v>
      </c>
      <c r="U38" s="782">
        <v>4.9342857090000001</v>
      </c>
      <c r="V38" s="782">
        <v>10.28714289</v>
      </c>
      <c r="W38" s="782">
        <v>1.5979999810000001</v>
      </c>
      <c r="X38" s="782">
        <v>30.92</v>
      </c>
      <c r="Y38" s="782">
        <v>5.3042856629999999</v>
      </c>
    </row>
    <row r="39" spans="1:25" ht="11.25" customHeight="1">
      <c r="O39" s="780">
        <v>36</v>
      </c>
      <c r="P39" s="781">
        <v>36</v>
      </c>
      <c r="Q39" s="782">
        <v>6.03</v>
      </c>
      <c r="R39" s="782">
        <v>2.8</v>
      </c>
      <c r="S39" s="782">
        <v>48.51</v>
      </c>
      <c r="T39" s="782">
        <v>22.661428449999999</v>
      </c>
      <c r="U39" s="782">
        <v>4.9800000000000004</v>
      </c>
      <c r="V39" s="782">
        <v>11.01</v>
      </c>
      <c r="W39" s="782">
        <v>1.63</v>
      </c>
      <c r="X39" s="782">
        <v>30.922143120000001</v>
      </c>
      <c r="Y39" s="782">
        <v>7.46</v>
      </c>
    </row>
    <row r="40" spans="1:25" ht="11.25" customHeight="1">
      <c r="A40" s="865" t="s">
        <v>332</v>
      </c>
      <c r="B40" s="865"/>
      <c r="C40" s="865"/>
      <c r="D40" s="865"/>
      <c r="E40" s="865"/>
      <c r="F40" s="865"/>
      <c r="G40" s="865"/>
      <c r="H40" s="865"/>
      <c r="I40" s="865"/>
      <c r="J40" s="865"/>
      <c r="K40" s="865"/>
      <c r="L40" s="865"/>
      <c r="P40" s="781">
        <v>37</v>
      </c>
      <c r="Q40" s="782">
        <v>6.03</v>
      </c>
      <c r="R40" s="782">
        <v>2.37</v>
      </c>
      <c r="S40" s="782">
        <v>43.99</v>
      </c>
      <c r="T40" s="782">
        <v>19.149999999999999</v>
      </c>
      <c r="U40" s="782">
        <v>5.31</v>
      </c>
      <c r="V40" s="782">
        <v>11</v>
      </c>
      <c r="W40" s="782">
        <v>1.59</v>
      </c>
      <c r="X40" s="782">
        <v>29.33</v>
      </c>
      <c r="Y40" s="782">
        <v>7.79</v>
      </c>
    </row>
    <row r="41" spans="1:25" ht="11.25" customHeight="1">
      <c r="P41" s="781">
        <v>38</v>
      </c>
      <c r="Q41" s="782">
        <v>6.5951428410000004</v>
      </c>
      <c r="R41" s="782">
        <v>3.0060000420000001</v>
      </c>
      <c r="S41" s="782">
        <v>47.220570700000003</v>
      </c>
      <c r="T41" s="782">
        <v>22.304285589999999</v>
      </c>
      <c r="U41" s="782">
        <v>5.581428528</v>
      </c>
      <c r="V41" s="782">
        <v>10.85142858</v>
      </c>
      <c r="W41" s="782">
        <v>1.5402856890000001</v>
      </c>
      <c r="X41" s="782">
        <v>34.179286410000003</v>
      </c>
      <c r="Y41" s="782">
        <v>8.5442856379999998</v>
      </c>
    </row>
    <row r="42" spans="1:25" ht="11.25" customHeight="1">
      <c r="A42" s="157"/>
      <c r="B42" s="159"/>
      <c r="C42" s="159"/>
      <c r="D42" s="159"/>
      <c r="E42" s="159"/>
      <c r="F42" s="159"/>
      <c r="G42" s="159"/>
      <c r="H42" s="159"/>
      <c r="I42" s="159"/>
      <c r="J42" s="160"/>
      <c r="K42" s="160"/>
      <c r="L42" s="160"/>
      <c r="O42" s="780">
        <v>39</v>
      </c>
      <c r="P42" s="781">
        <v>39</v>
      </c>
      <c r="Q42" s="782">
        <v>6.84</v>
      </c>
      <c r="R42" s="782">
        <v>3.32</v>
      </c>
      <c r="S42" s="782">
        <v>63.05</v>
      </c>
      <c r="T42" s="782">
        <v>48.7</v>
      </c>
      <c r="U42" s="782">
        <v>7.81</v>
      </c>
      <c r="V42" s="782">
        <v>11.15</v>
      </c>
      <c r="W42" s="782">
        <v>1.32</v>
      </c>
      <c r="X42" s="782">
        <v>38.82</v>
      </c>
      <c r="Y42" s="782">
        <v>6.81</v>
      </c>
    </row>
    <row r="43" spans="1:25" ht="11.25" customHeight="1">
      <c r="A43" s="157"/>
      <c r="B43" s="159"/>
      <c r="C43" s="159"/>
      <c r="D43" s="159"/>
      <c r="E43" s="159"/>
      <c r="F43" s="159"/>
      <c r="G43" s="159"/>
      <c r="H43" s="159"/>
      <c r="I43" s="159"/>
      <c r="J43" s="160"/>
      <c r="K43" s="160"/>
      <c r="L43" s="160"/>
      <c r="P43" s="781">
        <v>40</v>
      </c>
      <c r="Q43" s="782">
        <v>7.6862857681428576</v>
      </c>
      <c r="R43" s="782">
        <v>3.1560000009999998</v>
      </c>
      <c r="S43" s="782">
        <v>61.54114314571428</v>
      </c>
      <c r="T43" s="782">
        <v>37.928571428999994</v>
      </c>
      <c r="U43" s="782">
        <v>7.9165713450000004</v>
      </c>
      <c r="V43" s="782">
        <v>11.005714417142856</v>
      </c>
      <c r="W43" s="782">
        <v>1.3828571522857145</v>
      </c>
      <c r="X43" s="782">
        <v>43.879284992857151</v>
      </c>
      <c r="Y43" s="782">
        <v>6.2752857208571422</v>
      </c>
    </row>
    <row r="44" spans="1:25" ht="11.25" customHeight="1">
      <c r="A44" s="157"/>
      <c r="B44" s="159"/>
      <c r="C44" s="159"/>
      <c r="D44" s="159"/>
      <c r="E44" s="159"/>
      <c r="F44" s="159"/>
      <c r="G44" s="159"/>
      <c r="H44" s="159"/>
      <c r="I44" s="159"/>
      <c r="P44" s="781">
        <v>41</v>
      </c>
      <c r="Q44" s="782">
        <v>7.1000001089913463</v>
      </c>
      <c r="R44" s="782">
        <v>2.9028571673801928</v>
      </c>
      <c r="S44" s="782">
        <v>58.117285592215353</v>
      </c>
      <c r="T44" s="782">
        <v>48.921429225376635</v>
      </c>
      <c r="U44" s="782">
        <v>8.5942858287266173</v>
      </c>
      <c r="V44" s="782">
        <v>11.002857208251914</v>
      </c>
      <c r="W44" s="782">
        <v>1.3182857036590543</v>
      </c>
      <c r="X44" s="782">
        <v>45.627857753208637</v>
      </c>
      <c r="Y44" s="782">
        <v>9.9285714966910028</v>
      </c>
    </row>
    <row r="45" spans="1:25" ht="11.25" customHeight="1">
      <c r="A45" s="157"/>
      <c r="B45" s="159"/>
      <c r="C45" s="159"/>
      <c r="D45" s="159"/>
      <c r="E45" s="159"/>
      <c r="F45" s="159"/>
      <c r="G45" s="159"/>
      <c r="H45" s="159"/>
      <c r="I45" s="159"/>
      <c r="P45" s="781">
        <v>42</v>
      </c>
      <c r="Q45" s="782">
        <v>6.7610000201428573</v>
      </c>
      <c r="R45" s="782">
        <v>2.8671428815714286</v>
      </c>
      <c r="S45" s="782">
        <v>58.888142721428572</v>
      </c>
      <c r="T45" s="782">
        <v>55.619142805714283</v>
      </c>
      <c r="U45" s="782">
        <v>9.5089999614285716</v>
      </c>
      <c r="V45" s="782">
        <v>11.007142884285715</v>
      </c>
      <c r="W45" s="782">
        <v>1.2221428497142859</v>
      </c>
      <c r="X45" s="782">
        <v>52.615000045714282</v>
      </c>
      <c r="Y45" s="782">
        <v>9.6800000322857152</v>
      </c>
    </row>
    <row r="46" spans="1:25" ht="11.25" customHeight="1">
      <c r="A46" s="157"/>
      <c r="B46" s="159"/>
      <c r="C46" s="159"/>
      <c r="D46" s="159"/>
      <c r="E46" s="159"/>
      <c r="F46" s="159"/>
      <c r="G46" s="159"/>
      <c r="H46" s="159"/>
      <c r="I46" s="159"/>
      <c r="O46" s="780">
        <v>43</v>
      </c>
      <c r="P46" s="781">
        <v>43</v>
      </c>
      <c r="Q46" s="782">
        <v>6.53</v>
      </c>
      <c r="R46" s="782">
        <v>2.37</v>
      </c>
      <c r="S46" s="782">
        <v>69.2</v>
      </c>
      <c r="T46" s="782">
        <v>54.58</v>
      </c>
      <c r="U46" s="782">
        <v>8.23</v>
      </c>
      <c r="V46" s="782">
        <v>11.01</v>
      </c>
      <c r="W46" s="782">
        <v>1.35</v>
      </c>
      <c r="X46" s="782">
        <v>50.71</v>
      </c>
      <c r="Y46" s="782">
        <v>10.33</v>
      </c>
    </row>
    <row r="47" spans="1:25" ht="11.25" customHeight="1">
      <c r="A47" s="157"/>
      <c r="B47" s="159"/>
      <c r="C47" s="159"/>
      <c r="D47" s="159"/>
      <c r="E47" s="159"/>
      <c r="F47" s="159"/>
      <c r="G47" s="159"/>
      <c r="H47" s="159"/>
      <c r="I47" s="159"/>
      <c r="P47" s="781">
        <v>44</v>
      </c>
      <c r="Q47" s="782">
        <v>7.58</v>
      </c>
      <c r="R47" s="782">
        <v>4.8899999999999997</v>
      </c>
      <c r="S47" s="782">
        <v>51.59</v>
      </c>
      <c r="T47" s="782">
        <v>57.65</v>
      </c>
      <c r="U47" s="782">
        <v>7.72</v>
      </c>
      <c r="V47" s="782">
        <v>11.01</v>
      </c>
      <c r="W47" s="782">
        <v>1.47</v>
      </c>
      <c r="X47" s="782">
        <v>48.41</v>
      </c>
      <c r="Y47" s="782">
        <v>11.29</v>
      </c>
    </row>
    <row r="48" spans="1:25">
      <c r="A48" s="157"/>
      <c r="B48" s="159"/>
      <c r="C48" s="159"/>
      <c r="D48" s="159"/>
      <c r="E48" s="159"/>
      <c r="F48" s="159"/>
      <c r="G48" s="159"/>
      <c r="H48" s="159"/>
      <c r="I48" s="159"/>
      <c r="P48" s="781">
        <v>45</v>
      </c>
      <c r="Q48" s="782">
        <v>6.95</v>
      </c>
      <c r="R48" s="782">
        <v>1.61</v>
      </c>
      <c r="S48" s="782">
        <v>72.92</v>
      </c>
      <c r="T48" s="782">
        <v>67.069999999999993</v>
      </c>
      <c r="U48" s="782">
        <v>6.9</v>
      </c>
      <c r="V48" s="782">
        <v>11</v>
      </c>
      <c r="W48" s="782">
        <v>1.42</v>
      </c>
      <c r="X48" s="782">
        <v>47.24</v>
      </c>
      <c r="Y48" s="782">
        <v>9</v>
      </c>
    </row>
    <row r="49" spans="1:25">
      <c r="A49" s="157"/>
      <c r="B49" s="159"/>
      <c r="C49" s="159"/>
      <c r="D49" s="159"/>
      <c r="E49" s="159"/>
      <c r="F49" s="159"/>
      <c r="G49" s="159"/>
      <c r="H49" s="159"/>
      <c r="I49" s="159"/>
      <c r="P49" s="781">
        <v>46</v>
      </c>
      <c r="Q49" s="782">
        <v>6.8571429249999998</v>
      </c>
      <c r="R49" s="782">
        <v>1.6428571599999999</v>
      </c>
      <c r="S49" s="782">
        <v>58.4</v>
      </c>
      <c r="T49" s="782">
        <v>34.982142860000003</v>
      </c>
      <c r="U49" s="782">
        <v>5.0667143550000002</v>
      </c>
      <c r="V49" s="782">
        <v>11.01</v>
      </c>
      <c r="W49" s="782">
        <v>1.38</v>
      </c>
      <c r="X49" s="782">
        <v>40.61</v>
      </c>
      <c r="Y49" s="782">
        <v>8.81</v>
      </c>
    </row>
    <row r="50" spans="1:25">
      <c r="A50" s="157"/>
      <c r="B50" s="159"/>
      <c r="C50" s="159"/>
      <c r="D50" s="159"/>
      <c r="E50" s="159"/>
      <c r="F50" s="159"/>
      <c r="G50" s="159"/>
      <c r="H50" s="159"/>
      <c r="I50" s="159"/>
      <c r="P50" s="781">
        <v>47</v>
      </c>
      <c r="Q50" s="782">
        <v>6.9940000260000001</v>
      </c>
      <c r="R50" s="782">
        <v>1.5142857009999999</v>
      </c>
      <c r="S50" s="782">
        <v>52.554856440000002</v>
      </c>
      <c r="T50" s="782">
        <v>29.07742855</v>
      </c>
      <c r="U50" s="782">
        <v>4.2727143420000004</v>
      </c>
      <c r="V50" s="782">
        <v>11.00286</v>
      </c>
      <c r="W50" s="782">
        <v>1.63</v>
      </c>
      <c r="X50" s="782">
        <v>41.625</v>
      </c>
      <c r="Y50" s="782">
        <v>9.3542860000000001</v>
      </c>
    </row>
    <row r="51" spans="1:25">
      <c r="A51" s="157"/>
      <c r="B51" s="159"/>
      <c r="C51" s="159"/>
      <c r="D51" s="159"/>
      <c r="E51" s="159"/>
      <c r="F51" s="159"/>
      <c r="G51" s="159"/>
      <c r="H51" s="159"/>
      <c r="I51" s="159"/>
      <c r="O51" s="780">
        <v>48</v>
      </c>
      <c r="P51" s="781">
        <v>48</v>
      </c>
      <c r="Q51" s="782">
        <v>7.1124285970000001</v>
      </c>
      <c r="R51" s="782">
        <v>1.4714285645714287</v>
      </c>
      <c r="S51" s="782">
        <v>53.429429191428575</v>
      </c>
      <c r="T51" s="782">
        <v>88.059571399999996</v>
      </c>
      <c r="U51" s="782">
        <v>7.879285812428571</v>
      </c>
      <c r="V51" s="782">
        <v>10.862857274285714</v>
      </c>
      <c r="W51" s="782">
        <v>1.6007142748571428</v>
      </c>
      <c r="X51" s="782">
        <v>41.014285495714283</v>
      </c>
      <c r="Y51" s="782">
        <v>14.194285802</v>
      </c>
    </row>
    <row r="52" spans="1:25">
      <c r="A52" s="157"/>
      <c r="B52" s="159"/>
      <c r="C52" s="159"/>
      <c r="D52" s="159"/>
      <c r="E52" s="159"/>
      <c r="F52" s="159"/>
      <c r="G52" s="159"/>
      <c r="H52" s="159"/>
      <c r="I52" s="159"/>
      <c r="P52" s="781">
        <v>49</v>
      </c>
      <c r="Q52" s="782">
        <v>8.43</v>
      </c>
      <c r="R52" s="782">
        <v>2.2400000000000002</v>
      </c>
      <c r="S52" s="782">
        <v>61.07</v>
      </c>
      <c r="T52" s="782">
        <v>106.59</v>
      </c>
      <c r="U52" s="782">
        <v>16.09</v>
      </c>
      <c r="V52" s="782">
        <v>10.5</v>
      </c>
      <c r="W52" s="782">
        <v>1.1200000000000001</v>
      </c>
      <c r="X52" s="782">
        <v>83.6</v>
      </c>
      <c r="Y52" s="782">
        <v>22.62</v>
      </c>
    </row>
    <row r="53" spans="1:25">
      <c r="A53" s="157"/>
      <c r="B53" s="159"/>
      <c r="C53" s="159"/>
      <c r="D53" s="159"/>
      <c r="E53" s="159"/>
      <c r="F53" s="159"/>
      <c r="G53" s="159"/>
      <c r="H53" s="159"/>
      <c r="I53" s="159"/>
      <c r="P53" s="781">
        <v>50</v>
      </c>
      <c r="Q53" s="782">
        <v>8.32</v>
      </c>
      <c r="R53" s="782">
        <v>2.19</v>
      </c>
      <c r="S53" s="782">
        <v>78.02</v>
      </c>
      <c r="T53" s="782">
        <v>104.79</v>
      </c>
      <c r="U53" s="782">
        <v>18.649999999999999</v>
      </c>
      <c r="V53" s="782">
        <v>10.51</v>
      </c>
      <c r="W53" s="782">
        <v>1.1399999999999999</v>
      </c>
      <c r="X53" s="782">
        <v>66.8</v>
      </c>
      <c r="Y53" s="782">
        <v>22.62</v>
      </c>
    </row>
    <row r="54" spans="1:25">
      <c r="A54" s="157"/>
      <c r="B54" s="159"/>
      <c r="C54" s="159"/>
      <c r="D54" s="159"/>
      <c r="E54" s="159"/>
      <c r="F54" s="159"/>
      <c r="G54" s="159"/>
      <c r="H54" s="159"/>
      <c r="I54" s="159"/>
      <c r="P54" s="781">
        <v>51</v>
      </c>
      <c r="Q54" s="782">
        <v>9.08</v>
      </c>
      <c r="R54" s="782">
        <v>3.71</v>
      </c>
      <c r="S54" s="782">
        <v>67.64</v>
      </c>
      <c r="T54" s="782">
        <v>69.61</v>
      </c>
      <c r="U54" s="782">
        <v>11.22</v>
      </c>
      <c r="V54" s="782">
        <v>10.5</v>
      </c>
      <c r="W54" s="782">
        <v>1.37</v>
      </c>
      <c r="X54" s="782">
        <v>55.42</v>
      </c>
      <c r="Y54" s="782">
        <v>17.489999999999998</v>
      </c>
    </row>
    <row r="55" spans="1:25">
      <c r="A55" s="157"/>
      <c r="B55" s="159"/>
      <c r="C55" s="159"/>
      <c r="D55" s="159"/>
      <c r="E55" s="159"/>
      <c r="F55" s="159"/>
      <c r="G55" s="159"/>
      <c r="H55" s="159"/>
      <c r="I55" s="159"/>
      <c r="O55" s="780">
        <v>52</v>
      </c>
      <c r="P55" s="781">
        <v>52</v>
      </c>
      <c r="Q55" s="782">
        <v>8.42</v>
      </c>
      <c r="R55" s="782">
        <v>3.57</v>
      </c>
      <c r="S55" s="782">
        <v>56.187571937142856</v>
      </c>
      <c r="T55" s="782">
        <v>58.452428545714284</v>
      </c>
      <c r="U55" s="782">
        <v>8.01</v>
      </c>
      <c r="V55" s="782">
        <v>10.507142884285715</v>
      </c>
      <c r="W55" s="782">
        <v>1.53</v>
      </c>
      <c r="X55" s="782">
        <v>59.550713675714292</v>
      </c>
      <c r="Y55" s="782">
        <v>18.608285904285712</v>
      </c>
    </row>
    <row r="56" spans="1:25">
      <c r="A56" s="157"/>
      <c r="B56" s="159"/>
      <c r="C56" s="159"/>
      <c r="D56" s="159"/>
      <c r="E56" s="159"/>
      <c r="F56" s="159"/>
      <c r="G56" s="159"/>
      <c r="H56" s="159"/>
      <c r="I56" s="159"/>
      <c r="N56" s="780">
        <v>2017</v>
      </c>
      <c r="O56" s="780">
        <v>1</v>
      </c>
      <c r="P56" s="781">
        <v>1</v>
      </c>
      <c r="Q56" s="782">
        <v>13.85</v>
      </c>
      <c r="R56" s="782">
        <v>11.3</v>
      </c>
      <c r="S56" s="782">
        <v>104.02</v>
      </c>
      <c r="T56" s="782">
        <v>148.43</v>
      </c>
      <c r="U56" s="782">
        <v>24.1</v>
      </c>
      <c r="V56" s="782">
        <v>10.220000000000001</v>
      </c>
      <c r="W56" s="782">
        <v>3.28</v>
      </c>
      <c r="X56" s="782">
        <v>89.46</v>
      </c>
      <c r="Y56" s="782">
        <v>25.43</v>
      </c>
    </row>
    <row r="57" spans="1:25">
      <c r="A57" s="157"/>
      <c r="B57" s="159"/>
      <c r="C57" s="159"/>
      <c r="D57" s="159"/>
      <c r="E57" s="159"/>
      <c r="F57" s="159"/>
      <c r="G57" s="159"/>
      <c r="H57" s="159"/>
      <c r="I57" s="159"/>
      <c r="P57" s="781">
        <v>2</v>
      </c>
      <c r="Q57" s="782">
        <v>14.96</v>
      </c>
      <c r="R57" s="782">
        <v>15.4</v>
      </c>
      <c r="S57" s="782">
        <v>143.97</v>
      </c>
      <c r="T57" s="782">
        <v>175.88</v>
      </c>
      <c r="U57" s="782">
        <v>33.74</v>
      </c>
      <c r="V57" s="782">
        <v>10.17</v>
      </c>
      <c r="W57" s="782">
        <v>6.45</v>
      </c>
      <c r="X57" s="782">
        <v>178.14</v>
      </c>
      <c r="Y57" s="782">
        <v>55.67</v>
      </c>
    </row>
    <row r="58" spans="1:25">
      <c r="A58" s="157"/>
      <c r="B58" s="159"/>
      <c r="C58" s="159"/>
      <c r="D58" s="159"/>
      <c r="E58" s="159"/>
      <c r="F58" s="159"/>
      <c r="G58" s="159"/>
      <c r="H58" s="159"/>
      <c r="I58" s="159"/>
      <c r="P58" s="781">
        <v>3</v>
      </c>
      <c r="Q58" s="782">
        <v>28.98</v>
      </c>
      <c r="R58" s="782">
        <v>21.94</v>
      </c>
      <c r="S58" s="782">
        <v>355.12</v>
      </c>
      <c r="T58" s="782">
        <v>177.57</v>
      </c>
      <c r="U58" s="782">
        <v>35.49</v>
      </c>
      <c r="V58" s="782">
        <v>10</v>
      </c>
      <c r="W58" s="782">
        <v>9.0500000000000007</v>
      </c>
      <c r="X58" s="782">
        <v>174.94</v>
      </c>
      <c r="Y58" s="782">
        <v>58.31</v>
      </c>
    </row>
    <row r="59" spans="1:25">
      <c r="A59" s="157"/>
      <c r="B59" s="159"/>
      <c r="C59" s="159"/>
      <c r="D59" s="159"/>
      <c r="E59" s="159"/>
      <c r="F59" s="159"/>
      <c r="G59" s="159"/>
      <c r="H59" s="159"/>
      <c r="I59" s="159"/>
      <c r="O59" s="780">
        <v>4</v>
      </c>
      <c r="P59" s="781">
        <v>4</v>
      </c>
      <c r="Q59" s="782">
        <v>30.46</v>
      </c>
      <c r="R59" s="782">
        <v>23.91</v>
      </c>
      <c r="S59" s="782">
        <v>519.4</v>
      </c>
      <c r="T59" s="782">
        <v>205.76</v>
      </c>
      <c r="U59" s="782">
        <v>48.48</v>
      </c>
      <c r="V59" s="782">
        <v>10</v>
      </c>
      <c r="W59" s="782">
        <v>2.4300000000000002</v>
      </c>
      <c r="X59" s="782">
        <v>141.31</v>
      </c>
      <c r="Y59" s="782">
        <v>47.49</v>
      </c>
    </row>
    <row r="60" spans="1:25">
      <c r="A60" s="157"/>
      <c r="B60" s="159"/>
      <c r="C60" s="159"/>
      <c r="D60" s="159"/>
      <c r="E60" s="159"/>
      <c r="F60" s="159"/>
      <c r="G60" s="159"/>
      <c r="H60" s="159"/>
      <c r="I60" s="159"/>
      <c r="P60" s="781">
        <v>5</v>
      </c>
      <c r="Q60" s="782">
        <v>21.36</v>
      </c>
      <c r="R60" s="782">
        <v>18.07</v>
      </c>
      <c r="S60" s="782">
        <v>330.78</v>
      </c>
      <c r="T60" s="782">
        <v>123.41</v>
      </c>
      <c r="U60" s="782">
        <v>25.33</v>
      </c>
      <c r="V60" s="782">
        <v>11.41</v>
      </c>
      <c r="W60" s="782">
        <v>2.87</v>
      </c>
      <c r="X60" s="782">
        <v>123.59</v>
      </c>
      <c r="Y60" s="782">
        <v>45.46</v>
      </c>
    </row>
    <row r="61" spans="1:25">
      <c r="A61" s="157"/>
      <c r="B61" s="159"/>
      <c r="C61" s="159"/>
      <c r="D61" s="159"/>
      <c r="E61" s="159"/>
      <c r="F61" s="159"/>
      <c r="G61" s="159"/>
      <c r="H61" s="159"/>
      <c r="I61" s="159"/>
      <c r="P61" s="781">
        <v>6</v>
      </c>
      <c r="Q61" s="782">
        <v>25.42</v>
      </c>
      <c r="R61" s="782">
        <v>21.42</v>
      </c>
      <c r="S61" s="782">
        <v>200.58</v>
      </c>
      <c r="T61" s="782">
        <v>108.48</v>
      </c>
      <c r="U61" s="782">
        <v>22.99</v>
      </c>
      <c r="V61" s="782">
        <v>10.57</v>
      </c>
      <c r="W61" s="782">
        <v>3.01</v>
      </c>
      <c r="X61" s="782">
        <v>85.48</v>
      </c>
      <c r="Y61" s="782">
        <v>28.56</v>
      </c>
    </row>
    <row r="62" spans="1:25">
      <c r="A62" s="157"/>
      <c r="B62" s="159"/>
      <c r="C62" s="159"/>
      <c r="D62" s="159"/>
      <c r="E62" s="159"/>
      <c r="F62" s="159"/>
      <c r="G62" s="159"/>
      <c r="H62" s="159"/>
      <c r="I62" s="159"/>
      <c r="P62" s="781">
        <v>7</v>
      </c>
      <c r="Q62" s="782">
        <v>35.43</v>
      </c>
      <c r="R62" s="782">
        <v>25.12</v>
      </c>
      <c r="S62" s="782">
        <v>393.69</v>
      </c>
      <c r="T62" s="782">
        <v>144.62</v>
      </c>
      <c r="U62" s="782">
        <v>39.44</v>
      </c>
      <c r="V62" s="782">
        <v>10</v>
      </c>
      <c r="W62" s="782">
        <v>2.88</v>
      </c>
      <c r="X62" s="782">
        <v>100.57</v>
      </c>
      <c r="Y62" s="782">
        <v>25.04</v>
      </c>
    </row>
    <row r="63" spans="1:25">
      <c r="A63" s="157"/>
      <c r="B63" s="159"/>
      <c r="C63" s="159"/>
      <c r="D63" s="159"/>
      <c r="E63" s="159"/>
      <c r="F63" s="159"/>
      <c r="G63" s="159"/>
      <c r="H63" s="159"/>
      <c r="I63" s="159"/>
      <c r="O63" s="780">
        <v>8</v>
      </c>
      <c r="P63" s="781">
        <v>8</v>
      </c>
      <c r="Q63" s="782">
        <v>30.45</v>
      </c>
      <c r="R63" s="782">
        <v>23.33</v>
      </c>
      <c r="S63" s="782">
        <v>345.37</v>
      </c>
      <c r="T63" s="782">
        <v>140.63</v>
      </c>
      <c r="U63" s="782">
        <v>30.47</v>
      </c>
      <c r="V63" s="782">
        <v>9.58</v>
      </c>
      <c r="W63" s="782">
        <v>2.0699999999999998</v>
      </c>
      <c r="X63" s="782">
        <v>163.72999999999999</v>
      </c>
      <c r="Y63" s="782">
        <v>58.84</v>
      </c>
    </row>
    <row r="64" spans="1:25" ht="6" customHeight="1">
      <c r="A64" s="157"/>
      <c r="B64" s="159"/>
      <c r="C64" s="159"/>
      <c r="D64" s="159"/>
      <c r="E64" s="159"/>
      <c r="F64" s="159"/>
      <c r="G64" s="159"/>
      <c r="H64" s="159"/>
      <c r="I64" s="159"/>
      <c r="P64" s="781">
        <v>9</v>
      </c>
      <c r="Q64" s="782">
        <v>37.72</v>
      </c>
      <c r="R64" s="782">
        <v>24.83</v>
      </c>
      <c r="S64" s="782">
        <v>567.22</v>
      </c>
      <c r="T64" s="782">
        <v>245.85</v>
      </c>
      <c r="U64" s="782">
        <v>67.56</v>
      </c>
      <c r="V64" s="782">
        <v>9.01</v>
      </c>
      <c r="W64" s="782">
        <v>7.33</v>
      </c>
      <c r="X64" s="782">
        <v>285.31</v>
      </c>
      <c r="Y64" s="782">
        <v>102.26</v>
      </c>
    </row>
    <row r="65" spans="1:25" ht="24.75" customHeight="1">
      <c r="A65" s="864" t="s">
        <v>333</v>
      </c>
      <c r="B65" s="864"/>
      <c r="C65" s="864"/>
      <c r="D65" s="864"/>
      <c r="E65" s="864"/>
      <c r="F65" s="864"/>
      <c r="G65" s="864"/>
      <c r="H65" s="864"/>
      <c r="I65" s="864"/>
      <c r="J65" s="864"/>
      <c r="K65" s="864"/>
      <c r="L65" s="864"/>
      <c r="P65" s="781">
        <v>10</v>
      </c>
      <c r="Q65" s="782">
        <v>36.46</v>
      </c>
      <c r="R65" s="782">
        <v>24.95</v>
      </c>
      <c r="S65" s="782">
        <v>467.04</v>
      </c>
      <c r="T65" s="782">
        <v>188.01</v>
      </c>
      <c r="U65" s="782">
        <v>50.5</v>
      </c>
      <c r="V65" s="782">
        <v>10.06</v>
      </c>
      <c r="W65" s="782">
        <v>3.71</v>
      </c>
      <c r="X65" s="782">
        <v>374.33</v>
      </c>
      <c r="Y65" s="782">
        <v>83.74</v>
      </c>
    </row>
    <row r="66" spans="1:25" ht="20.25" customHeight="1">
      <c r="P66" s="781">
        <v>11</v>
      </c>
      <c r="Q66" s="782">
        <v>35.590000000000003</v>
      </c>
      <c r="R66" s="782">
        <v>26.89</v>
      </c>
      <c r="S66" s="782">
        <v>448.3</v>
      </c>
      <c r="T66" s="782">
        <v>169.95</v>
      </c>
      <c r="U66" s="782">
        <v>51.21</v>
      </c>
      <c r="V66" s="782">
        <v>26.15</v>
      </c>
      <c r="W66" s="782">
        <v>8.66</v>
      </c>
      <c r="X66" s="782">
        <v>219.86</v>
      </c>
      <c r="Y66" s="782">
        <v>62.42</v>
      </c>
    </row>
    <row r="67" spans="1:25">
      <c r="O67" s="780">
        <v>12</v>
      </c>
      <c r="P67" s="781">
        <v>12</v>
      </c>
      <c r="Q67" s="782">
        <v>37.82</v>
      </c>
      <c r="R67" s="782">
        <v>20.6</v>
      </c>
      <c r="S67" s="782">
        <v>350.87</v>
      </c>
      <c r="T67" s="782">
        <v>146.01</v>
      </c>
      <c r="U67" s="782">
        <v>38.08</v>
      </c>
      <c r="V67" s="782">
        <v>12.43</v>
      </c>
      <c r="W67" s="782">
        <v>5.63</v>
      </c>
      <c r="X67" s="782">
        <v>190.11</v>
      </c>
      <c r="Y67" s="782">
        <v>52.01</v>
      </c>
    </row>
    <row r="68" spans="1:25">
      <c r="P68" s="781">
        <v>13</v>
      </c>
      <c r="Q68" s="782">
        <v>35.93</v>
      </c>
      <c r="R68" s="782">
        <v>24.02</v>
      </c>
      <c r="S68" s="782">
        <v>380.48</v>
      </c>
      <c r="T68" s="782">
        <v>173.02</v>
      </c>
      <c r="U68" s="782">
        <v>38.869999999999997</v>
      </c>
      <c r="V68" s="782">
        <v>11.98</v>
      </c>
      <c r="W68" s="782">
        <v>5.83</v>
      </c>
      <c r="X68" s="782">
        <v>272.08999999999997</v>
      </c>
      <c r="Y68" s="782">
        <v>65.430000000000007</v>
      </c>
    </row>
    <row r="69" spans="1:25">
      <c r="P69" s="781">
        <v>14</v>
      </c>
      <c r="Q69" s="782">
        <v>42.9</v>
      </c>
      <c r="R69" s="782">
        <v>17.87</v>
      </c>
      <c r="S69" s="782">
        <v>427.28</v>
      </c>
      <c r="T69" s="782">
        <v>137.65</v>
      </c>
      <c r="U69" s="782">
        <v>35.950000000000003</v>
      </c>
      <c r="V69" s="782">
        <v>28.72</v>
      </c>
      <c r="W69" s="782">
        <v>4.95</v>
      </c>
      <c r="X69" s="782">
        <v>301.82</v>
      </c>
      <c r="Y69" s="782">
        <v>71.06</v>
      </c>
    </row>
    <row r="70" spans="1:25">
      <c r="P70" s="781">
        <v>15</v>
      </c>
      <c r="Q70" s="782">
        <v>31.19</v>
      </c>
      <c r="R70" s="782">
        <v>17.87</v>
      </c>
      <c r="S70" s="782">
        <v>334.14</v>
      </c>
      <c r="T70" s="782">
        <v>129.9</v>
      </c>
      <c r="U70" s="782">
        <v>29.93</v>
      </c>
      <c r="V70" s="782">
        <v>16.28</v>
      </c>
      <c r="W70" s="782">
        <v>1.82</v>
      </c>
      <c r="X70" s="782">
        <v>203.49</v>
      </c>
      <c r="Y70" s="782">
        <v>77.099999999999994</v>
      </c>
    </row>
    <row r="71" spans="1:25">
      <c r="O71" s="780">
        <v>16</v>
      </c>
      <c r="P71" s="781">
        <v>16</v>
      </c>
      <c r="Q71" s="782">
        <v>22.8</v>
      </c>
      <c r="R71" s="782">
        <v>11.46</v>
      </c>
      <c r="S71" s="782">
        <v>218.96</v>
      </c>
      <c r="T71" s="782">
        <v>100.66</v>
      </c>
      <c r="U71" s="782">
        <v>21.85</v>
      </c>
      <c r="V71" s="782">
        <v>15.43</v>
      </c>
      <c r="W71" s="782">
        <v>2.33</v>
      </c>
      <c r="X71" s="782">
        <v>155.33000000000001</v>
      </c>
      <c r="Y71" s="782">
        <v>48.77</v>
      </c>
    </row>
    <row r="72" spans="1:25">
      <c r="P72" s="781">
        <v>17</v>
      </c>
      <c r="Q72" s="782">
        <v>20.18</v>
      </c>
      <c r="R72" s="782">
        <v>11.46</v>
      </c>
      <c r="S72" s="782">
        <v>180.47</v>
      </c>
      <c r="T72" s="782">
        <v>91.24</v>
      </c>
      <c r="U72" s="782">
        <v>18.89</v>
      </c>
      <c r="V72" s="782">
        <v>12.29</v>
      </c>
      <c r="W72" s="782">
        <v>1.9</v>
      </c>
      <c r="X72" s="782">
        <v>111.37</v>
      </c>
      <c r="Y72" s="782">
        <v>34.409999999999997</v>
      </c>
    </row>
    <row r="73" spans="1:25">
      <c r="P73" s="781">
        <v>18</v>
      </c>
      <c r="Q73" s="782">
        <v>19.84</v>
      </c>
      <c r="R73" s="782">
        <v>10.36</v>
      </c>
      <c r="S73" s="782">
        <v>212.89</v>
      </c>
      <c r="T73" s="782">
        <v>98.95</v>
      </c>
      <c r="U73" s="782">
        <v>19.899999999999999</v>
      </c>
      <c r="V73" s="782">
        <v>11.64</v>
      </c>
      <c r="W73" s="782">
        <v>1.46</v>
      </c>
      <c r="X73" s="782">
        <v>117.05</v>
      </c>
      <c r="Y73" s="782">
        <v>28.8</v>
      </c>
    </row>
    <row r="74" spans="1:25">
      <c r="P74" s="781">
        <v>19</v>
      </c>
      <c r="Q74" s="782">
        <v>21.4</v>
      </c>
      <c r="R74" s="782">
        <v>9.25</v>
      </c>
      <c r="S74" s="782">
        <v>199.54</v>
      </c>
      <c r="T74" s="782">
        <v>89.02</v>
      </c>
      <c r="U74" s="782">
        <v>15.9</v>
      </c>
      <c r="V74" s="782">
        <v>11</v>
      </c>
      <c r="W74" s="782">
        <v>1.36</v>
      </c>
      <c r="X74" s="782">
        <v>79.2</v>
      </c>
      <c r="Y74" s="782">
        <v>22.78</v>
      </c>
    </row>
    <row r="75" spans="1:25">
      <c r="O75" s="780">
        <v>20</v>
      </c>
      <c r="P75" s="781">
        <v>20</v>
      </c>
      <c r="Q75" s="782">
        <v>17.23</v>
      </c>
      <c r="R75" s="782">
        <v>6.32</v>
      </c>
      <c r="S75" s="782">
        <v>136.84</v>
      </c>
      <c r="T75" s="782">
        <v>72.95</v>
      </c>
      <c r="U75" s="782">
        <v>15.03</v>
      </c>
      <c r="V75" s="782">
        <v>11</v>
      </c>
      <c r="W75" s="782">
        <v>1.98</v>
      </c>
      <c r="X75" s="782">
        <v>69.37</v>
      </c>
      <c r="Y75" s="782">
        <v>17.8</v>
      </c>
    </row>
    <row r="76" spans="1:25">
      <c r="P76" s="781">
        <v>21</v>
      </c>
      <c r="Q76" s="782">
        <v>16.09</v>
      </c>
      <c r="R76" s="782">
        <v>6.32</v>
      </c>
      <c r="S76" s="782">
        <v>116.86</v>
      </c>
      <c r="T76" s="782">
        <v>99.42</v>
      </c>
      <c r="U76" s="782">
        <v>20.059999999999999</v>
      </c>
      <c r="V76" s="782">
        <v>11.01</v>
      </c>
      <c r="W76" s="782">
        <v>1.6</v>
      </c>
      <c r="X76" s="782">
        <v>68.8</v>
      </c>
      <c r="Y76" s="782">
        <v>17.84</v>
      </c>
    </row>
    <row r="77" spans="1:25">
      <c r="P77" s="781">
        <v>22</v>
      </c>
      <c r="Q77" s="782">
        <v>15.1</v>
      </c>
      <c r="R77" s="782">
        <v>5.59</v>
      </c>
      <c r="S77" s="782">
        <v>118.58</v>
      </c>
      <c r="T77" s="782">
        <v>79.099999999999994</v>
      </c>
      <c r="U77" s="782">
        <v>16</v>
      </c>
      <c r="V77" s="782">
        <v>11</v>
      </c>
      <c r="W77" s="782">
        <v>1.01</v>
      </c>
      <c r="X77" s="782">
        <v>69.05</v>
      </c>
      <c r="Y77" s="782">
        <v>16.37</v>
      </c>
    </row>
    <row r="78" spans="1:25">
      <c r="P78" s="781">
        <v>23</v>
      </c>
      <c r="Q78" s="782">
        <v>14.28</v>
      </c>
      <c r="R78" s="782">
        <v>4.8499999999999996</v>
      </c>
      <c r="S78" s="782">
        <v>112.05</v>
      </c>
      <c r="T78" s="782">
        <v>63.27</v>
      </c>
      <c r="U78" s="782">
        <v>13.78</v>
      </c>
      <c r="V78" s="782">
        <v>11</v>
      </c>
      <c r="W78" s="782">
        <v>1.82</v>
      </c>
      <c r="X78" s="782">
        <v>54.09</v>
      </c>
      <c r="Y78" s="782">
        <v>13.15</v>
      </c>
    </row>
    <row r="79" spans="1:25">
      <c r="O79" s="780">
        <v>24</v>
      </c>
      <c r="P79" s="781">
        <v>24</v>
      </c>
      <c r="Q79" s="782">
        <v>13.3</v>
      </c>
      <c r="R79" s="782">
        <v>4.8499999999999996</v>
      </c>
      <c r="S79" s="782">
        <v>91.62</v>
      </c>
      <c r="T79" s="782">
        <v>49.79</v>
      </c>
      <c r="U79" s="782">
        <v>11.29</v>
      </c>
      <c r="V79" s="782">
        <v>11</v>
      </c>
      <c r="W79" s="782">
        <v>1.89</v>
      </c>
      <c r="X79" s="782">
        <v>45.31</v>
      </c>
      <c r="Y79" s="782">
        <v>10.85</v>
      </c>
    </row>
    <row r="80" spans="1:25">
      <c r="P80" s="781">
        <v>25</v>
      </c>
      <c r="Q80" s="782">
        <v>12.63</v>
      </c>
      <c r="R80" s="782">
        <v>3.77</v>
      </c>
      <c r="S80" s="782">
        <v>81.33</v>
      </c>
      <c r="T80" s="782">
        <v>46.74</v>
      </c>
      <c r="U80" s="782">
        <v>10.02</v>
      </c>
      <c r="V80" s="782">
        <v>11</v>
      </c>
      <c r="W80" s="782">
        <v>1.77</v>
      </c>
      <c r="X80" s="782">
        <v>40.42</v>
      </c>
      <c r="Y80" s="782">
        <v>8.98</v>
      </c>
    </row>
    <row r="81" spans="15:25">
      <c r="P81" s="781">
        <v>26</v>
      </c>
      <c r="Q81" s="782">
        <v>11.92</v>
      </c>
      <c r="R81" s="782">
        <v>3.77</v>
      </c>
      <c r="S81" s="782">
        <v>80.900000000000006</v>
      </c>
      <c r="T81" s="782">
        <v>41.45</v>
      </c>
      <c r="U81" s="782">
        <v>9.24</v>
      </c>
      <c r="V81" s="782">
        <v>12</v>
      </c>
      <c r="W81" s="782">
        <v>1.86</v>
      </c>
      <c r="X81" s="782">
        <v>37.89</v>
      </c>
      <c r="Y81" s="782">
        <v>9.41</v>
      </c>
    </row>
    <row r="82" spans="15:25">
      <c r="P82" s="781">
        <v>27</v>
      </c>
      <c r="Q82" s="782">
        <v>11.92</v>
      </c>
      <c r="R82" s="782">
        <v>3.91</v>
      </c>
      <c r="S82" s="782">
        <v>82.99</v>
      </c>
      <c r="T82" s="782">
        <v>60.31</v>
      </c>
      <c r="U82" s="782">
        <v>9.73</v>
      </c>
      <c r="V82" s="782">
        <v>12</v>
      </c>
      <c r="W82" s="782">
        <v>1.9</v>
      </c>
      <c r="X82" s="782">
        <v>38.229999999999997</v>
      </c>
      <c r="Y82" s="782">
        <v>8.58</v>
      </c>
    </row>
    <row r="83" spans="15:25">
      <c r="O83" s="780">
        <v>28</v>
      </c>
      <c r="P83" s="781">
        <v>28</v>
      </c>
      <c r="Q83" s="782">
        <v>11.04</v>
      </c>
      <c r="R83" s="782">
        <v>3.91</v>
      </c>
      <c r="S83" s="782">
        <v>71.739999999999995</v>
      </c>
      <c r="T83" s="782">
        <v>39.090000000000003</v>
      </c>
      <c r="U83" s="782">
        <v>8.42</v>
      </c>
      <c r="V83" s="782">
        <v>12</v>
      </c>
      <c r="W83" s="782">
        <v>1.65</v>
      </c>
      <c r="X83" s="782">
        <v>33.9</v>
      </c>
      <c r="Y83" s="782">
        <v>6.64</v>
      </c>
    </row>
    <row r="84" spans="15:25">
      <c r="P84" s="781">
        <v>29</v>
      </c>
      <c r="Q84" s="782">
        <v>10.27</v>
      </c>
      <c r="R84" s="782">
        <v>3.42</v>
      </c>
      <c r="S84" s="782">
        <v>67.8</v>
      </c>
      <c r="T84" s="782">
        <v>32.590000000000003</v>
      </c>
      <c r="U84" s="782">
        <v>7.7</v>
      </c>
      <c r="V84" s="782">
        <v>10.51</v>
      </c>
      <c r="W84" s="782">
        <v>1.79</v>
      </c>
      <c r="X84" s="782">
        <v>31.97</v>
      </c>
      <c r="Y84" s="782">
        <v>6.49</v>
      </c>
    </row>
    <row r="85" spans="15:25">
      <c r="P85" s="781">
        <v>30</v>
      </c>
      <c r="Q85" s="782">
        <v>9.4700000000000006</v>
      </c>
      <c r="R85" s="782">
        <v>3.42</v>
      </c>
      <c r="S85" s="782">
        <v>69.62</v>
      </c>
      <c r="T85" s="782">
        <v>28.39</v>
      </c>
      <c r="U85" s="782">
        <v>7.39</v>
      </c>
      <c r="V85" s="782">
        <v>12</v>
      </c>
      <c r="W85" s="782">
        <v>1.64</v>
      </c>
      <c r="X85" s="782">
        <v>31.76</v>
      </c>
      <c r="Y85" s="782">
        <v>6.15</v>
      </c>
    </row>
    <row r="86" spans="15:25">
      <c r="P86" s="781">
        <v>31</v>
      </c>
      <c r="Q86" s="782">
        <v>9.0500000000000007</v>
      </c>
      <c r="R86" s="782">
        <v>3.3</v>
      </c>
      <c r="S86" s="782">
        <v>61.71</v>
      </c>
      <c r="T86" s="782">
        <v>26.51</v>
      </c>
      <c r="U86" s="782">
        <v>7.02</v>
      </c>
      <c r="V86" s="782">
        <v>12</v>
      </c>
      <c r="W86" s="782">
        <v>1.87</v>
      </c>
      <c r="X86" s="782">
        <v>31.68</v>
      </c>
      <c r="Y86" s="782">
        <v>5.51</v>
      </c>
    </row>
    <row r="87" spans="15:25">
      <c r="O87" s="780">
        <v>32</v>
      </c>
      <c r="P87" s="781">
        <v>32</v>
      </c>
      <c r="Q87" s="782">
        <v>9.9</v>
      </c>
      <c r="R87" s="782">
        <v>2.68</v>
      </c>
      <c r="S87" s="782">
        <v>65.38</v>
      </c>
      <c r="T87" s="782">
        <v>24.1</v>
      </c>
      <c r="U87" s="782">
        <v>6.7</v>
      </c>
      <c r="V87" s="782">
        <v>12</v>
      </c>
      <c r="W87" s="782">
        <v>1.95</v>
      </c>
      <c r="X87" s="782">
        <v>31.01</v>
      </c>
      <c r="Y87" s="782">
        <v>5.16</v>
      </c>
    </row>
    <row r="88" spans="15:25">
      <c r="P88" s="781">
        <v>33</v>
      </c>
      <c r="Q88" s="782">
        <v>9.17</v>
      </c>
      <c r="R88" s="782">
        <v>2.4300000000000002</v>
      </c>
      <c r="S88" s="782">
        <v>59.63</v>
      </c>
      <c r="T88" s="782">
        <v>24.29</v>
      </c>
      <c r="U88" s="782">
        <v>6.44</v>
      </c>
      <c r="V88" s="782">
        <v>12</v>
      </c>
      <c r="W88" s="782">
        <v>1.82</v>
      </c>
      <c r="X88" s="782">
        <v>30.23</v>
      </c>
      <c r="Y88" s="782">
        <v>5.27</v>
      </c>
    </row>
    <row r="89" spans="15:25">
      <c r="P89" s="781">
        <v>34</v>
      </c>
      <c r="Q89" s="782">
        <v>7.78</v>
      </c>
      <c r="R89" s="782">
        <v>2.61</v>
      </c>
      <c r="S89" s="782">
        <v>60.62</v>
      </c>
      <c r="T89" s="782">
        <v>25.9</v>
      </c>
      <c r="U89" s="782">
        <v>6.62</v>
      </c>
      <c r="V89" s="782">
        <v>12</v>
      </c>
      <c r="W89" s="782">
        <v>1.89</v>
      </c>
      <c r="X89" s="782">
        <v>32.17</v>
      </c>
      <c r="Y89" s="782">
        <v>5.0599999999999996</v>
      </c>
    </row>
    <row r="90" spans="15:25">
      <c r="P90" s="781">
        <v>35</v>
      </c>
      <c r="Q90" s="782">
        <v>7.73</v>
      </c>
      <c r="R90" s="782">
        <v>3.07</v>
      </c>
      <c r="S90" s="782">
        <v>58.47</v>
      </c>
      <c r="T90" s="782">
        <v>26.33</v>
      </c>
      <c r="U90" s="782">
        <v>6.66</v>
      </c>
      <c r="V90" s="782">
        <v>12.14</v>
      </c>
      <c r="W90" s="782">
        <v>1.97</v>
      </c>
      <c r="X90" s="782">
        <v>31.63</v>
      </c>
      <c r="Y90" s="782">
        <v>4.84</v>
      </c>
    </row>
    <row r="91" spans="15:25">
      <c r="O91" s="780">
        <v>36</v>
      </c>
      <c r="P91" s="781">
        <v>36</v>
      </c>
      <c r="Q91" s="782">
        <v>7.1</v>
      </c>
      <c r="R91" s="782">
        <v>3.57</v>
      </c>
      <c r="S91" s="782">
        <v>61.13</v>
      </c>
      <c r="T91" s="782">
        <v>27.35</v>
      </c>
      <c r="U91" s="782">
        <v>6.84</v>
      </c>
      <c r="V91" s="782">
        <v>13</v>
      </c>
      <c r="W91" s="782">
        <v>1.76</v>
      </c>
      <c r="X91" s="782">
        <v>34.090000000000003</v>
      </c>
      <c r="Y91" s="782">
        <v>4.8899999999999997</v>
      </c>
    </row>
    <row r="92" spans="15:25">
      <c r="P92" s="781">
        <v>37</v>
      </c>
      <c r="Q92" s="782">
        <v>7.53</v>
      </c>
      <c r="R92" s="782">
        <v>5.04</v>
      </c>
      <c r="S92" s="782">
        <v>59.93</v>
      </c>
      <c r="T92" s="782">
        <v>34.56</v>
      </c>
      <c r="U92" s="782">
        <v>7.96</v>
      </c>
      <c r="V92" s="782">
        <v>13</v>
      </c>
      <c r="W92" s="782">
        <v>1.7</v>
      </c>
      <c r="X92" s="782">
        <v>38.06</v>
      </c>
      <c r="Y92" s="782">
        <v>8.4</v>
      </c>
    </row>
    <row r="93" spans="15:25">
      <c r="P93" s="781">
        <v>38</v>
      </c>
      <c r="Q93" s="782">
        <v>9.73</v>
      </c>
      <c r="R93" s="782">
        <v>3.75</v>
      </c>
      <c r="S93" s="782">
        <v>64.319999999999993</v>
      </c>
      <c r="T93" s="782">
        <v>41.74</v>
      </c>
      <c r="U93" s="782">
        <v>9.43</v>
      </c>
      <c r="V93" s="782">
        <v>13</v>
      </c>
      <c r="W93" s="782">
        <v>1.77</v>
      </c>
      <c r="X93" s="782">
        <v>41.12</v>
      </c>
      <c r="Y93" s="782">
        <v>6.42</v>
      </c>
    </row>
    <row r="94" spans="15:25">
      <c r="O94" s="780">
        <v>39</v>
      </c>
      <c r="P94" s="781">
        <v>39</v>
      </c>
      <c r="Q94" s="782">
        <v>7.21</v>
      </c>
      <c r="R94" s="782">
        <v>3.83</v>
      </c>
      <c r="S94" s="782">
        <v>66.83</v>
      </c>
      <c r="T94" s="782">
        <v>46.48</v>
      </c>
      <c r="U94" s="782">
        <v>7.93</v>
      </c>
      <c r="V94" s="782">
        <v>13</v>
      </c>
      <c r="W94" s="782">
        <v>1.99</v>
      </c>
      <c r="X94" s="782">
        <v>33.06</v>
      </c>
      <c r="Y94" s="782">
        <v>7.98</v>
      </c>
    </row>
    <row r="95" spans="15:25">
      <c r="P95" s="781">
        <v>40</v>
      </c>
      <c r="Q95" s="782">
        <v>6.89</v>
      </c>
      <c r="R95" s="782">
        <v>3.2</v>
      </c>
      <c r="S95" s="782">
        <v>56.32</v>
      </c>
      <c r="T95" s="782">
        <v>28.11</v>
      </c>
      <c r="U95" s="782">
        <v>6.02</v>
      </c>
      <c r="V95" s="782">
        <v>13</v>
      </c>
      <c r="W95" s="782">
        <v>1.48</v>
      </c>
      <c r="X95" s="782">
        <v>35.54</v>
      </c>
      <c r="Y95" s="782">
        <v>5.32</v>
      </c>
    </row>
    <row r="96" spans="15:25">
      <c r="P96" s="781">
        <v>41</v>
      </c>
      <c r="Q96" s="782">
        <v>7.51</v>
      </c>
      <c r="R96" s="782">
        <v>3.26</v>
      </c>
      <c r="S96" s="782">
        <v>57.18</v>
      </c>
      <c r="T96" s="782">
        <v>32.11</v>
      </c>
      <c r="U96" s="782">
        <v>6.5</v>
      </c>
      <c r="V96" s="782">
        <v>13</v>
      </c>
      <c r="W96" s="782">
        <v>1.53</v>
      </c>
      <c r="X96" s="782">
        <v>37.47</v>
      </c>
      <c r="Y96" s="782">
        <v>4.95</v>
      </c>
    </row>
    <row r="97" spans="14:25">
      <c r="P97" s="781">
        <v>42</v>
      </c>
      <c r="Q97" s="782">
        <v>7.92</v>
      </c>
      <c r="R97" s="782">
        <v>3.59</v>
      </c>
      <c r="S97" s="782">
        <v>71.87</v>
      </c>
      <c r="T97" s="782">
        <v>64.69</v>
      </c>
      <c r="U97" s="782">
        <v>9.44</v>
      </c>
      <c r="V97" s="782">
        <v>13</v>
      </c>
      <c r="W97" s="782">
        <v>1.93</v>
      </c>
      <c r="X97" s="782">
        <v>52.42</v>
      </c>
      <c r="Y97" s="782">
        <v>7.39</v>
      </c>
    </row>
    <row r="98" spans="14:25">
      <c r="O98" s="780">
        <v>43</v>
      </c>
      <c r="P98" s="781">
        <v>43</v>
      </c>
      <c r="Q98" s="782">
        <v>9.16</v>
      </c>
      <c r="R98" s="782">
        <v>3.99</v>
      </c>
      <c r="S98" s="782">
        <v>73.22</v>
      </c>
      <c r="T98" s="782">
        <v>71.16</v>
      </c>
      <c r="U98" s="782">
        <v>8.8800000000000008</v>
      </c>
      <c r="V98" s="782">
        <v>13</v>
      </c>
      <c r="W98" s="782">
        <v>1.69</v>
      </c>
      <c r="X98" s="782">
        <v>43.93</v>
      </c>
      <c r="Y98" s="782">
        <v>6.18</v>
      </c>
    </row>
    <row r="99" spans="14:25">
      <c r="P99" s="781">
        <v>44</v>
      </c>
      <c r="Q99" s="782">
        <v>8.81</v>
      </c>
      <c r="R99" s="782">
        <v>5.0199999999999996</v>
      </c>
      <c r="S99" s="782">
        <v>75.150000000000006</v>
      </c>
      <c r="T99" s="782">
        <v>62.33</v>
      </c>
      <c r="U99" s="782">
        <v>10.59</v>
      </c>
      <c r="V99" s="782">
        <v>13</v>
      </c>
      <c r="W99" s="782">
        <v>1.65</v>
      </c>
      <c r="X99" s="782">
        <v>40.229999999999997</v>
      </c>
      <c r="Y99" s="782">
        <v>8.7899999999999991</v>
      </c>
    </row>
    <row r="100" spans="14:25">
      <c r="P100" s="781">
        <v>45</v>
      </c>
      <c r="Q100" s="782">
        <v>8.3800000000000008</v>
      </c>
      <c r="R100" s="782">
        <v>4.2</v>
      </c>
      <c r="S100" s="782">
        <v>67.39</v>
      </c>
      <c r="T100" s="782">
        <v>61.76</v>
      </c>
      <c r="U100" s="782">
        <v>10.039999999999999</v>
      </c>
      <c r="V100" s="782">
        <v>13</v>
      </c>
      <c r="W100" s="782">
        <v>1.51</v>
      </c>
      <c r="X100" s="782">
        <v>41.85</v>
      </c>
      <c r="Y100" s="782">
        <v>11.45</v>
      </c>
    </row>
    <row r="101" spans="14:25">
      <c r="P101" s="781">
        <v>46</v>
      </c>
      <c r="Q101" s="782">
        <v>7.55</v>
      </c>
      <c r="R101" s="782">
        <v>3.7</v>
      </c>
      <c r="S101" s="782">
        <v>66.959999999999994</v>
      </c>
      <c r="T101" s="782">
        <v>66.040000000000006</v>
      </c>
      <c r="U101" s="782">
        <v>8.7799999999999994</v>
      </c>
      <c r="V101" s="782">
        <v>13</v>
      </c>
      <c r="W101" s="782">
        <v>1.65</v>
      </c>
      <c r="X101" s="782">
        <v>70.849999999999994</v>
      </c>
      <c r="Y101" s="782">
        <v>14.58</v>
      </c>
    </row>
    <row r="102" spans="14:25">
      <c r="P102" s="781">
        <v>47</v>
      </c>
      <c r="Q102" s="782">
        <v>7.39</v>
      </c>
      <c r="R102" s="782">
        <v>3.85</v>
      </c>
      <c r="S102" s="782">
        <v>67.72</v>
      </c>
      <c r="T102" s="782">
        <v>52.82</v>
      </c>
      <c r="U102" s="782">
        <v>7.81</v>
      </c>
      <c r="V102" s="782">
        <v>13</v>
      </c>
      <c r="W102" s="782">
        <v>1.6</v>
      </c>
      <c r="X102" s="782">
        <v>64.819999999999993</v>
      </c>
      <c r="Y102" s="782">
        <v>12.14</v>
      </c>
    </row>
    <row r="103" spans="14:25">
      <c r="O103" s="780">
        <v>48</v>
      </c>
      <c r="P103" s="781">
        <v>48</v>
      </c>
      <c r="Q103" s="782">
        <v>7.9678571564285718</v>
      </c>
      <c r="R103" s="782">
        <v>3.558142900428571</v>
      </c>
      <c r="S103" s="782">
        <v>77.366571698571434</v>
      </c>
      <c r="T103" s="782">
        <v>66.577285762857144</v>
      </c>
      <c r="U103" s="782">
        <v>9.1851428580000007</v>
      </c>
      <c r="V103" s="782">
        <v>13.005714417142858</v>
      </c>
      <c r="W103" s="782">
        <v>1.6</v>
      </c>
      <c r="X103" s="782">
        <v>47.846427917142854</v>
      </c>
      <c r="Y103" s="782">
        <v>12.516714369142859</v>
      </c>
    </row>
    <row r="104" spans="14:25">
      <c r="P104" s="781">
        <v>49</v>
      </c>
      <c r="Q104" s="782">
        <v>8.4875713758571436</v>
      </c>
      <c r="R104" s="782">
        <v>3.2600000074285718</v>
      </c>
      <c r="S104" s="782">
        <v>84.55585806714285</v>
      </c>
      <c r="T104" s="782">
        <v>72.732000077142857</v>
      </c>
      <c r="U104" s="782">
        <v>14.04828548342857</v>
      </c>
      <c r="V104" s="782">
        <v>13.002857208571429</v>
      </c>
      <c r="W104" s="782">
        <v>1.6</v>
      </c>
      <c r="X104" s="782">
        <v>57.322143555714298</v>
      </c>
      <c r="Y104" s="782">
        <v>18.826999800000003</v>
      </c>
    </row>
    <row r="105" spans="14:25">
      <c r="P105" s="781">
        <v>50</v>
      </c>
      <c r="Q105" s="782">
        <v>8.7257142747142868</v>
      </c>
      <c r="R105" s="782">
        <v>3.4628571441428577</v>
      </c>
      <c r="S105" s="782">
        <v>77.460142951428566</v>
      </c>
      <c r="T105" s="782">
        <v>64.097142899999994</v>
      </c>
      <c r="U105" s="782">
        <v>11.032857077571427</v>
      </c>
      <c r="V105" s="782">
        <v>13</v>
      </c>
      <c r="W105" s="782">
        <v>1.6000000240000001</v>
      </c>
      <c r="X105" s="782">
        <v>51.470714571428573</v>
      </c>
      <c r="Y105" s="782">
        <v>20.280285972857143</v>
      </c>
    </row>
    <row r="106" spans="14:25">
      <c r="P106" s="781">
        <v>51</v>
      </c>
      <c r="Q106" s="782">
        <v>9.7215715127142861</v>
      </c>
      <c r="R106" s="782">
        <v>4.2539999484285715</v>
      </c>
      <c r="S106" s="782">
        <v>78.166143688571424</v>
      </c>
      <c r="T106" s="782">
        <v>94.237856191428577</v>
      </c>
      <c r="U106" s="782">
        <v>14.381428445285712</v>
      </c>
      <c r="V106" s="782">
        <v>13.01285743857143</v>
      </c>
      <c r="W106" s="782">
        <v>1.6257142851428572</v>
      </c>
      <c r="X106" s="782">
        <v>65.58357184285714</v>
      </c>
      <c r="Y106" s="782">
        <v>34.849000112857141</v>
      </c>
    </row>
    <row r="107" spans="14:25">
      <c r="O107" s="780">
        <v>52</v>
      </c>
      <c r="P107" s="781">
        <v>52</v>
      </c>
      <c r="Q107" s="782">
        <v>10.323285784571427</v>
      </c>
      <c r="R107" s="782">
        <v>4.6457142829999993</v>
      </c>
      <c r="S107" s="782">
        <v>86.972714017142849</v>
      </c>
      <c r="T107" s="782">
        <v>94.357285634285716</v>
      </c>
      <c r="U107" s="782">
        <v>13.293999945714287</v>
      </c>
      <c r="V107" s="782">
        <v>13.09681579142857</v>
      </c>
      <c r="W107" s="782">
        <v>1.644999981</v>
      </c>
      <c r="X107" s="782">
        <v>104.27285767571428</v>
      </c>
      <c r="Y107" s="782">
        <v>35.335714887142856</v>
      </c>
    </row>
    <row r="108" spans="14:25">
      <c r="N108" s="780">
        <v>2018</v>
      </c>
      <c r="O108" s="780">
        <v>1</v>
      </c>
      <c r="P108" s="781">
        <v>1</v>
      </c>
      <c r="Q108" s="782">
        <v>10.34</v>
      </c>
      <c r="R108" s="782">
        <v>4.4628571428571426</v>
      </c>
      <c r="S108" s="782">
        <v>140.04142857142858</v>
      </c>
      <c r="T108" s="782">
        <v>143.09</v>
      </c>
      <c r="U108" s="782">
        <v>20.63</v>
      </c>
      <c r="V108" s="782">
        <v>13</v>
      </c>
      <c r="W108" s="782">
        <v>1.64</v>
      </c>
      <c r="X108" s="782">
        <v>201.2428571428571</v>
      </c>
      <c r="Y108" s="782">
        <v>63.23</v>
      </c>
    </row>
    <row r="109" spans="14:25">
      <c r="P109" s="781">
        <v>2</v>
      </c>
      <c r="Q109" s="782">
        <v>13.730999947142859</v>
      </c>
      <c r="R109" s="782">
        <v>3.5944285392857145</v>
      </c>
      <c r="S109" s="782">
        <v>209.91800362857143</v>
      </c>
      <c r="T109" s="782">
        <v>160.98214394285716</v>
      </c>
      <c r="U109" s="782">
        <v>36.213856559999996</v>
      </c>
      <c r="V109" s="782">
        <v>11.774285724285715</v>
      </c>
      <c r="W109" s="782">
        <v>1.5914286031428568</v>
      </c>
      <c r="X109" s="782">
        <v>229.4250030571429</v>
      </c>
      <c r="Y109" s="782">
        <v>56.654285431428562</v>
      </c>
    </row>
    <row r="110" spans="14:25">
      <c r="P110" s="781">
        <v>3</v>
      </c>
      <c r="Q110" s="782">
        <v>15.983285902857142</v>
      </c>
      <c r="R110" s="782">
        <v>8.3045714242857152</v>
      </c>
      <c r="S110" s="782">
        <v>223.6645725857143</v>
      </c>
      <c r="T110" s="782">
        <v>190.44042751428574</v>
      </c>
      <c r="U110" s="782">
        <v>30.819142750000001</v>
      </c>
      <c r="V110" s="782">
        <v>11.857142857142858</v>
      </c>
      <c r="W110" s="782">
        <v>1.5814286125714285</v>
      </c>
      <c r="X110" s="782">
        <v>261.56357028571426</v>
      </c>
      <c r="Y110" s="782">
        <v>68.516428267142857</v>
      </c>
    </row>
    <row r="111" spans="14:25">
      <c r="O111" s="780">
        <v>4</v>
      </c>
      <c r="P111" s="781">
        <v>4</v>
      </c>
      <c r="Q111" s="782">
        <v>21.988571574285714</v>
      </c>
      <c r="R111" s="782">
        <v>15.598142828000002</v>
      </c>
      <c r="S111" s="782">
        <v>346.88342720000003</v>
      </c>
      <c r="T111" s="782">
        <v>205.5832868285714</v>
      </c>
      <c r="U111" s="782">
        <v>40.893000467142862</v>
      </c>
      <c r="V111" s="782">
        <v>18.734285627142857</v>
      </c>
      <c r="W111" s="782">
        <v>1.5700000519999997</v>
      </c>
      <c r="X111" s="782">
        <v>261.98000009999998</v>
      </c>
      <c r="Y111" s="782">
        <v>58.935427530000005</v>
      </c>
    </row>
    <row r="112" spans="14:25">
      <c r="P112" s="781">
        <v>5</v>
      </c>
      <c r="Q112" s="782">
        <v>17.729000225714284</v>
      </c>
      <c r="R112" s="782">
        <v>13.724571365714285</v>
      </c>
      <c r="S112" s="782">
        <v>214.95928737142859</v>
      </c>
      <c r="T112" s="782">
        <v>93.607142857142861</v>
      </c>
      <c r="U112" s="782">
        <v>17.748285841428572</v>
      </c>
      <c r="V112" s="782">
        <v>23.390000208571426</v>
      </c>
      <c r="W112" s="782">
        <v>1.5700000519999997</v>
      </c>
      <c r="X112" s="782">
        <v>141.83571514285714</v>
      </c>
      <c r="Y112" s="782">
        <v>45.332857951428579</v>
      </c>
    </row>
    <row r="115" spans="17:25">
      <c r="Q115" s="780" t="s">
        <v>351</v>
      </c>
      <c r="R115" s="780" t="s">
        <v>352</v>
      </c>
      <c r="S115" s="780" t="s">
        <v>353</v>
      </c>
      <c r="T115" s="780" t="s">
        <v>354</v>
      </c>
      <c r="U115" s="780" t="s">
        <v>355</v>
      </c>
      <c r="V115" s="780" t="s">
        <v>356</v>
      </c>
      <c r="W115" s="780" t="s">
        <v>357</v>
      </c>
      <c r="X115" s="780" t="s">
        <v>358</v>
      </c>
      <c r="Y115" s="780" t="s">
        <v>359</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L61"/>
  <sheetViews>
    <sheetView showGridLines="0" view="pageBreakPreview" zoomScale="190" zoomScaleNormal="100" zoomScaleSheetLayoutView="190" zoomScalePageLayoutView="130" workbookViewId="0">
      <selection activeCell="P25" sqref="P25"/>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6384" width="9.33203125" style="3"/>
  </cols>
  <sheetData>
    <row r="1" spans="1:12" ht="11.25" customHeight="1"/>
    <row r="2" spans="1:12" ht="11.25" customHeight="1">
      <c r="A2" s="844" t="s">
        <v>770</v>
      </c>
      <c r="B2" s="844"/>
      <c r="C2" s="844"/>
      <c r="D2" s="844"/>
      <c r="E2" s="844"/>
      <c r="F2" s="844"/>
      <c r="G2" s="844"/>
      <c r="H2" s="844"/>
      <c r="I2" s="844"/>
      <c r="J2" s="844"/>
      <c r="K2" s="844"/>
    </row>
    <row r="3" spans="1:12" ht="11.25" customHeight="1">
      <c r="A3" s="307"/>
      <c r="B3" s="307"/>
      <c r="C3" s="307"/>
      <c r="D3" s="307"/>
      <c r="E3" s="307"/>
      <c r="F3" s="307"/>
      <c r="G3" s="307"/>
      <c r="H3" s="307"/>
      <c r="I3" s="307"/>
      <c r="J3" s="307"/>
      <c r="K3" s="307"/>
      <c r="L3" s="45"/>
    </row>
    <row r="4" spans="1:12" ht="11.25" customHeight="1">
      <c r="A4" s="831" t="s">
        <v>771</v>
      </c>
      <c r="B4" s="831"/>
      <c r="C4" s="831"/>
      <c r="D4" s="831"/>
      <c r="E4" s="831"/>
      <c r="F4" s="831"/>
      <c r="G4" s="831"/>
      <c r="H4" s="831"/>
      <c r="I4" s="308"/>
      <c r="J4" s="308"/>
      <c r="K4" s="308"/>
      <c r="L4" s="45"/>
    </row>
    <row r="5" spans="1:12" ht="7.5" customHeight="1">
      <c r="A5" s="309"/>
      <c r="B5" s="309"/>
      <c r="C5" s="309"/>
      <c r="D5" s="309"/>
      <c r="E5" s="309"/>
      <c r="F5" s="309"/>
      <c r="G5" s="309"/>
      <c r="H5" s="309"/>
      <c r="I5" s="309"/>
      <c r="J5" s="309"/>
      <c r="K5" s="309"/>
      <c r="L5" s="10"/>
    </row>
    <row r="6" spans="1:12" ht="11.25" customHeight="1">
      <c r="A6" s="309"/>
      <c r="B6" s="313" t="s">
        <v>772</v>
      </c>
      <c r="C6" s="309"/>
      <c r="D6" s="309"/>
      <c r="E6" s="309"/>
      <c r="F6" s="309"/>
      <c r="G6" s="309"/>
      <c r="H6" s="309"/>
      <c r="I6" s="309"/>
      <c r="J6" s="309"/>
      <c r="K6" s="309"/>
      <c r="L6" s="20"/>
    </row>
    <row r="7" spans="1:12" ht="7.5" customHeight="1">
      <c r="A7" s="309"/>
      <c r="B7" s="310"/>
      <c r="C7" s="309"/>
      <c r="D7" s="309"/>
      <c r="E7" s="309"/>
      <c r="F7" s="309"/>
      <c r="G7" s="309"/>
      <c r="H7" s="309"/>
      <c r="I7" s="309"/>
      <c r="J7" s="309"/>
      <c r="K7" s="309"/>
      <c r="L7" s="16"/>
    </row>
    <row r="8" spans="1:12" ht="21" customHeight="1">
      <c r="A8" s="309"/>
      <c r="B8" s="538" t="s">
        <v>190</v>
      </c>
      <c r="C8" s="539" t="s">
        <v>191</v>
      </c>
      <c r="D8" s="539" t="s">
        <v>192</v>
      </c>
      <c r="E8" s="539" t="s">
        <v>194</v>
      </c>
      <c r="F8" s="539" t="s">
        <v>193</v>
      </c>
      <c r="G8" s="540" t="s">
        <v>195</v>
      </c>
      <c r="H8" s="319"/>
      <c r="I8" s="319"/>
      <c r="J8" s="319"/>
      <c r="K8" s="319"/>
      <c r="L8" s="34"/>
    </row>
    <row r="9" spans="1:12" ht="18" customHeight="1">
      <c r="A9" s="309"/>
      <c r="B9" s="541" t="s">
        <v>196</v>
      </c>
      <c r="C9" s="542">
        <v>6.7702756905519124</v>
      </c>
      <c r="D9" s="542">
        <v>6.5575920174576421</v>
      </c>
      <c r="E9" s="542">
        <v>6.4544702166080361</v>
      </c>
      <c r="F9" s="542">
        <v>6.3917861877508857</v>
      </c>
      <c r="G9" s="542">
        <v>6.2678157377975028</v>
      </c>
      <c r="H9" s="319"/>
      <c r="I9" s="319"/>
      <c r="J9" s="319"/>
      <c r="K9" s="319"/>
      <c r="L9" s="29"/>
    </row>
    <row r="10" spans="1:12" ht="11.25" customHeight="1">
      <c r="A10" s="309"/>
      <c r="B10" s="537" t="s">
        <v>360</v>
      </c>
      <c r="C10" s="319"/>
      <c r="D10" s="319"/>
      <c r="E10" s="319"/>
      <c r="F10" s="319"/>
      <c r="G10" s="319"/>
      <c r="H10" s="319"/>
      <c r="I10" s="319"/>
      <c r="J10" s="319"/>
      <c r="K10" s="319"/>
      <c r="L10" s="29"/>
    </row>
    <row r="11" spans="1:12" ht="11.25" customHeight="1">
      <c r="A11" s="309"/>
      <c r="B11" s="320"/>
      <c r="C11" s="319"/>
      <c r="D11" s="319"/>
      <c r="E11" s="319"/>
      <c r="F11" s="319"/>
      <c r="G11" s="319"/>
      <c r="H11" s="319"/>
      <c r="I11" s="319"/>
      <c r="J11" s="319"/>
      <c r="K11" s="319"/>
      <c r="L11" s="29"/>
    </row>
    <row r="12" spans="1:12" ht="11.25" customHeight="1">
      <c r="A12" s="309"/>
      <c r="B12" s="319"/>
      <c r="C12" s="319"/>
      <c r="D12" s="319"/>
      <c r="E12" s="319"/>
      <c r="F12" s="319"/>
      <c r="G12" s="319"/>
      <c r="H12" s="319"/>
      <c r="I12" s="319"/>
      <c r="J12" s="319"/>
      <c r="K12" s="319"/>
      <c r="L12" s="31"/>
    </row>
    <row r="13" spans="1:12" ht="11.25" customHeight="1">
      <c r="A13" s="309"/>
      <c r="B13" s="319"/>
      <c r="C13" s="319"/>
      <c r="D13" s="319"/>
      <c r="E13" s="319"/>
      <c r="F13" s="319"/>
      <c r="G13" s="319"/>
      <c r="H13" s="319"/>
      <c r="I13" s="319"/>
      <c r="J13" s="319"/>
      <c r="K13" s="319"/>
      <c r="L13" s="34"/>
    </row>
    <row r="14" spans="1:12" ht="11.25" customHeight="1">
      <c r="A14" s="309"/>
      <c r="B14" s="319"/>
      <c r="C14" s="319"/>
      <c r="D14" s="319"/>
      <c r="E14" s="319"/>
      <c r="F14" s="319"/>
      <c r="G14" s="319"/>
      <c r="H14" s="319"/>
      <c r="I14" s="319"/>
      <c r="J14" s="319"/>
      <c r="K14" s="319"/>
      <c r="L14" s="29"/>
    </row>
    <row r="15" spans="1:12" ht="11.25" customHeight="1">
      <c r="A15" s="309"/>
      <c r="B15" s="319"/>
      <c r="C15" s="319"/>
      <c r="D15" s="319"/>
      <c r="E15" s="319"/>
      <c r="F15" s="319"/>
      <c r="G15" s="319"/>
      <c r="H15" s="319"/>
      <c r="I15" s="319"/>
      <c r="J15" s="319"/>
      <c r="K15" s="319"/>
      <c r="L15" s="29"/>
    </row>
    <row r="16" spans="1:12" ht="11.25" customHeight="1">
      <c r="A16" s="309"/>
      <c r="B16" s="319"/>
      <c r="C16" s="319"/>
      <c r="D16" s="319"/>
      <c r="E16" s="319"/>
      <c r="F16" s="319"/>
      <c r="G16" s="319"/>
      <c r="H16" s="319"/>
      <c r="I16" s="319"/>
      <c r="J16" s="319"/>
      <c r="K16" s="319"/>
      <c r="L16" s="29"/>
    </row>
    <row r="17" spans="1:12" ht="11.25" customHeight="1">
      <c r="A17" s="309"/>
      <c r="B17" s="319"/>
      <c r="C17" s="319"/>
      <c r="D17" s="319"/>
      <c r="E17" s="319"/>
      <c r="F17" s="319"/>
      <c r="G17" s="319"/>
      <c r="H17" s="319"/>
      <c r="I17" s="319"/>
      <c r="J17" s="319"/>
      <c r="K17" s="319"/>
      <c r="L17" s="29"/>
    </row>
    <row r="18" spans="1:12" ht="11.25" customHeight="1">
      <c r="A18" s="309"/>
      <c r="B18" s="319"/>
      <c r="C18" s="319"/>
      <c r="D18" s="319"/>
      <c r="E18" s="319"/>
      <c r="F18" s="319"/>
      <c r="G18" s="319"/>
      <c r="H18" s="319"/>
      <c r="I18" s="319"/>
      <c r="J18" s="319"/>
      <c r="K18" s="319"/>
      <c r="L18" s="29"/>
    </row>
    <row r="19" spans="1:12" ht="11.25" customHeight="1">
      <c r="A19" s="309"/>
      <c r="B19" s="319"/>
      <c r="C19" s="319"/>
      <c r="D19" s="319"/>
      <c r="E19" s="319"/>
      <c r="F19" s="319"/>
      <c r="G19" s="319"/>
      <c r="H19" s="319"/>
      <c r="I19" s="319"/>
      <c r="J19" s="319"/>
      <c r="K19" s="319"/>
      <c r="L19" s="39"/>
    </row>
    <row r="20" spans="1:12" ht="11.25" customHeight="1">
      <c r="A20" s="309"/>
      <c r="B20" s="316"/>
      <c r="C20" s="316"/>
      <c r="D20" s="316"/>
      <c r="E20" s="316"/>
      <c r="F20" s="316"/>
      <c r="G20" s="319"/>
      <c r="H20" s="319"/>
      <c r="I20" s="319"/>
      <c r="J20" s="319"/>
      <c r="K20" s="319"/>
      <c r="L20" s="29"/>
    </row>
    <row r="21" spans="1:12" ht="11.25" customHeight="1">
      <c r="A21" s="309"/>
      <c r="B21" s="318" t="s">
        <v>361</v>
      </c>
      <c r="C21" s="316"/>
      <c r="D21" s="316"/>
      <c r="E21" s="316"/>
      <c r="F21" s="316"/>
      <c r="G21" s="319"/>
      <c r="H21" s="319"/>
      <c r="I21" s="319"/>
      <c r="J21" s="319"/>
      <c r="K21" s="319"/>
      <c r="L21" s="29"/>
    </row>
    <row r="22" spans="1:12" ht="11.25" customHeight="1">
      <c r="A22" s="309"/>
      <c r="B22" s="311"/>
      <c r="C22" s="311"/>
      <c r="D22" s="311"/>
      <c r="E22" s="311"/>
      <c r="F22" s="311"/>
      <c r="G22" s="309"/>
      <c r="H22" s="309"/>
      <c r="I22" s="309"/>
      <c r="J22" s="309"/>
      <c r="K22" s="309"/>
      <c r="L22" s="20"/>
    </row>
    <row r="23" spans="1:12" ht="11.25" customHeight="1">
      <c r="A23" s="309"/>
      <c r="B23" s="311"/>
      <c r="C23" s="311"/>
      <c r="D23" s="311"/>
      <c r="E23" s="311"/>
      <c r="F23" s="311"/>
      <c r="G23" s="309"/>
      <c r="H23" s="309"/>
      <c r="I23" s="309"/>
      <c r="J23" s="309"/>
      <c r="K23" s="309"/>
      <c r="L23" s="22"/>
    </row>
    <row r="24" spans="1:12" ht="11.25" customHeight="1">
      <c r="A24" s="309"/>
      <c r="B24" s="314" t="s">
        <v>773</v>
      </c>
      <c r="C24" s="311"/>
      <c r="D24" s="311"/>
      <c r="E24" s="311"/>
      <c r="F24" s="311"/>
      <c r="G24" s="309"/>
      <c r="H24" s="309"/>
      <c r="I24" s="309"/>
      <c r="J24" s="309"/>
      <c r="K24" s="309"/>
      <c r="L24" s="20"/>
    </row>
    <row r="25" spans="1:12" ht="6.75" customHeight="1">
      <c r="A25" s="309"/>
      <c r="B25" s="311"/>
      <c r="C25" s="311"/>
      <c r="D25" s="311"/>
      <c r="E25" s="311"/>
      <c r="F25" s="311"/>
      <c r="G25" s="309"/>
      <c r="H25" s="309"/>
      <c r="I25" s="309"/>
      <c r="J25" s="309"/>
      <c r="K25" s="309"/>
      <c r="L25" s="20"/>
    </row>
    <row r="26" spans="1:12" ht="25.5" customHeight="1">
      <c r="A26" s="309"/>
      <c r="B26" s="543" t="s">
        <v>190</v>
      </c>
      <c r="C26" s="539" t="s">
        <v>198</v>
      </c>
      <c r="D26" s="539" t="s">
        <v>201</v>
      </c>
      <c r="E26" s="539" t="s">
        <v>199</v>
      </c>
      <c r="F26" s="539" t="s">
        <v>202</v>
      </c>
      <c r="G26" s="539" t="s">
        <v>197</v>
      </c>
      <c r="H26" s="539" t="s">
        <v>200</v>
      </c>
      <c r="I26" s="540" t="s">
        <v>203</v>
      </c>
      <c r="J26" s="315"/>
      <c r="K26" s="319"/>
      <c r="L26" s="29"/>
    </row>
    <row r="27" spans="1:12" ht="18" customHeight="1">
      <c r="A27" s="309"/>
      <c r="B27" s="544" t="s">
        <v>196</v>
      </c>
      <c r="C27" s="542">
        <v>6.6563123566921014</v>
      </c>
      <c r="D27" s="542">
        <v>6.4997502496398658</v>
      </c>
      <c r="E27" s="542">
        <v>6.3550441114659897</v>
      </c>
      <c r="F27" s="542">
        <v>6.3514717313682745</v>
      </c>
      <c r="G27" s="542">
        <v>6.3304060990671163</v>
      </c>
      <c r="H27" s="542">
        <v>6.2923402889889353</v>
      </c>
      <c r="I27" s="542">
        <v>5.3762357331348074</v>
      </c>
      <c r="J27" s="317"/>
      <c r="K27" s="319"/>
      <c r="L27" s="29"/>
    </row>
    <row r="28" spans="1:12" ht="11.25" customHeight="1">
      <c r="A28" s="309"/>
      <c r="B28" s="318" t="s">
        <v>364</v>
      </c>
      <c r="C28" s="319"/>
      <c r="D28" s="319"/>
      <c r="E28" s="319"/>
      <c r="F28" s="319"/>
      <c r="G28" s="319"/>
      <c r="H28" s="319"/>
      <c r="I28" s="319"/>
      <c r="J28" s="319"/>
      <c r="K28" s="319"/>
      <c r="L28" s="29"/>
    </row>
    <row r="29" spans="1:12" ht="11.25" customHeight="1">
      <c r="A29" s="309"/>
      <c r="B29" s="316"/>
      <c r="C29" s="316"/>
      <c r="D29" s="316"/>
      <c r="E29" s="316"/>
      <c r="F29" s="316"/>
      <c r="G29" s="316"/>
      <c r="H29" s="316"/>
      <c r="I29" s="316"/>
      <c r="J29" s="316"/>
      <c r="K29" s="316"/>
      <c r="L29" s="29"/>
    </row>
    <row r="30" spans="1:12" ht="11.25" customHeight="1">
      <c r="A30" s="309"/>
      <c r="B30" s="316"/>
      <c r="C30" s="316"/>
      <c r="D30" s="316"/>
      <c r="E30" s="316"/>
      <c r="F30" s="316"/>
      <c r="G30" s="316"/>
      <c r="H30" s="316"/>
      <c r="I30" s="316"/>
      <c r="J30" s="316"/>
      <c r="K30" s="316"/>
      <c r="L30" s="29"/>
    </row>
    <row r="31" spans="1:12" ht="11.25" customHeight="1">
      <c r="A31" s="309"/>
      <c r="B31" s="316"/>
      <c r="C31" s="316"/>
      <c r="D31" s="316"/>
      <c r="E31" s="316"/>
      <c r="F31" s="316"/>
      <c r="G31" s="316"/>
      <c r="H31" s="316"/>
      <c r="I31" s="316"/>
      <c r="J31" s="316"/>
      <c r="K31" s="316"/>
      <c r="L31" s="29"/>
    </row>
    <row r="32" spans="1:12" ht="11.25" customHeight="1">
      <c r="A32" s="309"/>
      <c r="B32" s="316"/>
      <c r="C32" s="316"/>
      <c r="D32" s="316"/>
      <c r="E32" s="316"/>
      <c r="F32" s="316"/>
      <c r="G32" s="316"/>
      <c r="H32" s="316"/>
      <c r="I32" s="316"/>
      <c r="J32" s="316"/>
      <c r="K32" s="316"/>
      <c r="L32" s="29"/>
    </row>
    <row r="33" spans="1:12" ht="11.25" customHeight="1">
      <c r="A33" s="309"/>
      <c r="B33" s="316"/>
      <c r="C33" s="316"/>
      <c r="D33" s="316"/>
      <c r="E33" s="316"/>
      <c r="F33" s="316"/>
      <c r="G33" s="316"/>
      <c r="H33" s="316"/>
      <c r="I33" s="316"/>
      <c r="J33" s="316"/>
      <c r="K33" s="316"/>
      <c r="L33" s="29"/>
    </row>
    <row r="34" spans="1:12" ht="11.25" customHeight="1">
      <c r="A34" s="309"/>
      <c r="B34" s="316"/>
      <c r="C34" s="316"/>
      <c r="D34" s="316"/>
      <c r="E34" s="316"/>
      <c r="F34" s="316"/>
      <c r="G34" s="316"/>
      <c r="H34" s="316"/>
      <c r="I34" s="316"/>
      <c r="J34" s="316"/>
      <c r="K34" s="316"/>
      <c r="L34" s="29"/>
    </row>
    <row r="35" spans="1:12" ht="11.25" customHeight="1">
      <c r="A35" s="309"/>
      <c r="B35" s="316"/>
      <c r="C35" s="316"/>
      <c r="D35" s="316"/>
      <c r="E35" s="316"/>
      <c r="F35" s="316"/>
      <c r="G35" s="316"/>
      <c r="H35" s="316"/>
      <c r="I35" s="316"/>
      <c r="J35" s="316"/>
      <c r="K35" s="316"/>
      <c r="L35" s="48"/>
    </row>
    <row r="36" spans="1:12" ht="11.25" customHeight="1">
      <c r="A36" s="309"/>
      <c r="B36" s="316"/>
      <c r="C36" s="316"/>
      <c r="D36" s="316"/>
      <c r="E36" s="316"/>
      <c r="F36" s="316"/>
      <c r="G36" s="316"/>
      <c r="H36" s="316"/>
      <c r="I36" s="316"/>
      <c r="J36" s="316"/>
      <c r="K36" s="316"/>
      <c r="L36" s="29"/>
    </row>
    <row r="37" spans="1:12" ht="11.25" customHeight="1">
      <c r="A37" s="309"/>
      <c r="B37" s="316"/>
      <c r="C37" s="316"/>
      <c r="D37" s="316"/>
      <c r="E37" s="316"/>
      <c r="F37" s="316"/>
      <c r="G37" s="316"/>
      <c r="H37" s="316"/>
      <c r="I37" s="316"/>
      <c r="J37" s="316"/>
      <c r="K37" s="316"/>
      <c r="L37" s="29"/>
    </row>
    <row r="38" spans="1:12" ht="11.25" customHeight="1">
      <c r="A38" s="309"/>
      <c r="B38" s="316"/>
      <c r="C38" s="316"/>
      <c r="D38" s="316"/>
      <c r="E38" s="316"/>
      <c r="F38" s="316"/>
      <c r="G38" s="316"/>
      <c r="H38" s="316"/>
      <c r="I38" s="316"/>
      <c r="J38" s="316"/>
      <c r="K38" s="316"/>
      <c r="L38" s="29"/>
    </row>
    <row r="39" spans="1:12" ht="11.25" customHeight="1">
      <c r="A39" s="309"/>
      <c r="B39" s="316"/>
      <c r="C39" s="316"/>
      <c r="D39" s="316"/>
      <c r="E39" s="316"/>
      <c r="F39" s="316"/>
      <c r="G39" s="316"/>
      <c r="H39" s="316"/>
      <c r="I39" s="316"/>
      <c r="J39" s="316"/>
      <c r="K39" s="316"/>
      <c r="L39" s="29"/>
    </row>
    <row r="40" spans="1:12" ht="11.25" customHeight="1">
      <c r="A40" s="309"/>
      <c r="B40" s="318" t="s">
        <v>362</v>
      </c>
      <c r="C40" s="316"/>
      <c r="D40" s="316"/>
      <c r="E40" s="316"/>
      <c r="F40" s="316"/>
      <c r="G40" s="316"/>
      <c r="H40" s="316"/>
      <c r="I40" s="316"/>
      <c r="J40" s="316"/>
      <c r="K40" s="316"/>
      <c r="L40" s="29"/>
    </row>
    <row r="41" spans="1:12" ht="11.25" customHeight="1">
      <c r="A41" s="309"/>
      <c r="B41" s="316"/>
      <c r="C41" s="316"/>
      <c r="D41" s="316"/>
      <c r="E41" s="316"/>
      <c r="F41" s="316"/>
      <c r="G41" s="316"/>
      <c r="H41" s="316"/>
      <c r="I41" s="316"/>
      <c r="J41" s="316"/>
      <c r="K41" s="316"/>
      <c r="L41" s="29"/>
    </row>
    <row r="42" spans="1:12" ht="11.25" customHeight="1">
      <c r="A42" s="309"/>
      <c r="B42" s="311"/>
      <c r="C42" s="311"/>
      <c r="D42" s="311"/>
      <c r="E42" s="311"/>
      <c r="F42" s="311"/>
      <c r="G42" s="311"/>
      <c r="H42" s="311"/>
      <c r="I42" s="311"/>
      <c r="J42" s="311"/>
      <c r="K42" s="311"/>
      <c r="L42" s="15"/>
    </row>
    <row r="43" spans="1:12" ht="11.25" customHeight="1">
      <c r="A43" s="309"/>
      <c r="B43" s="314" t="s">
        <v>774</v>
      </c>
      <c r="C43" s="311"/>
      <c r="D43" s="311"/>
      <c r="E43" s="311"/>
      <c r="F43" s="311"/>
      <c r="G43" s="311"/>
      <c r="H43" s="311"/>
      <c r="I43" s="311"/>
      <c r="J43" s="311"/>
      <c r="K43" s="311"/>
      <c r="L43" s="14"/>
    </row>
    <row r="44" spans="1:12" ht="6.75" customHeight="1">
      <c r="A44" s="309"/>
      <c r="B44" s="311"/>
      <c r="C44" s="311"/>
      <c r="D44" s="311"/>
      <c r="E44" s="311"/>
      <c r="F44" s="311"/>
      <c r="G44" s="311"/>
      <c r="H44" s="311"/>
      <c r="I44" s="311"/>
      <c r="J44" s="311"/>
      <c r="K44" s="311"/>
      <c r="L44" s="14"/>
    </row>
    <row r="45" spans="1:12" ht="27" customHeight="1">
      <c r="A45" s="309"/>
      <c r="B45" s="543" t="s">
        <v>190</v>
      </c>
      <c r="C45" s="539" t="s">
        <v>204</v>
      </c>
      <c r="D45" s="539" t="s">
        <v>205</v>
      </c>
      <c r="E45" s="539" t="s">
        <v>206</v>
      </c>
      <c r="F45" s="539" t="s">
        <v>207</v>
      </c>
      <c r="G45" s="539" t="s">
        <v>208</v>
      </c>
      <c r="H45" s="539" t="s">
        <v>209</v>
      </c>
      <c r="I45" s="540" t="s">
        <v>210</v>
      </c>
      <c r="J45" s="315"/>
      <c r="K45" s="316"/>
    </row>
    <row r="46" spans="1:12" ht="18.75" customHeight="1">
      <c r="A46" s="309"/>
      <c r="B46" s="544" t="s">
        <v>196</v>
      </c>
      <c r="C46" s="542">
        <v>6.8092039772746178</v>
      </c>
      <c r="D46" s="542">
        <v>6.6474763821900327</v>
      </c>
      <c r="E46" s="542">
        <v>6.6069069319659324</v>
      </c>
      <c r="F46" s="542">
        <v>6.5927335317082338</v>
      </c>
      <c r="G46" s="542">
        <v>6.3355326414026862</v>
      </c>
      <c r="H46" s="542">
        <v>6.2850254342271077</v>
      </c>
      <c r="I46" s="542">
        <v>5.9495540247793119</v>
      </c>
      <c r="J46" s="317"/>
      <c r="K46" s="316"/>
    </row>
    <row r="47" spans="1:12" ht="12.75">
      <c r="A47" s="309"/>
      <c r="B47" s="318" t="s">
        <v>365</v>
      </c>
      <c r="C47" s="319"/>
      <c r="D47" s="319"/>
      <c r="E47" s="319"/>
      <c r="F47" s="319"/>
      <c r="G47" s="319"/>
      <c r="H47" s="319"/>
      <c r="I47" s="319"/>
      <c r="J47" s="317"/>
      <c r="K47" s="316"/>
    </row>
    <row r="48" spans="1:12" ht="12.75">
      <c r="A48" s="309"/>
      <c r="B48" s="316"/>
      <c r="C48" s="316"/>
      <c r="D48" s="316"/>
      <c r="E48" s="316"/>
      <c r="F48" s="316"/>
      <c r="G48" s="319"/>
      <c r="H48" s="319"/>
      <c r="I48" s="319"/>
      <c r="J48" s="319"/>
      <c r="K48" s="316"/>
    </row>
    <row r="49" spans="1:11" ht="12.75">
      <c r="A49" s="309"/>
      <c r="B49" s="319"/>
      <c r="C49" s="319"/>
      <c r="D49" s="319"/>
      <c r="E49" s="319"/>
      <c r="F49" s="319"/>
      <c r="G49" s="319"/>
      <c r="H49" s="319"/>
      <c r="I49" s="319"/>
      <c r="J49" s="319"/>
      <c r="K49" s="316"/>
    </row>
    <row r="50" spans="1:11" ht="12.75">
      <c r="A50" s="309"/>
      <c r="B50" s="132"/>
      <c r="C50" s="132"/>
      <c r="D50" s="132"/>
      <c r="E50" s="132"/>
      <c r="F50" s="132"/>
      <c r="G50" s="132"/>
      <c r="H50" s="132"/>
      <c r="I50" s="132"/>
      <c r="J50" s="132"/>
      <c r="K50" s="316"/>
    </row>
    <row r="51" spans="1:11" ht="12.75">
      <c r="A51" s="309"/>
      <c r="B51" s="132"/>
      <c r="C51" s="132"/>
      <c r="D51" s="132"/>
      <c r="E51" s="132"/>
      <c r="F51" s="132"/>
      <c r="G51" s="132"/>
      <c r="H51" s="132"/>
      <c r="I51" s="132"/>
      <c r="J51" s="132"/>
      <c r="K51" s="316"/>
    </row>
    <row r="52" spans="1:11" ht="12.75">
      <c r="A52" s="309"/>
      <c r="B52" s="132"/>
      <c r="C52" s="132"/>
      <c r="D52" s="132"/>
      <c r="E52" s="132"/>
      <c r="F52" s="132"/>
      <c r="G52" s="132"/>
      <c r="H52" s="132"/>
      <c r="I52" s="132"/>
      <c r="J52" s="132"/>
      <c r="K52" s="316"/>
    </row>
    <row r="53" spans="1:11" ht="12.75">
      <c r="A53" s="309"/>
      <c r="B53" s="132"/>
      <c r="C53" s="132"/>
      <c r="D53" s="132"/>
      <c r="E53" s="132"/>
      <c r="F53" s="132"/>
      <c r="G53" s="132"/>
      <c r="H53" s="132"/>
      <c r="I53" s="132"/>
      <c r="J53" s="132"/>
      <c r="K53" s="316"/>
    </row>
    <row r="54" spans="1:11" ht="12.75">
      <c r="A54" s="309"/>
      <c r="B54" s="132"/>
      <c r="C54" s="132"/>
      <c r="D54" s="132"/>
      <c r="E54" s="132"/>
      <c r="F54" s="132"/>
      <c r="G54" s="132"/>
      <c r="H54" s="132"/>
      <c r="I54" s="132"/>
      <c r="J54" s="132"/>
      <c r="K54" s="316"/>
    </row>
    <row r="55" spans="1:11" ht="12.75">
      <c r="A55" s="309"/>
      <c r="B55" s="132"/>
      <c r="C55" s="132"/>
      <c r="D55" s="132"/>
      <c r="E55" s="132"/>
      <c r="F55" s="132"/>
      <c r="G55" s="132"/>
      <c r="H55" s="132"/>
      <c r="I55" s="132"/>
      <c r="J55" s="132"/>
      <c r="K55" s="316"/>
    </row>
    <row r="56" spans="1:11" ht="12.75">
      <c r="A56" s="309"/>
      <c r="B56" s="319"/>
      <c r="C56" s="319"/>
      <c r="D56" s="319"/>
      <c r="E56" s="319"/>
      <c r="F56" s="319"/>
      <c r="G56" s="319"/>
      <c r="H56" s="319"/>
      <c r="I56" s="319"/>
      <c r="J56" s="319"/>
      <c r="K56" s="316"/>
    </row>
    <row r="57" spans="1:11" ht="12.75">
      <c r="A57" s="309"/>
      <c r="B57" s="319"/>
      <c r="C57" s="319"/>
      <c r="D57" s="319"/>
      <c r="E57" s="319"/>
      <c r="F57" s="319"/>
      <c r="G57" s="319"/>
      <c r="H57" s="319"/>
      <c r="I57" s="319"/>
      <c r="J57" s="319"/>
      <c r="K57" s="316"/>
    </row>
    <row r="58" spans="1:11" ht="12.75">
      <c r="A58" s="309"/>
      <c r="B58" s="318" t="s">
        <v>363</v>
      </c>
      <c r="C58" s="316"/>
      <c r="D58" s="316"/>
      <c r="E58" s="316"/>
      <c r="F58" s="316"/>
      <c r="G58" s="319"/>
      <c r="H58" s="319"/>
      <c r="I58" s="319"/>
      <c r="J58" s="319"/>
      <c r="K58" s="316"/>
    </row>
    <row r="59" spans="1:11" ht="12.75">
      <c r="A59" s="92"/>
      <c r="B59" s="157"/>
      <c r="C59" s="157"/>
      <c r="D59" s="157"/>
      <c r="E59" s="157"/>
      <c r="F59" s="157"/>
      <c r="G59" s="157"/>
      <c r="H59" s="319"/>
      <c r="I59" s="319"/>
      <c r="J59" s="319"/>
      <c r="K59" s="316"/>
    </row>
    <row r="60" spans="1:11" ht="12.75">
      <c r="A60" s="92"/>
      <c r="B60" s="157"/>
      <c r="C60" s="157"/>
      <c r="D60" s="157"/>
      <c r="E60" s="157"/>
      <c r="F60" s="157"/>
      <c r="G60" s="157"/>
      <c r="H60" s="319"/>
      <c r="I60" s="319"/>
      <c r="J60" s="319"/>
      <c r="K60" s="319"/>
    </row>
    <row r="61" spans="1:11" ht="12.75">
      <c r="A61" s="92"/>
      <c r="B61" s="157"/>
      <c r="C61" s="157"/>
      <c r="D61" s="157"/>
      <c r="E61" s="157"/>
      <c r="F61" s="157"/>
      <c r="G61" s="157"/>
      <c r="H61" s="319"/>
      <c r="I61" s="319"/>
      <c r="J61" s="319"/>
      <c r="K61" s="319"/>
    </row>
  </sheetData>
  <mergeCells count="2">
    <mergeCell ref="A2:K2"/>
    <mergeCell ref="A4:H4"/>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topLeftCell="A15" zoomScale="115" zoomScaleNormal="100" zoomScaleSheetLayoutView="115" zoomScalePageLayoutView="70" workbookViewId="0">
      <selection activeCell="P25" sqref="P25"/>
    </sheetView>
  </sheetViews>
  <sheetFormatPr defaultRowHeight="11.25"/>
  <cols>
    <col min="1" max="9" width="9.33203125" style="3"/>
    <col min="10" max="10" width="9.33203125" style="3" customWidth="1"/>
    <col min="11" max="11" width="12" style="3" customWidth="1"/>
    <col min="12" max="12" width="12.33203125" style="3" customWidth="1"/>
    <col min="13" max="16384" width="9.33203125" style="3"/>
  </cols>
  <sheetData>
    <row r="1" spans="1:12" ht="11.25" customHeight="1"/>
    <row r="2" spans="1:12" ht="26.25" customHeight="1">
      <c r="A2" s="831" t="s">
        <v>776</v>
      </c>
      <c r="B2" s="831"/>
      <c r="C2" s="831"/>
      <c r="D2" s="831"/>
      <c r="E2" s="831"/>
      <c r="F2" s="831"/>
      <c r="G2" s="831"/>
      <c r="H2" s="831"/>
      <c r="I2" s="831"/>
      <c r="J2" s="831"/>
      <c r="K2" s="831"/>
      <c r="L2" s="831"/>
    </row>
    <row r="3" spans="1:12" ht="11.25" customHeight="1">
      <c r="A3" s="309"/>
      <c r="B3" s="309"/>
      <c r="C3" s="309"/>
      <c r="D3" s="309"/>
      <c r="E3" s="309"/>
      <c r="F3" s="309"/>
      <c r="G3" s="309"/>
      <c r="H3" s="309"/>
      <c r="I3" s="309"/>
      <c r="J3" s="309"/>
      <c r="K3" s="309"/>
      <c r="L3" s="321"/>
    </row>
    <row r="4" spans="1:12" ht="11.25" customHeight="1">
      <c r="A4" s="309"/>
      <c r="B4" s="309"/>
      <c r="C4" s="309"/>
      <c r="D4" s="309"/>
      <c r="E4" s="309"/>
      <c r="F4" s="309"/>
      <c r="G4" s="309"/>
      <c r="H4" s="309"/>
      <c r="I4" s="309"/>
      <c r="J4" s="309"/>
      <c r="K4" s="309"/>
      <c r="L4" s="84"/>
    </row>
    <row r="5" spans="1:12" ht="11.25" customHeight="1">
      <c r="A5" s="309"/>
      <c r="B5" s="309"/>
      <c r="C5" s="309"/>
      <c r="D5" s="309"/>
      <c r="E5" s="309"/>
      <c r="F5" s="309"/>
      <c r="G5" s="309"/>
      <c r="H5" s="309"/>
      <c r="I5" s="309"/>
      <c r="J5" s="309"/>
      <c r="K5" s="309"/>
      <c r="L5" s="84"/>
    </row>
    <row r="6" spans="1:12" ht="11.25" customHeight="1">
      <c r="A6" s="309"/>
      <c r="B6" s="309"/>
      <c r="C6" s="309"/>
      <c r="D6" s="309"/>
      <c r="E6" s="309"/>
      <c r="F6" s="309"/>
      <c r="G6" s="309"/>
      <c r="H6" s="309"/>
      <c r="I6" s="309"/>
      <c r="J6" s="309"/>
      <c r="K6" s="309"/>
      <c r="L6" s="84"/>
    </row>
    <row r="7" spans="1:12" ht="11.25" customHeight="1">
      <c r="A7" s="309"/>
      <c r="B7" s="310"/>
      <c r="C7" s="309"/>
      <c r="D7" s="309"/>
      <c r="E7" s="309"/>
      <c r="F7" s="309"/>
      <c r="G7" s="309"/>
      <c r="H7" s="309"/>
      <c r="I7" s="309"/>
      <c r="J7" s="309"/>
      <c r="K7" s="309"/>
      <c r="L7" s="84"/>
    </row>
    <row r="8" spans="1:12" ht="11.25" customHeight="1">
      <c r="A8" s="309"/>
      <c r="B8" s="310"/>
      <c r="C8" s="309"/>
      <c r="D8" s="309"/>
      <c r="E8" s="309"/>
      <c r="F8" s="309"/>
      <c r="G8" s="309"/>
      <c r="H8" s="309"/>
      <c r="I8" s="309"/>
      <c r="J8" s="309"/>
      <c r="K8" s="309"/>
      <c r="L8" s="84"/>
    </row>
    <row r="9" spans="1:12" ht="11.25" customHeight="1">
      <c r="A9" s="309"/>
      <c r="B9" s="310"/>
      <c r="C9" s="309"/>
      <c r="D9" s="309"/>
      <c r="E9" s="309"/>
      <c r="F9" s="309"/>
      <c r="G9" s="309"/>
      <c r="H9" s="309"/>
      <c r="I9" s="309"/>
      <c r="J9" s="309"/>
      <c r="K9" s="309"/>
      <c r="L9" s="84"/>
    </row>
    <row r="10" spans="1:12" ht="11.25" customHeight="1">
      <c r="A10" s="309"/>
      <c r="B10" s="309"/>
      <c r="C10" s="309"/>
      <c r="D10" s="309"/>
      <c r="E10" s="309"/>
      <c r="F10" s="309"/>
      <c r="G10" s="309"/>
      <c r="H10" s="309"/>
      <c r="I10" s="309"/>
      <c r="J10" s="309"/>
      <c r="K10" s="309"/>
      <c r="L10" s="84"/>
    </row>
    <row r="11" spans="1:12" ht="11.25" customHeight="1">
      <c r="A11" s="309"/>
      <c r="B11" s="309"/>
      <c r="C11" s="309"/>
      <c r="D11" s="309"/>
      <c r="E11" s="309"/>
      <c r="F11" s="309"/>
      <c r="G11" s="309"/>
      <c r="H11" s="309"/>
      <c r="I11" s="309"/>
      <c r="J11" s="309"/>
      <c r="K11" s="309"/>
      <c r="L11" s="84"/>
    </row>
    <row r="12" spans="1:12" ht="11.25" customHeight="1">
      <c r="A12" s="309"/>
      <c r="B12" s="309"/>
      <c r="C12" s="309"/>
      <c r="D12" s="309"/>
      <c r="E12" s="309"/>
      <c r="F12" s="309"/>
      <c r="G12" s="309"/>
      <c r="H12" s="309"/>
      <c r="I12" s="309"/>
      <c r="J12" s="309"/>
      <c r="K12" s="309"/>
      <c r="L12" s="84"/>
    </row>
    <row r="13" spans="1:12" ht="11.25" customHeight="1">
      <c r="A13" s="309"/>
      <c r="B13" s="309"/>
      <c r="C13" s="309"/>
      <c r="D13" s="309"/>
      <c r="E13" s="309"/>
      <c r="F13" s="309"/>
      <c r="G13" s="309"/>
      <c r="H13" s="309"/>
      <c r="I13" s="309"/>
      <c r="J13" s="309"/>
      <c r="K13" s="309"/>
      <c r="L13" s="84"/>
    </row>
    <row r="14" spans="1:12" ht="11.25" customHeight="1">
      <c r="A14" s="309"/>
      <c r="B14" s="309"/>
      <c r="C14" s="309"/>
      <c r="D14" s="309"/>
      <c r="E14" s="309"/>
      <c r="F14" s="309"/>
      <c r="G14" s="309"/>
      <c r="H14" s="309"/>
      <c r="I14" s="309"/>
      <c r="J14" s="309"/>
      <c r="K14" s="309"/>
      <c r="L14" s="84"/>
    </row>
    <row r="15" spans="1:12" ht="11.25" customHeight="1">
      <c r="A15" s="309"/>
      <c r="B15" s="309"/>
      <c r="C15" s="309"/>
      <c r="D15" s="309"/>
      <c r="E15" s="309"/>
      <c r="F15" s="309"/>
      <c r="G15" s="309"/>
      <c r="H15" s="309"/>
      <c r="I15" s="309"/>
      <c r="J15" s="309"/>
      <c r="K15" s="309"/>
      <c r="L15" s="84"/>
    </row>
    <row r="16" spans="1:12" ht="11.25" customHeight="1">
      <c r="A16" s="309"/>
      <c r="B16" s="309"/>
      <c r="C16" s="309"/>
      <c r="D16" s="309"/>
      <c r="E16" s="309"/>
      <c r="F16" s="309"/>
      <c r="G16" s="309"/>
      <c r="H16" s="309"/>
      <c r="I16" s="309"/>
      <c r="J16" s="309"/>
      <c r="K16" s="309"/>
      <c r="L16" s="84"/>
    </row>
    <row r="17" spans="1:12" ht="11.25" customHeight="1">
      <c r="A17" s="309"/>
      <c r="B17" s="309"/>
      <c r="C17" s="309"/>
      <c r="D17" s="309"/>
      <c r="E17" s="309"/>
      <c r="F17" s="309"/>
      <c r="G17" s="309"/>
      <c r="H17" s="309"/>
      <c r="I17" s="309"/>
      <c r="J17" s="309"/>
      <c r="K17" s="309"/>
      <c r="L17" s="84"/>
    </row>
    <row r="18" spans="1:12" ht="11.25" customHeight="1">
      <c r="A18" s="309"/>
      <c r="B18" s="309"/>
      <c r="C18" s="309"/>
      <c r="D18" s="309"/>
      <c r="E18" s="309"/>
      <c r="F18" s="309"/>
      <c r="G18" s="309"/>
      <c r="H18" s="309"/>
      <c r="I18" s="309"/>
      <c r="J18" s="309"/>
      <c r="K18" s="309"/>
      <c r="L18" s="321"/>
    </row>
    <row r="19" spans="1:12" ht="11.25" customHeight="1">
      <c r="A19" s="309"/>
      <c r="B19" s="309"/>
      <c r="C19" s="309"/>
      <c r="D19" s="309"/>
      <c r="E19" s="309"/>
      <c r="F19" s="309"/>
      <c r="G19" s="309"/>
      <c r="H19" s="309"/>
      <c r="I19" s="309"/>
      <c r="J19" s="309"/>
      <c r="K19" s="309"/>
      <c r="L19" s="321"/>
    </row>
    <row r="20" spans="1:12" ht="11.25" customHeight="1">
      <c r="A20" s="309"/>
      <c r="B20" s="309"/>
      <c r="C20" s="309"/>
      <c r="D20" s="309"/>
      <c r="E20" s="309"/>
      <c r="F20" s="309"/>
      <c r="G20" s="309"/>
      <c r="H20" s="309"/>
      <c r="I20" s="309"/>
      <c r="J20" s="309"/>
      <c r="K20" s="309"/>
      <c r="L20" s="321"/>
    </row>
    <row r="21" spans="1:12" ht="11.25" customHeight="1">
      <c r="A21" s="309"/>
      <c r="B21" s="309"/>
      <c r="C21" s="309"/>
      <c r="D21" s="309"/>
      <c r="E21" s="309"/>
      <c r="F21" s="309"/>
      <c r="G21" s="309"/>
      <c r="H21" s="309"/>
      <c r="I21" s="309"/>
      <c r="J21" s="309"/>
      <c r="K21" s="309"/>
      <c r="L21" s="321"/>
    </row>
    <row r="22" spans="1:12" ht="11.25" customHeight="1">
      <c r="A22" s="309"/>
      <c r="B22" s="309"/>
      <c r="C22" s="309"/>
      <c r="D22" s="309"/>
      <c r="E22" s="309"/>
      <c r="F22" s="309"/>
      <c r="G22" s="309"/>
      <c r="H22" s="309"/>
      <c r="I22" s="309"/>
      <c r="J22" s="309"/>
      <c r="K22" s="309"/>
      <c r="L22" s="321"/>
    </row>
    <row r="23" spans="1:12" ht="11.25" customHeight="1">
      <c r="A23" s="309"/>
      <c r="B23" s="309"/>
      <c r="C23" s="309"/>
      <c r="D23" s="309"/>
      <c r="E23" s="309"/>
      <c r="F23" s="309"/>
      <c r="G23" s="309"/>
      <c r="H23" s="309"/>
      <c r="I23" s="309"/>
      <c r="J23" s="309"/>
      <c r="K23" s="309"/>
      <c r="L23" s="321"/>
    </row>
    <row r="24" spans="1:12" ht="11.25" customHeight="1">
      <c r="A24" s="309"/>
      <c r="B24" s="309"/>
      <c r="C24" s="309"/>
      <c r="D24" s="309"/>
      <c r="E24" s="309"/>
      <c r="F24" s="309"/>
      <c r="G24" s="309"/>
      <c r="H24" s="309"/>
      <c r="I24" s="309"/>
      <c r="J24" s="309"/>
      <c r="K24" s="309"/>
      <c r="L24" s="321"/>
    </row>
    <row r="25" spans="1:12" ht="11.25" customHeight="1">
      <c r="A25" s="309"/>
      <c r="B25" s="309"/>
      <c r="C25" s="309"/>
      <c r="D25" s="309"/>
      <c r="E25" s="309"/>
      <c r="F25" s="309"/>
      <c r="G25" s="309"/>
      <c r="H25" s="309"/>
      <c r="I25" s="309"/>
      <c r="J25" s="309"/>
      <c r="K25" s="309"/>
      <c r="L25" s="321"/>
    </row>
    <row r="26" spans="1:12" ht="11.25" customHeight="1">
      <c r="A26" s="309"/>
      <c r="B26" s="309"/>
      <c r="C26" s="309"/>
      <c r="D26" s="309"/>
      <c r="E26" s="309"/>
      <c r="F26" s="309"/>
      <c r="G26" s="309"/>
      <c r="H26" s="309"/>
      <c r="I26" s="309"/>
      <c r="J26" s="309"/>
      <c r="K26" s="309"/>
      <c r="L26" s="321"/>
    </row>
    <row r="27" spans="1:12" ht="11.25" customHeight="1">
      <c r="A27" s="309"/>
      <c r="B27" s="309"/>
      <c r="C27" s="309"/>
      <c r="D27" s="309"/>
      <c r="E27" s="309"/>
      <c r="F27" s="309"/>
      <c r="G27" s="309"/>
      <c r="H27" s="309"/>
      <c r="I27" s="309"/>
      <c r="J27" s="309"/>
      <c r="K27" s="309"/>
      <c r="L27" s="321"/>
    </row>
    <row r="28" spans="1:12" ht="11.25" customHeight="1">
      <c r="A28" s="309"/>
      <c r="B28" s="309"/>
      <c r="C28" s="309"/>
      <c r="D28" s="309"/>
      <c r="E28" s="309"/>
      <c r="F28" s="309"/>
      <c r="G28" s="309"/>
      <c r="H28" s="309"/>
      <c r="I28" s="309"/>
      <c r="J28" s="309"/>
      <c r="K28" s="309"/>
      <c r="L28" s="321"/>
    </row>
    <row r="29" spans="1:12" ht="11.25" customHeight="1">
      <c r="A29" s="309"/>
      <c r="B29" s="309"/>
      <c r="C29" s="309"/>
      <c r="D29" s="309"/>
      <c r="E29" s="309"/>
      <c r="F29" s="309"/>
      <c r="G29" s="309"/>
      <c r="H29" s="309"/>
      <c r="I29" s="309"/>
      <c r="J29" s="309"/>
      <c r="K29" s="309"/>
      <c r="L29" s="321"/>
    </row>
    <row r="30" spans="1:12" ht="11.25" customHeight="1">
      <c r="A30" s="309"/>
      <c r="B30" s="309"/>
      <c r="C30" s="309"/>
      <c r="D30" s="309"/>
      <c r="E30" s="309"/>
      <c r="F30" s="309"/>
      <c r="G30" s="309"/>
      <c r="H30" s="309"/>
      <c r="I30" s="309"/>
      <c r="J30" s="309"/>
      <c r="K30" s="309"/>
      <c r="L30" s="321"/>
    </row>
    <row r="31" spans="1:12" ht="11.25" customHeight="1">
      <c r="A31" s="309"/>
      <c r="B31" s="309"/>
      <c r="C31" s="309"/>
      <c r="D31" s="309"/>
      <c r="E31" s="309"/>
      <c r="F31" s="309"/>
      <c r="G31" s="309"/>
      <c r="H31" s="309"/>
      <c r="I31" s="309"/>
      <c r="J31" s="309"/>
      <c r="K31" s="309"/>
      <c r="L31" s="321"/>
    </row>
    <row r="32" spans="1:12" ht="11.25" customHeight="1">
      <c r="A32" s="309"/>
      <c r="B32" s="309"/>
      <c r="C32" s="309"/>
      <c r="D32" s="309"/>
      <c r="E32" s="309"/>
      <c r="F32" s="309"/>
      <c r="G32" s="309"/>
      <c r="H32" s="309"/>
      <c r="I32" s="309"/>
      <c r="J32" s="309"/>
      <c r="K32" s="309"/>
      <c r="L32" s="91"/>
    </row>
    <row r="33" spans="1:12" ht="11.25" customHeight="1">
      <c r="A33" s="309"/>
      <c r="B33" s="309"/>
      <c r="C33" s="309"/>
      <c r="D33" s="309"/>
      <c r="E33" s="309"/>
      <c r="F33" s="309"/>
      <c r="G33" s="309"/>
      <c r="H33" s="309"/>
      <c r="I33" s="309"/>
      <c r="J33" s="309"/>
      <c r="K33" s="309"/>
      <c r="L33" s="91"/>
    </row>
    <row r="34" spans="1:12" ht="11.25" customHeight="1">
      <c r="A34" s="309"/>
      <c r="B34" s="309"/>
      <c r="C34" s="309"/>
      <c r="D34" s="309"/>
      <c r="E34" s="309"/>
      <c r="F34" s="309"/>
      <c r="G34" s="309"/>
      <c r="H34" s="309"/>
      <c r="I34" s="309"/>
      <c r="J34" s="309"/>
      <c r="K34" s="309"/>
      <c r="L34" s="91"/>
    </row>
    <row r="35" spans="1:12" ht="11.25" customHeight="1">
      <c r="A35" s="309"/>
      <c r="B35" s="309"/>
      <c r="C35" s="309"/>
      <c r="D35" s="309"/>
      <c r="E35" s="309"/>
      <c r="F35" s="309"/>
      <c r="G35" s="309"/>
      <c r="H35" s="309"/>
      <c r="I35" s="309"/>
      <c r="J35" s="309"/>
      <c r="K35" s="309"/>
      <c r="L35" s="91"/>
    </row>
    <row r="36" spans="1:12" ht="11.25" customHeight="1">
      <c r="A36" s="309"/>
      <c r="B36" s="309"/>
      <c r="C36" s="309"/>
      <c r="D36" s="309"/>
      <c r="E36" s="309"/>
      <c r="F36" s="309"/>
      <c r="G36" s="309"/>
      <c r="H36" s="309"/>
      <c r="I36" s="309"/>
      <c r="J36" s="309"/>
      <c r="K36" s="309"/>
      <c r="L36" s="91"/>
    </row>
    <row r="37" spans="1:12" ht="11.25" customHeight="1">
      <c r="A37" s="309"/>
      <c r="B37" s="309"/>
      <c r="C37" s="309"/>
      <c r="D37" s="309"/>
      <c r="E37" s="309"/>
      <c r="F37" s="309"/>
      <c r="G37" s="309"/>
      <c r="H37" s="309"/>
      <c r="I37" s="309"/>
      <c r="J37" s="309"/>
      <c r="K37" s="309"/>
      <c r="L37" s="91"/>
    </row>
    <row r="38" spans="1:12" ht="11.25" customHeight="1">
      <c r="A38" s="309"/>
      <c r="B38" s="309"/>
      <c r="C38" s="309"/>
      <c r="D38" s="309"/>
      <c r="E38" s="309"/>
      <c r="F38" s="309"/>
      <c r="G38" s="309"/>
      <c r="H38" s="309"/>
      <c r="I38" s="309"/>
      <c r="J38" s="309"/>
      <c r="K38" s="309"/>
      <c r="L38" s="91"/>
    </row>
    <row r="39" spans="1:12" ht="11.25" customHeight="1">
      <c r="A39" s="309"/>
      <c r="B39" s="309"/>
      <c r="C39" s="309"/>
      <c r="D39" s="309"/>
      <c r="E39" s="309"/>
      <c r="F39" s="309"/>
      <c r="G39" s="309"/>
      <c r="H39" s="309"/>
      <c r="I39" s="309"/>
      <c r="J39" s="309"/>
      <c r="K39" s="309"/>
      <c r="L39" s="91"/>
    </row>
    <row r="40" spans="1:12" ht="11.25" customHeight="1">
      <c r="A40" s="309"/>
      <c r="B40" s="309"/>
      <c r="C40" s="309"/>
      <c r="D40" s="309"/>
      <c r="E40" s="309"/>
      <c r="F40" s="309"/>
      <c r="G40" s="309"/>
      <c r="H40" s="309"/>
      <c r="I40" s="309"/>
      <c r="J40" s="309"/>
      <c r="K40" s="309"/>
      <c r="L40" s="91"/>
    </row>
    <row r="41" spans="1:12" ht="11.25" customHeight="1">
      <c r="A41" s="309"/>
      <c r="B41" s="309"/>
      <c r="C41" s="309"/>
      <c r="D41" s="309"/>
      <c r="E41" s="309"/>
      <c r="F41" s="309"/>
      <c r="G41" s="309"/>
      <c r="H41" s="309"/>
      <c r="I41" s="309"/>
      <c r="J41" s="309"/>
      <c r="K41" s="309"/>
      <c r="L41" s="91"/>
    </row>
    <row r="42" spans="1:12" ht="11.25" customHeight="1">
      <c r="A42" s="309"/>
      <c r="B42" s="309"/>
      <c r="C42" s="309"/>
      <c r="D42" s="309"/>
      <c r="E42" s="309"/>
      <c r="F42" s="309"/>
      <c r="G42" s="309"/>
      <c r="H42" s="309"/>
      <c r="I42" s="309"/>
      <c r="J42" s="309"/>
      <c r="K42" s="309"/>
      <c r="L42" s="91"/>
    </row>
    <row r="43" spans="1:12" ht="11.25" customHeight="1">
      <c r="A43" s="309"/>
      <c r="B43" s="309"/>
      <c r="C43" s="309"/>
      <c r="D43" s="309"/>
      <c r="E43" s="309"/>
      <c r="F43" s="309"/>
      <c r="G43" s="309"/>
      <c r="H43" s="309"/>
      <c r="I43" s="309"/>
      <c r="J43" s="309"/>
      <c r="K43" s="309"/>
      <c r="L43" s="91"/>
    </row>
    <row r="44" spans="1:12" ht="11.25" customHeight="1">
      <c r="A44" s="92"/>
      <c r="B44" s="92"/>
      <c r="C44" s="92"/>
      <c r="D44" s="92"/>
      <c r="E44" s="92"/>
      <c r="F44" s="92"/>
      <c r="G44" s="92"/>
      <c r="H44" s="92"/>
      <c r="I44" s="92"/>
      <c r="J44" s="92"/>
      <c r="K44" s="309"/>
      <c r="L44" s="91"/>
    </row>
    <row r="45" spans="1:12" ht="11.25" customHeight="1">
      <c r="A45" s="92"/>
      <c r="B45" s="92"/>
      <c r="C45" s="92"/>
      <c r="D45" s="92"/>
      <c r="E45" s="92"/>
      <c r="F45" s="92"/>
      <c r="G45" s="92"/>
      <c r="H45" s="92"/>
      <c r="I45" s="92"/>
      <c r="J45" s="92"/>
      <c r="K45" s="309"/>
      <c r="L45" s="91"/>
    </row>
    <row r="46" spans="1:12" ht="11.25" customHeight="1">
      <c r="A46" s="92"/>
      <c r="B46" s="92"/>
      <c r="C46" s="92"/>
      <c r="D46" s="92"/>
      <c r="E46" s="92"/>
      <c r="F46" s="92"/>
      <c r="G46" s="92"/>
      <c r="H46" s="92"/>
      <c r="I46" s="92"/>
      <c r="J46" s="92"/>
      <c r="K46" s="309"/>
      <c r="L46" s="91"/>
    </row>
    <row r="47" spans="1:12" ht="11.25" customHeight="1">
      <c r="A47" s="92"/>
      <c r="B47" s="92"/>
      <c r="C47" s="92"/>
      <c r="D47" s="92"/>
      <c r="E47" s="92"/>
      <c r="F47" s="92"/>
      <c r="G47" s="92"/>
      <c r="H47" s="92"/>
      <c r="I47" s="92"/>
      <c r="J47" s="92"/>
      <c r="K47" s="309"/>
      <c r="L47" s="91"/>
    </row>
    <row r="48" spans="1:12" ht="11.25" customHeight="1">
      <c r="A48" s="92"/>
      <c r="B48" s="92"/>
      <c r="C48" s="92"/>
      <c r="D48" s="92"/>
      <c r="E48" s="92"/>
      <c r="F48" s="92"/>
      <c r="G48" s="92"/>
      <c r="H48" s="92"/>
      <c r="I48" s="92"/>
      <c r="J48" s="92"/>
      <c r="K48" s="309"/>
      <c r="L48" s="91"/>
    </row>
    <row r="49" spans="1:12" ht="11.25" customHeight="1">
      <c r="A49" s="92"/>
      <c r="B49" s="92"/>
      <c r="C49" s="92"/>
      <c r="D49" s="92"/>
      <c r="E49" s="92"/>
      <c r="F49" s="92"/>
      <c r="G49" s="92"/>
      <c r="H49" s="92"/>
      <c r="I49" s="92"/>
      <c r="J49" s="92"/>
      <c r="K49" s="309"/>
      <c r="L49" s="91"/>
    </row>
    <row r="50" spans="1:12" ht="12.75">
      <c r="A50" s="92"/>
      <c r="B50" s="92"/>
      <c r="C50" s="92"/>
      <c r="D50" s="92"/>
      <c r="E50" s="92"/>
      <c r="F50" s="92"/>
      <c r="G50" s="92"/>
      <c r="H50" s="92"/>
      <c r="I50" s="92"/>
      <c r="J50" s="92"/>
      <c r="K50" s="309"/>
      <c r="L50" s="91"/>
    </row>
    <row r="51" spans="1:12" ht="12.75">
      <c r="A51" s="92"/>
      <c r="B51" s="92"/>
      <c r="C51" s="92"/>
      <c r="D51" s="92"/>
      <c r="E51" s="92"/>
      <c r="F51" s="92"/>
      <c r="G51" s="92"/>
      <c r="H51" s="92"/>
      <c r="I51" s="92"/>
      <c r="J51" s="92"/>
      <c r="K51" s="309"/>
      <c r="L51" s="91"/>
    </row>
    <row r="52" spans="1:12" ht="12.75">
      <c r="A52" s="92"/>
      <c r="B52" s="92"/>
      <c r="C52" s="92"/>
      <c r="D52" s="92"/>
      <c r="E52" s="92"/>
      <c r="F52" s="92"/>
      <c r="G52" s="92"/>
      <c r="H52" s="92"/>
      <c r="I52" s="92"/>
      <c r="J52" s="92"/>
      <c r="K52" s="309"/>
      <c r="L52" s="91"/>
    </row>
    <row r="53" spans="1:12" ht="12.75">
      <c r="A53" s="92"/>
      <c r="B53" s="92"/>
      <c r="C53" s="92"/>
      <c r="D53" s="92"/>
      <c r="E53" s="92"/>
      <c r="F53" s="92"/>
      <c r="G53" s="92"/>
      <c r="H53" s="92"/>
      <c r="I53" s="92"/>
      <c r="J53" s="92"/>
      <c r="K53" s="309"/>
      <c r="L53" s="91"/>
    </row>
    <row r="54" spans="1:12" ht="12.75">
      <c r="A54" s="92"/>
      <c r="B54" s="92"/>
      <c r="C54" s="92"/>
      <c r="D54" s="92"/>
      <c r="E54" s="92"/>
      <c r="F54" s="92"/>
      <c r="G54" s="92"/>
      <c r="H54" s="92"/>
      <c r="I54" s="92"/>
      <c r="J54" s="92"/>
      <c r="K54" s="309"/>
      <c r="L54" s="91"/>
    </row>
    <row r="55" spans="1:12" ht="12.75">
      <c r="A55" s="92"/>
      <c r="B55" s="92"/>
      <c r="C55" s="92"/>
      <c r="D55" s="92"/>
      <c r="E55" s="92"/>
      <c r="F55" s="92"/>
      <c r="G55" s="92"/>
      <c r="H55" s="92"/>
      <c r="I55" s="92"/>
      <c r="J55" s="92"/>
      <c r="K55" s="309"/>
      <c r="L55" s="91"/>
    </row>
    <row r="56" spans="1:12" ht="12.75">
      <c r="A56" s="92"/>
      <c r="B56" s="92"/>
      <c r="C56" s="92"/>
      <c r="D56" s="92"/>
      <c r="E56" s="92"/>
      <c r="F56" s="92"/>
      <c r="G56" s="92"/>
      <c r="H56" s="92"/>
      <c r="I56" s="92"/>
      <c r="J56" s="92"/>
      <c r="K56" s="309"/>
      <c r="L56" s="91"/>
    </row>
    <row r="57" spans="1:12" ht="12.75">
      <c r="A57" s="92"/>
      <c r="B57" s="92"/>
      <c r="C57" s="92"/>
      <c r="D57" s="92"/>
      <c r="E57" s="92"/>
      <c r="F57" s="92"/>
      <c r="G57" s="92"/>
      <c r="H57" s="92"/>
      <c r="I57" s="92"/>
      <c r="J57" s="92"/>
      <c r="K57" s="309"/>
      <c r="L57" s="91"/>
    </row>
    <row r="58" spans="1:12" ht="12.75">
      <c r="A58" s="92"/>
      <c r="B58" s="92"/>
      <c r="C58" s="92"/>
      <c r="D58" s="92"/>
      <c r="E58" s="92"/>
      <c r="F58" s="92"/>
      <c r="G58" s="92"/>
      <c r="H58" s="92"/>
      <c r="I58" s="92"/>
      <c r="J58" s="92"/>
      <c r="K58" s="309"/>
      <c r="L58" s="91"/>
    </row>
    <row r="59" spans="1:12" ht="12.75">
      <c r="A59" s="92"/>
      <c r="B59" s="92"/>
      <c r="C59" s="92"/>
      <c r="D59" s="92"/>
      <c r="E59" s="92"/>
      <c r="F59" s="92"/>
      <c r="G59" s="92"/>
      <c r="H59" s="92"/>
      <c r="I59" s="92"/>
      <c r="J59" s="92"/>
      <c r="K59" s="309"/>
      <c r="L59" s="91"/>
    </row>
    <row r="60" spans="1:12" ht="12.75">
      <c r="A60" s="92"/>
      <c r="B60" s="92"/>
      <c r="C60" s="92"/>
      <c r="D60" s="92"/>
      <c r="E60" s="92"/>
      <c r="F60" s="92"/>
      <c r="G60" s="92"/>
      <c r="H60" s="92"/>
      <c r="I60" s="92"/>
      <c r="J60" s="92"/>
      <c r="K60" s="309"/>
      <c r="L60" s="91"/>
    </row>
    <row r="61" spans="1:12" ht="12.75">
      <c r="A61" s="92"/>
      <c r="B61" s="92"/>
      <c r="C61" s="92"/>
      <c r="D61" s="92"/>
      <c r="E61" s="92"/>
      <c r="F61" s="92"/>
      <c r="G61" s="92"/>
      <c r="H61" s="92"/>
      <c r="I61" s="92"/>
      <c r="J61" s="92"/>
      <c r="K61" s="309"/>
      <c r="L61" s="91"/>
    </row>
    <row r="62" spans="1:12" ht="12.75">
      <c r="A62" s="92"/>
      <c r="B62" s="92"/>
      <c r="C62" s="92"/>
      <c r="D62" s="92"/>
      <c r="E62" s="92"/>
      <c r="F62" s="92"/>
      <c r="G62" s="92"/>
      <c r="H62" s="92"/>
      <c r="I62" s="92"/>
      <c r="J62" s="92"/>
      <c r="K62" s="309"/>
      <c r="L62" s="91"/>
    </row>
    <row r="63" spans="1:12" ht="12.75">
      <c r="A63" s="92"/>
      <c r="B63" s="92"/>
      <c r="C63" s="92"/>
      <c r="D63" s="92"/>
      <c r="E63" s="92"/>
      <c r="F63" s="92"/>
      <c r="G63" s="92"/>
      <c r="H63" s="92"/>
      <c r="I63" s="92"/>
      <c r="J63" s="92"/>
      <c r="K63" s="309"/>
      <c r="L63" s="91"/>
    </row>
    <row r="64" spans="1:12" ht="12.75">
      <c r="A64" s="92"/>
      <c r="B64" s="92"/>
      <c r="C64" s="92"/>
      <c r="D64" s="92"/>
      <c r="E64" s="92"/>
      <c r="F64" s="92"/>
      <c r="G64" s="92"/>
      <c r="H64" s="92"/>
      <c r="I64" s="92"/>
      <c r="J64" s="92"/>
      <c r="K64" s="309"/>
      <c r="L64" s="91"/>
    </row>
    <row r="65" spans="1:12" ht="12.75">
      <c r="A65" s="92"/>
      <c r="B65" s="92"/>
      <c r="C65" s="92"/>
      <c r="D65" s="92"/>
      <c r="E65" s="92"/>
      <c r="F65" s="92"/>
      <c r="G65" s="92"/>
      <c r="H65" s="92"/>
      <c r="I65" s="92"/>
      <c r="J65" s="92"/>
      <c r="K65" s="309"/>
      <c r="L65" s="91"/>
    </row>
    <row r="66" spans="1:12" ht="12.75">
      <c r="A66" s="92"/>
      <c r="B66" s="92"/>
      <c r="C66" s="92"/>
      <c r="D66" s="92"/>
      <c r="E66" s="92"/>
      <c r="F66" s="92"/>
      <c r="G66" s="92"/>
      <c r="H66" s="92"/>
      <c r="I66" s="92"/>
      <c r="J66" s="92"/>
      <c r="K66" s="309"/>
      <c r="L66" s="91"/>
    </row>
    <row r="67" spans="1:12" ht="12.75">
      <c r="A67" s="92"/>
      <c r="B67" s="92"/>
      <c r="C67" s="92"/>
      <c r="D67" s="92"/>
      <c r="E67" s="92"/>
      <c r="F67" s="92"/>
      <c r="G67" s="92"/>
      <c r="H67" s="92"/>
      <c r="I67" s="92"/>
      <c r="J67" s="92"/>
      <c r="K67" s="309"/>
      <c r="L67" s="91"/>
    </row>
    <row r="68" spans="1:12" ht="12.75">
      <c r="A68" s="92"/>
      <c r="B68" s="92"/>
      <c r="C68" s="92"/>
      <c r="D68" s="92"/>
      <c r="E68" s="92"/>
      <c r="F68" s="92"/>
      <c r="G68" s="92"/>
      <c r="H68" s="92"/>
      <c r="I68" s="92"/>
      <c r="J68" s="92"/>
      <c r="K68" s="309"/>
      <c r="L68" s="91"/>
    </row>
    <row r="69" spans="1:12" ht="12.75">
      <c r="A69" s="92"/>
      <c r="B69" s="92"/>
      <c r="C69" s="92"/>
      <c r="D69" s="92"/>
      <c r="E69" s="92"/>
      <c r="F69" s="92"/>
      <c r="G69" s="92"/>
      <c r="H69" s="92"/>
      <c r="I69" s="92"/>
      <c r="J69" s="92"/>
      <c r="K69" s="309"/>
      <c r="L69" s="91"/>
    </row>
    <row r="70" spans="1:12" ht="12.75">
      <c r="A70" s="322"/>
      <c r="B70" s="322"/>
      <c r="C70" s="322"/>
      <c r="D70" s="322"/>
      <c r="E70" s="322"/>
      <c r="F70" s="322"/>
      <c r="G70" s="322"/>
      <c r="H70" s="322"/>
      <c r="I70" s="322"/>
      <c r="J70" s="322"/>
      <c r="K70" s="309"/>
      <c r="L70" s="91"/>
    </row>
    <row r="71" spans="1:12" ht="12.75">
      <c r="A71" s="92"/>
      <c r="B71" s="91"/>
      <c r="C71" s="91"/>
      <c r="D71" s="91"/>
      <c r="E71" s="91"/>
      <c r="F71" s="91"/>
      <c r="G71" s="91"/>
      <c r="H71" s="91"/>
      <c r="I71" s="91"/>
      <c r="J71" s="91"/>
      <c r="K71" s="309"/>
      <c r="L71" s="91"/>
    </row>
  </sheetData>
  <mergeCells count="1">
    <mergeCell ref="A2:L2"/>
  </mergeCells>
  <pageMargins left="0.7" right="0.34226190476190477" top="0.86956521739130432" bottom="0.61458333333333337" header="0.3" footer="0.3"/>
  <pageSetup orientation="portrait" r:id="rId1"/>
  <headerFooter>
    <oddHeader>&amp;R&amp;7Informe de la Operación Mensual - Enero 2018
INFSGI-MES-01-2018
15/02/2018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2"/>
  <sheetViews>
    <sheetView showGridLines="0" view="pageBreakPreview" zoomScale="115" zoomScaleNormal="100" zoomScaleSheetLayoutView="115" zoomScalePageLayoutView="145" workbookViewId="0">
      <selection activeCell="P25" sqref="P25"/>
    </sheetView>
  </sheetViews>
  <sheetFormatPr defaultRowHeight="11.25"/>
  <cols>
    <col min="1" max="1" width="12.83203125" style="61" customWidth="1"/>
    <col min="2" max="2" width="17.6640625" style="61" customWidth="1"/>
    <col min="3" max="3" width="24" style="61" customWidth="1"/>
    <col min="4" max="6" width="11" style="61" customWidth="1"/>
    <col min="7" max="8" width="13"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866" t="s">
        <v>775</v>
      </c>
      <c r="B2" s="866"/>
      <c r="C2" s="866"/>
      <c r="D2" s="866"/>
      <c r="E2" s="866"/>
      <c r="F2" s="866"/>
      <c r="G2" s="866"/>
      <c r="H2" s="866"/>
      <c r="I2" s="334"/>
      <c r="J2" s="334"/>
      <c r="K2" s="334"/>
    </row>
    <row r="3" spans="1:12" ht="11.25" customHeight="1">
      <c r="A3" s="97"/>
      <c r="B3" s="97"/>
      <c r="C3" s="97"/>
      <c r="D3" s="97"/>
      <c r="E3" s="97"/>
      <c r="F3" s="97"/>
      <c r="G3" s="97"/>
      <c r="H3" s="97"/>
      <c r="I3" s="335"/>
      <c r="J3" s="335"/>
      <c r="K3" s="335"/>
      <c r="L3" s="324"/>
    </row>
    <row r="4" spans="1:12" ht="11.25" customHeight="1">
      <c r="A4" s="859" t="s">
        <v>777</v>
      </c>
      <c r="B4" s="859"/>
      <c r="C4" s="859"/>
      <c r="D4" s="859"/>
      <c r="E4" s="859"/>
      <c r="F4" s="859"/>
      <c r="G4" s="859"/>
      <c r="H4" s="859"/>
      <c r="I4" s="325"/>
      <c r="J4" s="325"/>
      <c r="K4" s="325"/>
      <c r="L4" s="324"/>
    </row>
    <row r="5" spans="1:12" ht="11.25" customHeight="1">
      <c r="A5" s="97"/>
      <c r="B5" s="258"/>
      <c r="C5" s="98"/>
      <c r="D5" s="99"/>
      <c r="E5" s="99"/>
      <c r="F5" s="100"/>
      <c r="G5" s="96"/>
      <c r="H5" s="96"/>
      <c r="I5" s="326"/>
      <c r="J5" s="326"/>
      <c r="K5" s="326"/>
      <c r="L5" s="336"/>
    </row>
    <row r="6" spans="1:12" ht="26.25" customHeight="1">
      <c r="A6" s="341" t="s">
        <v>211</v>
      </c>
      <c r="B6" s="342" t="s">
        <v>212</v>
      </c>
      <c r="C6" s="342" t="s">
        <v>213</v>
      </c>
      <c r="D6" s="550" t="s">
        <v>376</v>
      </c>
      <c r="E6" s="550" t="s">
        <v>377</v>
      </c>
      <c r="F6" s="550" t="s">
        <v>378</v>
      </c>
      <c r="G6" s="342" t="s">
        <v>214</v>
      </c>
      <c r="H6" s="551" t="s">
        <v>215</v>
      </c>
      <c r="I6" s="326"/>
      <c r="J6" s="326"/>
      <c r="K6" s="326"/>
      <c r="L6" s="261"/>
    </row>
    <row r="7" spans="1:12" ht="22.5">
      <c r="A7" s="569" t="s">
        <v>216</v>
      </c>
      <c r="B7" s="545" t="s">
        <v>217</v>
      </c>
      <c r="C7" s="546" t="s">
        <v>379</v>
      </c>
      <c r="D7" s="343"/>
      <c r="E7" s="343">
        <v>300.60000000000002</v>
      </c>
      <c r="F7" s="343">
        <v>150.55000000000001</v>
      </c>
      <c r="G7" s="552">
        <f>+D7/E7-1</f>
        <v>-1</v>
      </c>
      <c r="H7" s="552">
        <f>+E7/F7-1</f>
        <v>0.99667884423779474</v>
      </c>
      <c r="I7" s="326"/>
      <c r="J7" s="326"/>
      <c r="K7" s="326"/>
      <c r="L7" s="74"/>
    </row>
    <row r="8" spans="1:12" ht="22.5">
      <c r="A8" s="867" t="s">
        <v>218</v>
      </c>
      <c r="B8" s="547" t="s">
        <v>219</v>
      </c>
      <c r="C8" s="546" t="s">
        <v>380</v>
      </c>
      <c r="D8" s="344">
        <v>5.2333333333333334</v>
      </c>
      <c r="E8" s="344">
        <v>32.283329999999999</v>
      </c>
      <c r="F8" s="344">
        <v>2.4</v>
      </c>
      <c r="G8" s="552">
        <f t="shared" ref="G8:G10" si="0">+D8/E8-1</f>
        <v>-0.83789363323630695</v>
      </c>
      <c r="H8" s="552">
        <f t="shared" ref="H8" si="1">+E8/F8-1</f>
        <v>12.451387500000001</v>
      </c>
      <c r="I8" s="326"/>
      <c r="J8" s="326"/>
      <c r="K8" s="326"/>
      <c r="L8" s="259"/>
    </row>
    <row r="9" spans="1:12" ht="22.5">
      <c r="A9" s="868"/>
      <c r="B9" s="548" t="s">
        <v>384</v>
      </c>
      <c r="C9" s="546" t="s">
        <v>381</v>
      </c>
      <c r="D9" s="345">
        <v>16.27</v>
      </c>
      <c r="E9" s="345">
        <v>23.12</v>
      </c>
      <c r="F9" s="345"/>
      <c r="G9" s="552">
        <f t="shared" si="0"/>
        <v>-0.29628027681660907</v>
      </c>
      <c r="H9" s="552"/>
      <c r="I9" s="326"/>
      <c r="J9" s="326"/>
      <c r="K9" s="327"/>
      <c r="L9" s="337"/>
    </row>
    <row r="10" spans="1:12" ht="12.75">
      <c r="A10" s="868"/>
      <c r="B10" s="548" t="s">
        <v>385</v>
      </c>
      <c r="C10" s="546" t="s">
        <v>382</v>
      </c>
      <c r="D10" s="344">
        <v>2.7666666666666635</v>
      </c>
      <c r="E10" s="344">
        <v>23.68333333333333</v>
      </c>
      <c r="F10" s="344"/>
      <c r="G10" s="552">
        <f t="shared" si="0"/>
        <v>-0.88318085855031681</v>
      </c>
      <c r="H10" s="552"/>
      <c r="I10" s="326"/>
      <c r="J10" s="326"/>
      <c r="K10" s="327"/>
      <c r="L10" s="337"/>
    </row>
    <row r="11" spans="1:12" ht="22.5">
      <c r="A11" s="869"/>
      <c r="B11" s="549" t="s">
        <v>386</v>
      </c>
      <c r="C11" s="549" t="s">
        <v>383</v>
      </c>
      <c r="D11" s="345">
        <v>85.166666666666671</v>
      </c>
      <c r="E11" s="345"/>
      <c r="F11" s="345"/>
      <c r="G11" s="552"/>
      <c r="H11" s="552"/>
      <c r="I11" s="326"/>
      <c r="J11" s="326"/>
      <c r="K11" s="327"/>
      <c r="L11" s="337"/>
    </row>
    <row r="12" spans="1:12" ht="11.25" customHeight="1">
      <c r="A12" s="346" t="s">
        <v>220</v>
      </c>
      <c r="B12" s="347"/>
      <c r="C12" s="348"/>
      <c r="D12" s="349">
        <f>SUM(D7:D11)</f>
        <v>109.43666666666667</v>
      </c>
      <c r="E12" s="349">
        <f t="shared" ref="E12:F12" si="2">SUM(E7:E11)</f>
        <v>379.68666333333334</v>
      </c>
      <c r="F12" s="349">
        <f t="shared" si="2"/>
        <v>152.95000000000002</v>
      </c>
      <c r="G12" s="553">
        <f>+E12/F12-1</f>
        <v>1.4824234281355562</v>
      </c>
      <c r="H12" s="553">
        <f>+D12/E12-1</f>
        <v>-0.71177110698094137</v>
      </c>
      <c r="I12" s="326"/>
      <c r="J12" s="326"/>
      <c r="K12" s="327"/>
      <c r="L12" s="337"/>
    </row>
    <row r="13" spans="1:12" ht="11.25" customHeight="1">
      <c r="A13" s="534" t="s">
        <v>789</v>
      </c>
      <c r="B13" s="350"/>
      <c r="C13" s="351"/>
      <c r="D13" s="352"/>
      <c r="E13" s="352"/>
      <c r="F13" s="353"/>
      <c r="G13" s="96"/>
      <c r="H13" s="102"/>
      <c r="I13" s="326"/>
      <c r="J13" s="326"/>
      <c r="K13" s="327"/>
      <c r="L13" s="337"/>
    </row>
    <row r="14" spans="1:12" ht="11.25" customHeight="1">
      <c r="A14" s="158"/>
      <c r="B14" s="350"/>
      <c r="C14" s="351"/>
      <c r="D14" s="352"/>
      <c r="E14" s="352"/>
      <c r="F14" s="353"/>
      <c r="G14" s="96"/>
      <c r="H14" s="96"/>
      <c r="I14" s="326"/>
      <c r="J14" s="326"/>
      <c r="K14" s="327"/>
      <c r="L14" s="337"/>
    </row>
    <row r="15" spans="1:12" ht="11.25" customHeight="1">
      <c r="A15" s="158"/>
      <c r="B15" s="350"/>
      <c r="C15" s="351"/>
      <c r="D15" s="352"/>
      <c r="E15" s="352"/>
      <c r="F15" s="353"/>
      <c r="G15" s="96"/>
      <c r="H15" s="96"/>
      <c r="I15" s="326"/>
      <c r="J15" s="326"/>
      <c r="K15" s="327"/>
      <c r="L15" s="337"/>
    </row>
    <row r="16" spans="1:12" ht="11.25" customHeight="1">
      <c r="A16" s="97"/>
      <c r="B16" s="258"/>
      <c r="C16" s="98"/>
      <c r="D16" s="99"/>
      <c r="E16" s="99"/>
      <c r="F16" s="100"/>
      <c r="G16" s="96"/>
      <c r="H16" s="96"/>
      <c r="I16" s="326"/>
      <c r="J16" s="326"/>
      <c r="K16" s="327"/>
      <c r="L16" s="337"/>
    </row>
    <row r="17" spans="1:12" ht="11.25" customHeight="1">
      <c r="A17" s="97"/>
      <c r="B17" s="258"/>
      <c r="C17" s="98"/>
      <c r="D17" s="99"/>
      <c r="E17" s="99"/>
      <c r="F17" s="100"/>
      <c r="G17" s="96"/>
      <c r="H17" s="96"/>
      <c r="I17" s="326"/>
      <c r="J17" s="326"/>
      <c r="K17" s="327"/>
      <c r="L17" s="337"/>
    </row>
    <row r="18" spans="1:12" ht="11.25" customHeight="1">
      <c r="A18" s="97"/>
      <c r="B18" s="258"/>
      <c r="C18" s="98"/>
      <c r="D18" s="99"/>
      <c r="E18" s="99"/>
      <c r="F18" s="100"/>
      <c r="G18" s="96"/>
      <c r="H18" s="96"/>
      <c r="I18" s="326"/>
      <c r="J18" s="326"/>
      <c r="K18" s="327"/>
      <c r="L18" s="338"/>
    </row>
    <row r="19" spans="1:12" ht="11.25" customHeight="1">
      <c r="A19" s="97"/>
      <c r="B19" s="258"/>
      <c r="C19" s="98"/>
      <c r="D19" s="99"/>
      <c r="E19" s="99"/>
      <c r="F19" s="100"/>
      <c r="G19" s="96"/>
      <c r="H19" s="96"/>
      <c r="I19" s="326"/>
      <c r="J19" s="326"/>
      <c r="K19" s="327"/>
      <c r="L19" s="337"/>
    </row>
    <row r="20" spans="1:12" ht="11.25" customHeight="1">
      <c r="A20" s="97"/>
      <c r="B20" s="258"/>
      <c r="C20" s="98"/>
      <c r="D20" s="99"/>
      <c r="E20" s="99"/>
      <c r="F20" s="100"/>
      <c r="G20" s="96"/>
      <c r="H20" s="96"/>
      <c r="I20" s="326"/>
      <c r="J20" s="326"/>
      <c r="K20" s="327"/>
      <c r="L20" s="337"/>
    </row>
    <row r="21" spans="1:12" ht="11.25" customHeight="1">
      <c r="A21" s="97"/>
      <c r="B21" s="258"/>
      <c r="C21" s="98"/>
      <c r="D21" s="99"/>
      <c r="E21" s="99"/>
      <c r="F21" s="100"/>
      <c r="G21" s="96"/>
      <c r="H21" s="96"/>
      <c r="I21" s="326"/>
      <c r="J21" s="326"/>
      <c r="K21" s="326"/>
      <c r="L21" s="74"/>
    </row>
    <row r="22" spans="1:12" ht="11.25" customHeight="1">
      <c r="A22" s="97"/>
      <c r="B22" s="258"/>
      <c r="C22" s="98"/>
      <c r="D22" s="99"/>
      <c r="E22" s="99"/>
      <c r="F22" s="100"/>
      <c r="G22" s="96"/>
      <c r="H22" s="96"/>
      <c r="I22" s="326"/>
      <c r="J22" s="326"/>
      <c r="K22" s="326"/>
      <c r="L22" s="266"/>
    </row>
    <row r="23" spans="1:12" ht="11.25" customHeight="1">
      <c r="A23" s="97"/>
      <c r="B23" s="258"/>
      <c r="C23" s="98"/>
      <c r="D23" s="99"/>
      <c r="E23" s="99"/>
      <c r="F23" s="100"/>
      <c r="G23" s="96"/>
      <c r="H23" s="96"/>
      <c r="I23" s="326"/>
      <c r="J23" s="326"/>
      <c r="K23" s="326"/>
      <c r="L23" s="74"/>
    </row>
    <row r="24" spans="1:12" ht="11.25" customHeight="1">
      <c r="A24" s="97"/>
      <c r="B24" s="258"/>
      <c r="C24" s="98"/>
      <c r="D24" s="99"/>
      <c r="E24" s="99"/>
      <c r="F24" s="100"/>
      <c r="G24" s="96"/>
      <c r="H24" s="96"/>
      <c r="I24" s="326"/>
      <c r="J24" s="326"/>
      <c r="K24" s="326"/>
      <c r="L24" s="74"/>
    </row>
    <row r="25" spans="1:12" ht="11.25" customHeight="1">
      <c r="A25" s="97"/>
      <c r="B25" s="258"/>
      <c r="C25" s="98"/>
      <c r="D25" s="99"/>
      <c r="E25" s="99"/>
      <c r="F25" s="100"/>
      <c r="G25" s="96"/>
      <c r="H25" s="96"/>
      <c r="I25" s="326"/>
      <c r="J25" s="326"/>
      <c r="K25" s="327"/>
      <c r="L25" s="337"/>
    </row>
    <row r="26" spans="1:12" ht="11.25" customHeight="1">
      <c r="A26" s="97"/>
      <c r="B26" s="258"/>
      <c r="C26" s="98"/>
      <c r="D26" s="99"/>
      <c r="E26" s="99"/>
      <c r="F26" s="100"/>
      <c r="G26" s="96"/>
      <c r="H26" s="96"/>
      <c r="I26" s="326"/>
      <c r="J26" s="326"/>
      <c r="K26" s="327"/>
      <c r="L26" s="337"/>
    </row>
    <row r="27" spans="1:12" ht="11.25" customHeight="1">
      <c r="A27" s="97"/>
      <c r="B27" s="258"/>
      <c r="C27" s="98"/>
      <c r="D27" s="99"/>
      <c r="E27" s="99"/>
      <c r="F27" s="100"/>
      <c r="G27" s="96"/>
      <c r="H27" s="96"/>
      <c r="I27" s="326"/>
      <c r="J27" s="326"/>
      <c r="K27" s="327"/>
      <c r="L27" s="337"/>
    </row>
    <row r="28" spans="1:12" ht="11.25" customHeight="1">
      <c r="A28" s="97"/>
      <c r="B28" s="258"/>
      <c r="C28" s="98"/>
      <c r="D28" s="99"/>
      <c r="E28" s="99"/>
      <c r="F28" s="100"/>
      <c r="G28" s="96"/>
      <c r="H28" s="96"/>
      <c r="I28" s="326"/>
      <c r="J28" s="326"/>
      <c r="K28" s="328"/>
      <c r="L28" s="337"/>
    </row>
    <row r="29" spans="1:12" ht="11.25" customHeight="1">
      <c r="A29" s="97"/>
      <c r="B29" s="258"/>
      <c r="C29" s="98"/>
      <c r="D29" s="99"/>
      <c r="E29" s="99"/>
      <c r="F29" s="100"/>
      <c r="G29" s="96"/>
      <c r="H29" s="96"/>
      <c r="I29" s="326"/>
      <c r="J29" s="326"/>
      <c r="K29" s="328"/>
      <c r="L29" s="337"/>
    </row>
    <row r="30" spans="1:12" ht="11.25" customHeight="1">
      <c r="A30" s="97"/>
      <c r="B30" s="258"/>
      <c r="C30" s="98"/>
      <c r="D30" s="99"/>
      <c r="E30" s="99"/>
      <c r="F30" s="100"/>
      <c r="G30" s="96"/>
      <c r="H30" s="96"/>
      <c r="I30" s="326"/>
      <c r="J30" s="326"/>
      <c r="K30" s="328"/>
      <c r="L30" s="337"/>
    </row>
    <row r="31" spans="1:12" ht="11.25" customHeight="1">
      <c r="A31" s="97"/>
      <c r="B31" s="258"/>
      <c r="C31" s="98"/>
      <c r="D31" s="99"/>
      <c r="E31" s="99"/>
      <c r="F31" s="100"/>
      <c r="G31" s="96"/>
      <c r="H31" s="96"/>
      <c r="I31" s="326"/>
      <c r="J31" s="326"/>
      <c r="K31" s="328"/>
      <c r="L31" s="337"/>
    </row>
    <row r="32" spans="1:12" ht="11.25" customHeight="1">
      <c r="A32" s="97"/>
      <c r="B32" s="258"/>
      <c r="C32" s="98"/>
      <c r="D32" s="99"/>
      <c r="E32" s="99"/>
      <c r="F32" s="100"/>
      <c r="G32" s="96"/>
      <c r="H32" s="96"/>
      <c r="I32" s="326"/>
      <c r="J32" s="326"/>
      <c r="K32" s="328"/>
      <c r="L32" s="337"/>
    </row>
    <row r="33" spans="1:12" ht="11.25" customHeight="1">
      <c r="A33" s="97"/>
      <c r="B33" s="258"/>
      <c r="C33" s="98"/>
      <c r="D33" s="99"/>
      <c r="E33" s="99"/>
      <c r="F33" s="100"/>
      <c r="G33" s="96"/>
      <c r="H33" s="96"/>
      <c r="I33" s="326"/>
      <c r="J33" s="326"/>
      <c r="K33" s="328"/>
      <c r="L33" s="337"/>
    </row>
    <row r="34" spans="1:12" ht="11.25" customHeight="1">
      <c r="A34" s="97"/>
      <c r="B34" s="258"/>
      <c r="C34" s="98"/>
      <c r="D34" s="99"/>
      <c r="E34" s="99"/>
      <c r="F34" s="100"/>
      <c r="G34" s="96"/>
      <c r="H34" s="96"/>
      <c r="I34" s="326"/>
      <c r="J34" s="326"/>
      <c r="K34" s="328"/>
      <c r="L34" s="337"/>
    </row>
    <row r="35" spans="1:12" ht="11.25" customHeight="1">
      <c r="A35" s="97"/>
      <c r="B35" s="258"/>
      <c r="C35" s="98"/>
      <c r="D35" s="99"/>
      <c r="E35" s="99"/>
      <c r="F35" s="100"/>
      <c r="G35" s="96"/>
      <c r="H35" s="96"/>
      <c r="I35" s="326"/>
      <c r="J35" s="326"/>
      <c r="K35" s="328"/>
      <c r="L35" s="339"/>
    </row>
    <row r="36" spans="1:12" ht="11.25" customHeight="1">
      <c r="A36" s="97"/>
      <c r="B36" s="258"/>
      <c r="C36" s="98"/>
      <c r="D36" s="99"/>
      <c r="E36" s="99"/>
      <c r="F36" s="100"/>
      <c r="G36" s="96"/>
      <c r="H36" s="96"/>
      <c r="I36" s="326"/>
      <c r="J36" s="326"/>
      <c r="K36" s="328"/>
      <c r="L36" s="337"/>
    </row>
    <row r="37" spans="1:12" ht="11.25" customHeight="1">
      <c r="A37" s="97"/>
      <c r="B37" s="258"/>
      <c r="C37" s="98"/>
      <c r="D37" s="99"/>
      <c r="E37" s="99"/>
      <c r="F37" s="100"/>
      <c r="G37" s="96"/>
      <c r="H37" s="96"/>
      <c r="I37" s="326"/>
      <c r="J37" s="326"/>
      <c r="K37" s="328"/>
      <c r="L37" s="337"/>
    </row>
    <row r="38" spans="1:12" ht="11.25" customHeight="1">
      <c r="A38" s="97"/>
      <c r="B38" s="97"/>
      <c r="C38" s="97"/>
      <c r="D38" s="97"/>
      <c r="E38" s="97"/>
      <c r="F38" s="97"/>
      <c r="G38" s="97"/>
      <c r="H38" s="97"/>
      <c r="I38" s="326"/>
      <c r="J38" s="326"/>
      <c r="K38" s="328"/>
      <c r="L38" s="337"/>
    </row>
    <row r="39" spans="1:12" ht="11.25" customHeight="1">
      <c r="A39" s="97"/>
      <c r="B39" s="97"/>
      <c r="C39" s="97"/>
      <c r="D39" s="97"/>
      <c r="E39" s="97"/>
      <c r="F39" s="97"/>
      <c r="G39" s="97"/>
      <c r="H39" s="97"/>
      <c r="I39" s="326"/>
      <c r="J39" s="326"/>
      <c r="K39" s="328"/>
      <c r="L39" s="337"/>
    </row>
    <row r="40" spans="1:12" ht="11.25" customHeight="1">
      <c r="A40" s="97"/>
      <c r="B40" s="97"/>
      <c r="C40" s="97"/>
      <c r="D40" s="97"/>
      <c r="E40" s="97"/>
      <c r="F40" s="97"/>
      <c r="G40" s="97"/>
      <c r="H40" s="97"/>
      <c r="I40" s="326"/>
      <c r="J40" s="326"/>
      <c r="K40" s="328"/>
      <c r="L40" s="337"/>
    </row>
    <row r="41" spans="1:12" ht="11.25" customHeight="1">
      <c r="A41" s="97"/>
      <c r="B41" s="97"/>
      <c r="C41" s="97"/>
      <c r="D41" s="97"/>
      <c r="E41" s="97"/>
      <c r="F41" s="97"/>
      <c r="G41" s="97"/>
      <c r="H41" s="97"/>
      <c r="I41" s="326"/>
      <c r="J41" s="326"/>
      <c r="K41" s="328"/>
      <c r="L41" s="337"/>
    </row>
    <row r="42" spans="1:12" ht="11.25" customHeight="1">
      <c r="A42" s="97"/>
      <c r="B42" s="97"/>
      <c r="C42" s="97"/>
      <c r="D42" s="97"/>
      <c r="E42" s="97"/>
      <c r="F42" s="97"/>
      <c r="G42" s="97"/>
      <c r="H42" s="97"/>
      <c r="I42" s="326"/>
      <c r="J42" s="326"/>
      <c r="K42" s="330"/>
      <c r="L42" s="75"/>
    </row>
    <row r="43" spans="1:12" ht="11.25" customHeight="1">
      <c r="A43" s="97"/>
      <c r="B43" s="97"/>
      <c r="C43" s="97"/>
      <c r="D43" s="97"/>
      <c r="E43" s="97"/>
      <c r="F43" s="97"/>
      <c r="G43" s="97"/>
      <c r="H43" s="97"/>
      <c r="I43" s="326"/>
      <c r="J43" s="326"/>
      <c r="K43" s="330"/>
      <c r="L43" s="76"/>
    </row>
    <row r="44" spans="1:12" ht="11.25" customHeight="1">
      <c r="A44" s="97"/>
      <c r="B44" s="97"/>
      <c r="C44" s="97"/>
      <c r="D44" s="97"/>
      <c r="E44" s="97"/>
      <c r="F44" s="97"/>
      <c r="G44" s="97"/>
      <c r="H44" s="97"/>
      <c r="I44" s="326"/>
      <c r="J44" s="326"/>
      <c r="K44" s="330"/>
      <c r="L44" s="76"/>
    </row>
    <row r="45" spans="1:12" ht="11.25" customHeight="1">
      <c r="A45" s="97"/>
      <c r="B45" s="97"/>
      <c r="C45" s="97"/>
      <c r="D45" s="97"/>
      <c r="E45" s="97"/>
      <c r="F45" s="97"/>
      <c r="G45" s="97"/>
      <c r="H45" s="97"/>
      <c r="I45" s="326"/>
      <c r="J45" s="326"/>
      <c r="K45" s="328"/>
    </row>
    <row r="46" spans="1:12" ht="11.25" customHeight="1">
      <c r="A46" s="97"/>
      <c r="B46" s="97"/>
      <c r="C46" s="97"/>
      <c r="D46" s="97"/>
      <c r="E46" s="97"/>
      <c r="F46" s="97"/>
      <c r="G46" s="97"/>
      <c r="H46" s="97"/>
      <c r="I46" s="326"/>
      <c r="J46" s="326"/>
      <c r="K46" s="328"/>
    </row>
    <row r="47" spans="1:12" ht="12.75">
      <c r="A47" s="93"/>
      <c r="B47" s="97"/>
      <c r="C47" s="97"/>
      <c r="D47" s="97"/>
      <c r="E47" s="97"/>
      <c r="F47" s="97"/>
      <c r="G47" s="97"/>
      <c r="H47" s="97"/>
      <c r="I47" s="326"/>
      <c r="J47" s="326"/>
      <c r="K47" s="328"/>
    </row>
    <row r="48" spans="1:12" ht="12.75">
      <c r="A48" s="97"/>
      <c r="B48" s="97"/>
      <c r="C48" s="97"/>
      <c r="D48" s="97"/>
      <c r="E48" s="97"/>
      <c r="F48" s="97"/>
      <c r="G48" s="97"/>
      <c r="H48" s="97"/>
      <c r="I48" s="326"/>
      <c r="J48" s="326"/>
      <c r="K48" s="328"/>
    </row>
    <row r="49" spans="1:11" ht="12.75">
      <c r="A49" s="97"/>
      <c r="B49" s="97"/>
      <c r="C49" s="97"/>
      <c r="D49" s="97"/>
      <c r="E49" s="97"/>
      <c r="F49" s="97"/>
      <c r="G49" s="97"/>
      <c r="H49" s="97"/>
      <c r="I49" s="326"/>
      <c r="J49" s="326"/>
      <c r="K49" s="328"/>
    </row>
    <row r="50" spans="1:11" ht="12.75">
      <c r="A50" s="97"/>
      <c r="B50" s="97"/>
      <c r="C50" s="97"/>
      <c r="D50" s="97"/>
      <c r="E50" s="97"/>
      <c r="F50" s="97"/>
      <c r="G50" s="97"/>
      <c r="H50" s="97"/>
      <c r="I50" s="326"/>
      <c r="J50" s="326"/>
      <c r="K50" s="328"/>
    </row>
    <row r="51" spans="1:11" ht="12.75">
      <c r="A51" s="97"/>
      <c r="B51" s="97"/>
      <c r="C51" s="97"/>
      <c r="D51" s="97"/>
      <c r="E51" s="97"/>
      <c r="F51" s="97"/>
      <c r="G51" s="97"/>
      <c r="H51" s="97"/>
      <c r="I51" s="326"/>
      <c r="J51" s="326"/>
      <c r="K51" s="328"/>
    </row>
    <row r="52" spans="1:11" ht="12.75">
      <c r="A52" s="97"/>
      <c r="B52" s="97"/>
      <c r="C52" s="97"/>
      <c r="D52" s="97"/>
      <c r="E52" s="97"/>
      <c r="F52" s="97"/>
      <c r="G52" s="97"/>
      <c r="H52" s="97"/>
      <c r="I52" s="132"/>
      <c r="J52" s="132"/>
      <c r="K52" s="328"/>
    </row>
    <row r="53" spans="1:11" ht="12.75">
      <c r="A53" s="97"/>
      <c r="B53" s="97"/>
      <c r="C53" s="97"/>
      <c r="D53" s="97"/>
      <c r="E53" s="97"/>
      <c r="F53" s="97"/>
      <c r="G53" s="97"/>
      <c r="H53" s="97"/>
      <c r="I53" s="132"/>
      <c r="J53" s="132"/>
      <c r="K53" s="328"/>
    </row>
    <row r="54" spans="1:11" ht="12.75">
      <c r="A54" s="97"/>
      <c r="B54" s="97"/>
      <c r="C54" s="97"/>
      <c r="D54" s="97"/>
      <c r="E54" s="97"/>
      <c r="F54" s="97"/>
      <c r="G54" s="97"/>
      <c r="H54" s="97"/>
      <c r="I54" s="132"/>
      <c r="J54" s="132"/>
      <c r="K54" s="328"/>
    </row>
    <row r="55" spans="1:11" ht="12.75">
      <c r="A55" s="534" t="s">
        <v>790</v>
      </c>
      <c r="B55" s="97"/>
      <c r="C55" s="97"/>
      <c r="D55" s="97"/>
      <c r="E55" s="97"/>
      <c r="F55" s="97"/>
      <c r="G55" s="97"/>
      <c r="H55" s="97"/>
      <c r="I55" s="132"/>
      <c r="J55" s="132"/>
      <c r="K55" s="328"/>
    </row>
    <row r="56" spans="1:11" ht="12.75">
      <c r="A56" s="97"/>
      <c r="B56" s="97"/>
      <c r="C56" s="97"/>
      <c r="D56" s="97"/>
      <c r="E56" s="97"/>
      <c r="F56" s="97"/>
      <c r="G56" s="97"/>
      <c r="H56" s="97"/>
      <c r="I56" s="132"/>
      <c r="J56" s="132"/>
      <c r="K56" s="328"/>
    </row>
    <row r="57" spans="1:11" ht="12.75">
      <c r="A57" s="97"/>
      <c r="B57" s="97"/>
      <c r="C57" s="97"/>
      <c r="D57" s="97"/>
      <c r="E57" s="97"/>
      <c r="F57" s="97"/>
      <c r="G57" s="97"/>
      <c r="H57" s="97"/>
      <c r="I57" s="327"/>
      <c r="J57" s="327"/>
      <c r="K57" s="328"/>
    </row>
    <row r="58" spans="1:11" ht="12.75">
      <c r="A58" s="326"/>
      <c r="B58" s="327"/>
      <c r="C58" s="327"/>
      <c r="D58" s="327"/>
      <c r="E58" s="327"/>
      <c r="F58" s="327"/>
      <c r="G58" s="327"/>
      <c r="H58" s="327"/>
      <c r="I58" s="327"/>
      <c r="J58" s="327"/>
      <c r="K58" s="328"/>
    </row>
    <row r="59" spans="1:11" ht="12.75">
      <c r="A59" s="326"/>
      <c r="B59" s="340"/>
      <c r="C59" s="328"/>
      <c r="D59" s="328"/>
      <c r="E59" s="328"/>
      <c r="F59" s="328"/>
      <c r="G59" s="327"/>
      <c r="H59" s="327"/>
      <c r="I59" s="327"/>
      <c r="J59" s="327"/>
      <c r="K59" s="328"/>
    </row>
    <row r="60" spans="1:11" ht="12.75">
      <c r="A60" s="2"/>
      <c r="B60" s="131"/>
      <c r="C60" s="131"/>
      <c r="D60" s="131"/>
      <c r="E60" s="131"/>
      <c r="F60" s="131"/>
      <c r="G60" s="131"/>
      <c r="H60" s="327"/>
      <c r="I60" s="327"/>
      <c r="J60" s="327"/>
      <c r="K60" s="328"/>
    </row>
    <row r="61" spans="1:11" ht="12.75">
      <c r="A61" s="2"/>
      <c r="B61" s="131"/>
      <c r="C61" s="131"/>
      <c r="D61" s="131"/>
      <c r="E61" s="131"/>
      <c r="F61" s="131"/>
      <c r="G61" s="131"/>
      <c r="H61" s="327"/>
      <c r="I61" s="327"/>
      <c r="J61" s="327"/>
      <c r="K61" s="327"/>
    </row>
    <row r="62" spans="1:11" ht="12.75">
      <c r="A62" s="2"/>
      <c r="B62" s="131"/>
      <c r="C62" s="131"/>
      <c r="D62" s="131"/>
      <c r="E62" s="131"/>
      <c r="F62" s="131"/>
      <c r="G62" s="131"/>
      <c r="H62" s="327"/>
      <c r="I62" s="327"/>
      <c r="J62" s="327"/>
      <c r="K62" s="327"/>
    </row>
  </sheetData>
  <mergeCells count="3">
    <mergeCell ref="A4:H4"/>
    <mergeCell ref="A2:H2"/>
    <mergeCell ref="A8:A11"/>
  </mergeCells>
  <pageMargins left="0.7" right="0.52536231884057971" top="0.86956521739130432" bottom="0.61458333333333337" header="0.3" footer="0.3"/>
  <pageSetup orientation="portrait" r:id="rId1"/>
  <headerFooter>
    <oddHeader>&amp;R&amp;7Informe de la Operación Mensual - Enero 2018
INFSGI-MES-01-2018
15/02/2018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1"/>
  <sheetViews>
    <sheetView showGridLines="0" view="pageBreakPreview" zoomScale="130" zoomScaleNormal="160" zoomScaleSheetLayoutView="130" zoomScalePageLayoutView="160" workbookViewId="0">
      <selection activeCell="P25" sqref="P25"/>
    </sheetView>
  </sheetViews>
  <sheetFormatPr defaultRowHeight="11.25"/>
  <cols>
    <col min="1" max="1" width="22.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2" ht="11.25" customHeight="1"/>
    <row r="2" spans="1:12" ht="32.25" customHeight="1">
      <c r="A2" s="872" t="s">
        <v>221</v>
      </c>
      <c r="B2" s="872"/>
      <c r="C2" s="872"/>
      <c r="D2" s="872"/>
      <c r="E2" s="872"/>
      <c r="F2" s="872"/>
      <c r="G2" s="872"/>
      <c r="H2" s="872"/>
      <c r="I2" s="872"/>
      <c r="J2" s="872"/>
      <c r="K2" s="256"/>
    </row>
    <row r="3" spans="1:12" ht="6.75" customHeight="1">
      <c r="A3" s="25"/>
      <c r="B3" s="354"/>
      <c r="C3" s="355"/>
      <c r="D3" s="24"/>
      <c r="E3" s="24"/>
      <c r="F3" s="356"/>
      <c r="G3" s="83"/>
      <c r="H3" s="83"/>
      <c r="I3" s="89"/>
      <c r="J3" s="256"/>
      <c r="K3" s="256"/>
      <c r="L3" s="324"/>
    </row>
    <row r="4" spans="1:12" ht="11.25" customHeight="1">
      <c r="A4" s="873" t="s">
        <v>222</v>
      </c>
      <c r="B4" s="873"/>
      <c r="C4" s="873"/>
      <c r="D4" s="873"/>
      <c r="E4" s="873"/>
      <c r="F4" s="873"/>
      <c r="G4" s="873"/>
      <c r="H4" s="873"/>
      <c r="I4" s="873"/>
      <c r="J4" s="873"/>
      <c r="K4" s="256"/>
      <c r="L4" s="324"/>
    </row>
    <row r="5" spans="1:12" ht="38.25" customHeight="1">
      <c r="A5" s="870" t="s">
        <v>223</v>
      </c>
      <c r="B5" s="554" t="s">
        <v>224</v>
      </c>
      <c r="C5" s="554" t="s">
        <v>225</v>
      </c>
      <c r="D5" s="554" t="s">
        <v>226</v>
      </c>
      <c r="E5" s="554" t="s">
        <v>227</v>
      </c>
      <c r="F5" s="554" t="s">
        <v>228</v>
      </c>
      <c r="G5" s="554" t="s">
        <v>229</v>
      </c>
      <c r="H5" s="554" t="s">
        <v>230</v>
      </c>
      <c r="I5" s="554" t="s">
        <v>231</v>
      </c>
      <c r="J5" s="554" t="s">
        <v>232</v>
      </c>
      <c r="K5" s="357"/>
    </row>
    <row r="6" spans="1:12" ht="11.25" customHeight="1">
      <c r="A6" s="871"/>
      <c r="B6" s="554" t="s">
        <v>233</v>
      </c>
      <c r="C6" s="554" t="s">
        <v>234</v>
      </c>
      <c r="D6" s="554" t="s">
        <v>235</v>
      </c>
      <c r="E6" s="554" t="s">
        <v>236</v>
      </c>
      <c r="F6" s="554" t="s">
        <v>237</v>
      </c>
      <c r="G6" s="554" t="s">
        <v>238</v>
      </c>
      <c r="H6" s="554" t="s">
        <v>239</v>
      </c>
      <c r="I6" s="554"/>
      <c r="J6" s="554" t="s">
        <v>240</v>
      </c>
      <c r="K6" s="26"/>
    </row>
    <row r="7" spans="1:12" ht="11.25" customHeight="1">
      <c r="A7" s="555" t="s">
        <v>791</v>
      </c>
      <c r="B7" s="556">
        <v>40</v>
      </c>
      <c r="C7" s="557">
        <v>7</v>
      </c>
      <c r="D7" s="557">
        <v>1</v>
      </c>
      <c r="E7" s="558">
        <v>2</v>
      </c>
      <c r="F7" s="557">
        <v>13</v>
      </c>
      <c r="G7" s="557"/>
      <c r="H7" s="557"/>
      <c r="I7" s="559">
        <f>+SUM(B7:H7)</f>
        <v>63</v>
      </c>
      <c r="J7" s="560">
        <v>1077.71</v>
      </c>
      <c r="K7" s="29"/>
    </row>
    <row r="8" spans="1:12" ht="11.25" customHeight="1">
      <c r="A8" s="561" t="s">
        <v>190</v>
      </c>
      <c r="B8" s="562"/>
      <c r="C8" s="562"/>
      <c r="D8" s="562">
        <v>2</v>
      </c>
      <c r="E8" s="563"/>
      <c r="F8" s="562"/>
      <c r="G8" s="562"/>
      <c r="H8" s="562"/>
      <c r="I8" s="564">
        <f t="shared" ref="I8:I12" si="0">+SUM(B8:H8)</f>
        <v>2</v>
      </c>
      <c r="J8" s="565">
        <v>2.83</v>
      </c>
      <c r="K8" s="31"/>
    </row>
    <row r="9" spans="1:12" ht="11.25" customHeight="1">
      <c r="A9" s="555" t="s">
        <v>368</v>
      </c>
      <c r="B9" s="556"/>
      <c r="C9" s="557"/>
      <c r="D9" s="557"/>
      <c r="E9" s="558">
        <v>1</v>
      </c>
      <c r="F9" s="557"/>
      <c r="G9" s="557"/>
      <c r="H9" s="557"/>
      <c r="I9" s="559">
        <f t="shared" si="0"/>
        <v>1</v>
      </c>
      <c r="J9" s="560">
        <v>30.53</v>
      </c>
      <c r="K9" s="29"/>
    </row>
    <row r="10" spans="1:12" ht="11.25" customHeight="1">
      <c r="A10" s="561" t="s">
        <v>241</v>
      </c>
      <c r="B10" s="562"/>
      <c r="C10" s="562">
        <v>1</v>
      </c>
      <c r="D10" s="562"/>
      <c r="E10" s="563"/>
      <c r="F10" s="562">
        <v>1</v>
      </c>
      <c r="G10" s="562"/>
      <c r="H10" s="562"/>
      <c r="I10" s="564">
        <f t="shared" si="0"/>
        <v>2</v>
      </c>
      <c r="J10" s="565">
        <v>276.97999999999996</v>
      </c>
      <c r="K10" s="29"/>
    </row>
    <row r="11" spans="1:12" ht="11.25" customHeight="1">
      <c r="A11" s="555" t="s">
        <v>242</v>
      </c>
      <c r="B11" s="556"/>
      <c r="C11" s="557">
        <v>1</v>
      </c>
      <c r="D11" s="557"/>
      <c r="E11" s="558"/>
      <c r="F11" s="557"/>
      <c r="G11" s="557"/>
      <c r="H11" s="557"/>
      <c r="I11" s="559">
        <f t="shared" si="0"/>
        <v>1</v>
      </c>
      <c r="J11" s="560">
        <v>68.47</v>
      </c>
      <c r="K11" s="29"/>
    </row>
    <row r="12" spans="1:12" ht="11.25" customHeight="1">
      <c r="A12" s="561" t="s">
        <v>387</v>
      </c>
      <c r="B12" s="562"/>
      <c r="C12" s="562">
        <v>1</v>
      </c>
      <c r="D12" s="562"/>
      <c r="E12" s="563"/>
      <c r="F12" s="562"/>
      <c r="G12" s="562"/>
      <c r="H12" s="562"/>
      <c r="I12" s="564">
        <f t="shared" si="0"/>
        <v>1</v>
      </c>
      <c r="J12" s="565">
        <v>30.22</v>
      </c>
      <c r="K12" s="29"/>
    </row>
    <row r="13" spans="1:12" ht="11.25" customHeight="1">
      <c r="A13" s="570" t="s">
        <v>231</v>
      </c>
      <c r="B13" s="570">
        <f t="shared" ref="B13:J13" si="1">+SUM(B7:B12)</f>
        <v>40</v>
      </c>
      <c r="C13" s="570">
        <f t="shared" si="1"/>
        <v>10</v>
      </c>
      <c r="D13" s="570">
        <f t="shared" si="1"/>
        <v>3</v>
      </c>
      <c r="E13" s="571">
        <f t="shared" si="1"/>
        <v>3</v>
      </c>
      <c r="F13" s="570">
        <f t="shared" si="1"/>
        <v>14</v>
      </c>
      <c r="G13" s="570">
        <f t="shared" si="1"/>
        <v>0</v>
      </c>
      <c r="H13" s="570">
        <f t="shared" si="1"/>
        <v>0</v>
      </c>
      <c r="I13" s="570">
        <f t="shared" si="1"/>
        <v>70</v>
      </c>
      <c r="J13" s="572">
        <f t="shared" si="1"/>
        <v>1486.74</v>
      </c>
      <c r="K13" s="29"/>
    </row>
    <row r="14" spans="1:12" ht="11.25" customHeight="1">
      <c r="A14" s="875" t="s">
        <v>388</v>
      </c>
      <c r="B14" s="875"/>
      <c r="C14" s="875"/>
      <c r="D14" s="875"/>
      <c r="E14" s="875"/>
      <c r="F14" s="875"/>
      <c r="G14" s="875"/>
      <c r="H14" s="875"/>
      <c r="I14" s="875"/>
      <c r="J14" s="875"/>
      <c r="K14" s="29"/>
    </row>
    <row r="15" spans="1:12" ht="11.25" customHeight="1">
      <c r="A15" s="3"/>
      <c r="B15" s="3"/>
      <c r="C15" s="3"/>
      <c r="D15" s="3"/>
      <c r="E15" s="3"/>
      <c r="F15" s="3"/>
      <c r="G15" s="3"/>
      <c r="H15" s="3"/>
      <c r="I15" s="3"/>
      <c r="J15" s="3"/>
      <c r="K15" s="29"/>
    </row>
    <row r="16" spans="1:12" ht="11.25" customHeight="1">
      <c r="A16" s="874" t="s">
        <v>243</v>
      </c>
      <c r="B16" s="874"/>
      <c r="C16" s="874"/>
      <c r="D16" s="874"/>
      <c r="E16" s="874"/>
      <c r="F16" s="874"/>
      <c r="G16" s="874"/>
      <c r="H16" s="874"/>
      <c r="I16" s="874"/>
      <c r="J16" s="874"/>
      <c r="K16" s="29"/>
    </row>
    <row r="17" spans="1:12" ht="11.25" customHeight="1">
      <c r="A17" s="25"/>
      <c r="B17" s="360"/>
      <c r="C17" s="359"/>
      <c r="D17" s="359"/>
      <c r="E17" s="359"/>
      <c r="F17" s="359"/>
      <c r="G17" s="301"/>
      <c r="H17" s="301"/>
      <c r="I17" s="159"/>
      <c r="J17" s="306"/>
      <c r="K17" s="306"/>
      <c r="L17" s="29"/>
    </row>
    <row r="18" spans="1:12" ht="11.25" customHeight="1">
      <c r="A18" s="879" t="s">
        <v>367</v>
      </c>
      <c r="B18" s="879"/>
      <c r="C18" s="879"/>
      <c r="D18" s="879"/>
      <c r="E18" s="879" t="s">
        <v>244</v>
      </c>
      <c r="F18" s="879"/>
      <c r="G18" s="879"/>
      <c r="H18" s="879"/>
      <c r="I18" s="879"/>
      <c r="J18" s="879"/>
      <c r="K18" s="306"/>
      <c r="L18" s="29"/>
    </row>
    <row r="19" spans="1:12" ht="11.25" customHeight="1">
      <c r="A19" s="25"/>
      <c r="E19" s="359"/>
      <c r="F19" s="359"/>
      <c r="G19" s="301"/>
      <c r="H19" s="301"/>
      <c r="I19" s="159"/>
      <c r="J19" s="132"/>
      <c r="K19" s="132"/>
      <c r="L19" s="29"/>
    </row>
    <row r="20" spans="1:12" ht="11.25" customHeight="1">
      <c r="A20" s="25"/>
      <c r="B20" s="360"/>
      <c r="C20" s="359"/>
      <c r="D20" s="359"/>
      <c r="E20" s="359"/>
      <c r="F20" s="359"/>
      <c r="G20" s="301"/>
      <c r="H20" s="301"/>
      <c r="I20" s="159"/>
      <c r="J20" s="132"/>
      <c r="K20" s="132"/>
      <c r="L20" s="39"/>
    </row>
    <row r="21" spans="1:12" ht="11.25" customHeight="1">
      <c r="A21" s="25"/>
      <c r="B21" s="360"/>
      <c r="C21" s="359"/>
      <c r="D21" s="359"/>
      <c r="E21" s="359"/>
      <c r="F21" s="359"/>
      <c r="G21" s="301"/>
      <c r="H21" s="301"/>
      <c r="I21" s="159"/>
      <c r="J21" s="132"/>
      <c r="K21" s="132"/>
      <c r="L21" s="29"/>
    </row>
    <row r="22" spans="1:12" ht="11.25" customHeight="1">
      <c r="A22" s="25"/>
      <c r="B22" s="360"/>
      <c r="C22" s="359"/>
      <c r="D22" s="359"/>
      <c r="E22" s="359"/>
      <c r="F22" s="359"/>
      <c r="G22" s="301"/>
      <c r="H22" s="301"/>
      <c r="I22" s="159"/>
      <c r="J22" s="132"/>
      <c r="K22" s="132"/>
      <c r="L22" s="29"/>
    </row>
    <row r="23" spans="1:12" ht="11.25" customHeight="1">
      <c r="A23" s="25"/>
      <c r="B23" s="360"/>
      <c r="C23" s="359"/>
      <c r="D23" s="359"/>
      <c r="E23" s="359"/>
      <c r="F23" s="359"/>
      <c r="G23" s="301"/>
      <c r="H23" s="301"/>
      <c r="I23" s="159"/>
      <c r="J23" s="132"/>
      <c r="K23" s="132"/>
      <c r="L23" s="29"/>
    </row>
    <row r="24" spans="1:12" ht="11.25" customHeight="1">
      <c r="A24" s="25"/>
      <c r="B24" s="360"/>
      <c r="C24" s="359"/>
      <c r="D24" s="359"/>
      <c r="E24" s="359"/>
      <c r="F24" s="359"/>
      <c r="G24" s="301"/>
      <c r="H24" s="301"/>
      <c r="I24" s="159"/>
      <c r="J24" s="132"/>
      <c r="K24" s="132"/>
      <c r="L24" s="39"/>
    </row>
    <row r="25" spans="1:12" ht="11.25" customHeight="1">
      <c r="A25" s="25"/>
      <c r="B25" s="360"/>
      <c r="C25" s="359"/>
      <c r="D25" s="359"/>
      <c r="E25" s="359"/>
      <c r="F25" s="359"/>
      <c r="G25" s="301"/>
      <c r="H25" s="301"/>
      <c r="I25" s="159"/>
      <c r="J25" s="132"/>
      <c r="K25" s="132"/>
      <c r="L25" s="29"/>
    </row>
    <row r="26" spans="1:12" ht="11.25" customHeight="1">
      <c r="A26" s="25"/>
      <c r="B26" s="360"/>
      <c r="C26" s="359"/>
      <c r="D26" s="359"/>
      <c r="E26" s="359"/>
      <c r="F26" s="359"/>
      <c r="G26" s="301"/>
      <c r="H26" s="301"/>
      <c r="I26" s="159"/>
      <c r="J26" s="132"/>
      <c r="K26" s="132"/>
      <c r="L26" s="29"/>
    </row>
    <row r="27" spans="1:12" ht="11.25" customHeight="1">
      <c r="A27" s="25"/>
      <c r="B27" s="360"/>
      <c r="C27" s="359"/>
      <c r="D27" s="359"/>
      <c r="E27" s="359"/>
      <c r="F27" s="359"/>
      <c r="G27" s="301"/>
      <c r="H27" s="301"/>
      <c r="I27" s="159"/>
      <c r="J27" s="132"/>
      <c r="K27" s="132"/>
      <c r="L27" s="29"/>
    </row>
    <row r="28" spans="1:12" ht="11.25" customHeight="1">
      <c r="A28" s="25"/>
      <c r="B28" s="360"/>
      <c r="C28" s="359"/>
      <c r="D28" s="359"/>
      <c r="E28" s="359"/>
      <c r="F28" s="359"/>
      <c r="G28" s="301"/>
      <c r="H28" s="301"/>
      <c r="I28" s="159"/>
      <c r="J28" s="132"/>
      <c r="K28" s="132"/>
      <c r="L28" s="29"/>
    </row>
    <row r="29" spans="1:12" ht="11.25" customHeight="1">
      <c r="A29" s="25"/>
      <c r="B29" s="360"/>
      <c r="C29" s="359"/>
      <c r="D29" s="359"/>
      <c r="E29" s="359"/>
      <c r="F29" s="359"/>
      <c r="G29" s="301"/>
      <c r="H29" s="301"/>
      <c r="I29" s="159"/>
      <c r="J29" s="132"/>
      <c r="K29" s="132"/>
      <c r="L29" s="29"/>
    </row>
    <row r="30" spans="1:12" ht="11.25" customHeight="1">
      <c r="A30" s="25"/>
      <c r="B30" s="360"/>
      <c r="C30" s="359"/>
      <c r="D30" s="359"/>
      <c r="E30" s="359"/>
      <c r="F30" s="359"/>
      <c r="G30" s="301"/>
      <c r="H30" s="301"/>
      <c r="I30" s="159"/>
      <c r="J30" s="132"/>
      <c r="K30" s="132"/>
      <c r="L30" s="29"/>
    </row>
    <row r="31" spans="1:12" ht="11.25" customHeight="1">
      <c r="A31" s="25"/>
      <c r="B31" s="360"/>
      <c r="C31" s="359"/>
      <c r="D31" s="359"/>
      <c r="E31" s="359"/>
      <c r="F31" s="359"/>
      <c r="G31" s="301"/>
      <c r="H31" s="301"/>
      <c r="I31" s="159"/>
      <c r="J31" s="132"/>
      <c r="K31" s="132"/>
      <c r="L31" s="29"/>
    </row>
    <row r="32" spans="1:12" ht="11.25" customHeight="1">
      <c r="A32" s="25"/>
      <c r="B32" s="360"/>
      <c r="C32" s="359"/>
      <c r="D32" s="359"/>
      <c r="E32" s="359"/>
      <c r="F32" s="359"/>
      <c r="G32" s="301"/>
      <c r="H32" s="301"/>
      <c r="I32" s="159"/>
      <c r="J32" s="132"/>
      <c r="K32" s="132"/>
      <c r="L32" s="29"/>
    </row>
    <row r="33" spans="1:12" ht="11.25" customHeight="1">
      <c r="A33" s="25"/>
      <c r="B33" s="360"/>
      <c r="C33" s="359"/>
      <c r="D33" s="359"/>
      <c r="E33" s="359"/>
      <c r="F33" s="359"/>
      <c r="G33" s="301"/>
      <c r="H33" s="301"/>
      <c r="I33" s="159"/>
      <c r="J33" s="132"/>
      <c r="K33" s="132"/>
      <c r="L33" s="29"/>
    </row>
    <row r="34" spans="1:12" ht="11.25" customHeight="1">
      <c r="A34" s="25"/>
      <c r="B34" s="360"/>
      <c r="C34" s="359"/>
      <c r="D34" s="359"/>
      <c r="E34" s="359"/>
      <c r="F34" s="359"/>
      <c r="G34" s="301"/>
      <c r="H34" s="301"/>
      <c r="I34" s="159"/>
      <c r="J34" s="132"/>
      <c r="K34" s="132"/>
      <c r="L34" s="29"/>
    </row>
    <row r="35" spans="1:12" ht="11.25" customHeight="1">
      <c r="A35" s="25"/>
      <c r="B35" s="360"/>
      <c r="C35" s="359"/>
      <c r="D35" s="359"/>
      <c r="E35" s="359"/>
      <c r="F35" s="359"/>
      <c r="G35" s="301"/>
      <c r="H35" s="301"/>
      <c r="I35" s="159"/>
      <c r="J35" s="132"/>
      <c r="K35" s="132"/>
      <c r="L35" s="29"/>
    </row>
    <row r="36" spans="1:12" ht="23.25" customHeight="1">
      <c r="A36" s="878" t="s">
        <v>369</v>
      </c>
      <c r="B36" s="878"/>
      <c r="C36" s="878"/>
      <c r="D36" s="566"/>
      <c r="E36" s="881" t="s">
        <v>370</v>
      </c>
      <c r="F36" s="881"/>
      <c r="G36" s="881"/>
      <c r="H36" s="881"/>
      <c r="I36" s="881"/>
      <c r="J36" s="881"/>
      <c r="K36" s="361"/>
      <c r="L36" s="29"/>
    </row>
    <row r="37" spans="1:12" ht="11.25" customHeight="1">
      <c r="A37" s="25"/>
      <c r="B37" s="249"/>
      <c r="C37" s="249"/>
      <c r="D37" s="249"/>
      <c r="E37" s="249"/>
      <c r="F37" s="249"/>
      <c r="G37" s="306"/>
      <c r="H37" s="306"/>
      <c r="I37" s="306"/>
      <c r="J37" s="361"/>
      <c r="K37" s="361"/>
      <c r="L37" s="29"/>
    </row>
    <row r="38" spans="1:12" ht="6.75" customHeight="1">
      <c r="A38" s="25"/>
      <c r="B38" s="249"/>
      <c r="C38" s="249"/>
      <c r="D38" s="249"/>
      <c r="E38" s="249"/>
      <c r="F38" s="249"/>
      <c r="G38" s="306"/>
      <c r="H38" s="306"/>
      <c r="I38" s="306"/>
      <c r="J38" s="361"/>
      <c r="K38" s="361"/>
      <c r="L38" s="362"/>
    </row>
    <row r="39" spans="1:12" ht="11.25" customHeight="1">
      <c r="A39" s="880" t="s">
        <v>245</v>
      </c>
      <c r="B39" s="880"/>
      <c r="C39" s="880"/>
      <c r="D39" s="880"/>
      <c r="E39" s="880"/>
      <c r="F39" s="880"/>
      <c r="G39" s="880"/>
      <c r="H39" s="880"/>
      <c r="I39" s="880"/>
      <c r="J39" s="880"/>
      <c r="K39" s="361"/>
      <c r="L39" s="363"/>
    </row>
    <row r="40" spans="1:12" ht="11.25" customHeight="1">
      <c r="A40" s="25"/>
      <c r="B40" s="249"/>
      <c r="C40" s="249"/>
      <c r="D40" s="249"/>
      <c r="E40" s="249"/>
      <c r="F40" s="249"/>
      <c r="G40" s="306"/>
      <c r="H40" s="306"/>
      <c r="I40" s="306"/>
      <c r="J40" s="361"/>
      <c r="K40" s="361"/>
      <c r="L40" s="363"/>
    </row>
    <row r="41" spans="1:12" ht="11.25" customHeight="1">
      <c r="A41" s="25"/>
      <c r="B41" s="249"/>
      <c r="C41" s="306"/>
      <c r="D41" s="306"/>
      <c r="E41" s="306"/>
      <c r="F41" s="306"/>
      <c r="G41" s="306"/>
      <c r="H41" s="306"/>
      <c r="I41" s="306"/>
      <c r="J41" s="361"/>
      <c r="K41" s="361"/>
      <c r="L41" s="363"/>
    </row>
    <row r="42" spans="1:12" ht="11.25" customHeight="1">
      <c r="A42" s="25"/>
      <c r="B42" s="249"/>
      <c r="C42" s="306"/>
      <c r="D42" s="306"/>
      <c r="E42" s="306"/>
      <c r="F42" s="306"/>
      <c r="G42" s="306"/>
      <c r="H42" s="306"/>
    </row>
    <row r="43" spans="1:12" ht="12.75">
      <c r="A43" s="25"/>
      <c r="B43" s="249"/>
      <c r="J43" s="361"/>
      <c r="K43" s="361"/>
      <c r="L43" s="363"/>
    </row>
    <row r="44" spans="1:12" ht="12.75">
      <c r="A44" s="25"/>
      <c r="B44" s="249"/>
      <c r="C44" s="249"/>
      <c r="D44" s="249"/>
      <c r="E44" s="249"/>
      <c r="F44" s="249"/>
      <c r="G44" s="306"/>
      <c r="H44" s="306"/>
      <c r="I44" s="306"/>
      <c r="J44" s="361"/>
      <c r="K44" s="361"/>
      <c r="L44" s="363"/>
    </row>
    <row r="45" spans="1:12" ht="12.75">
      <c r="A45" s="25"/>
      <c r="B45" s="249"/>
      <c r="C45" s="249"/>
      <c r="D45" s="249"/>
      <c r="E45" s="249"/>
      <c r="F45" s="249"/>
      <c r="G45" s="306"/>
      <c r="H45" s="306"/>
      <c r="I45" s="306"/>
      <c r="J45" s="361"/>
      <c r="K45" s="361"/>
      <c r="L45" s="363"/>
    </row>
    <row r="46" spans="1:12" ht="12.75">
      <c r="A46" s="25"/>
      <c r="B46" s="249"/>
      <c r="C46" s="249"/>
      <c r="D46" s="249"/>
      <c r="E46" s="249"/>
      <c r="F46" s="249"/>
      <c r="G46" s="306"/>
      <c r="H46" s="306"/>
      <c r="I46" s="306"/>
      <c r="J46" s="361"/>
      <c r="K46" s="361"/>
      <c r="L46" s="363"/>
    </row>
    <row r="47" spans="1:12" ht="12.75">
      <c r="A47" s="25"/>
      <c r="B47" s="249"/>
      <c r="C47" s="249"/>
      <c r="D47" s="249"/>
      <c r="E47" s="249"/>
      <c r="F47" s="249"/>
      <c r="G47" s="306"/>
      <c r="H47" s="306"/>
      <c r="I47" s="306"/>
      <c r="J47" s="361"/>
      <c r="K47" s="361"/>
      <c r="L47" s="363"/>
    </row>
    <row r="48" spans="1:12" ht="12.75">
      <c r="A48" s="256"/>
      <c r="B48" s="306"/>
      <c r="C48" s="306"/>
      <c r="D48" s="306"/>
      <c r="E48" s="306"/>
      <c r="F48" s="306"/>
      <c r="G48" s="306"/>
      <c r="H48" s="306"/>
      <c r="I48" s="306"/>
      <c r="J48" s="361"/>
      <c r="K48" s="361"/>
      <c r="L48" s="363"/>
    </row>
    <row r="49" spans="1:12" ht="12.75">
      <c r="A49" s="256"/>
      <c r="B49" s="306"/>
      <c r="C49" s="306"/>
      <c r="D49" s="306"/>
      <c r="E49" s="306"/>
      <c r="F49" s="306"/>
      <c r="G49" s="306"/>
      <c r="H49" s="306"/>
      <c r="I49" s="306"/>
      <c r="J49" s="361"/>
      <c r="K49" s="361"/>
      <c r="L49" s="363"/>
    </row>
    <row r="50" spans="1:12" ht="12.75">
      <c r="A50" s="256"/>
      <c r="B50" s="306"/>
      <c r="C50" s="306"/>
      <c r="D50" s="306"/>
      <c r="E50" s="306"/>
      <c r="F50" s="306"/>
      <c r="G50" s="306"/>
      <c r="H50" s="306"/>
      <c r="I50" s="306"/>
      <c r="J50" s="361"/>
      <c r="K50" s="361"/>
      <c r="L50" s="363"/>
    </row>
    <row r="51" spans="1:12" ht="12.75">
      <c r="A51" s="256"/>
      <c r="B51" s="306"/>
      <c r="C51" s="306"/>
      <c r="D51" s="306"/>
      <c r="E51" s="306"/>
      <c r="F51" s="306"/>
      <c r="G51" s="306"/>
      <c r="H51" s="306"/>
      <c r="I51" s="306"/>
      <c r="J51" s="361"/>
      <c r="K51" s="361"/>
      <c r="L51" s="363"/>
    </row>
    <row r="52" spans="1:12" ht="12.75">
      <c r="A52" s="256"/>
      <c r="B52" s="306"/>
      <c r="C52" s="306"/>
      <c r="D52" s="306"/>
      <c r="E52" s="306"/>
      <c r="F52" s="306"/>
      <c r="G52" s="306"/>
      <c r="H52" s="306"/>
      <c r="I52" s="306"/>
      <c r="J52" s="361"/>
      <c r="K52" s="361"/>
      <c r="L52" s="363"/>
    </row>
    <row r="53" spans="1:12" ht="12.75">
      <c r="A53" s="256"/>
      <c r="B53" s="306"/>
      <c r="C53" s="306"/>
      <c r="D53" s="306"/>
      <c r="E53" s="306"/>
      <c r="F53" s="306"/>
      <c r="G53" s="306"/>
      <c r="H53" s="306"/>
      <c r="I53" s="306"/>
      <c r="J53" s="361"/>
      <c r="K53" s="361"/>
      <c r="L53" s="363"/>
    </row>
    <row r="54" spans="1:12">
      <c r="A54" s="567" t="s">
        <v>778</v>
      </c>
      <c r="B54" s="306"/>
      <c r="C54" s="306"/>
      <c r="D54" s="306"/>
      <c r="E54" s="306"/>
      <c r="F54" s="306"/>
      <c r="G54" s="306"/>
      <c r="H54" s="306"/>
      <c r="I54" s="306"/>
      <c r="J54" s="361"/>
      <c r="K54" s="361"/>
      <c r="L54" s="363"/>
    </row>
    <row r="55" spans="1:12">
      <c r="A55" s="3"/>
      <c r="B55" s="306"/>
      <c r="C55" s="306"/>
      <c r="D55" s="306"/>
      <c r="E55" s="306"/>
      <c r="F55" s="306"/>
      <c r="G55" s="306"/>
      <c r="H55" s="306"/>
      <c r="I55" s="306"/>
      <c r="J55" s="361"/>
      <c r="K55" s="361"/>
      <c r="L55" s="363"/>
    </row>
    <row r="56" spans="1:12" ht="24.75" customHeight="1">
      <c r="A56" s="876" t="s">
        <v>246</v>
      </c>
      <c r="B56" s="876"/>
      <c r="C56" s="876"/>
      <c r="D56" s="876"/>
      <c r="E56" s="876"/>
      <c r="F56" s="876"/>
      <c r="G56" s="876"/>
      <c r="H56" s="876"/>
      <c r="I56" s="876"/>
      <c r="J56" s="876"/>
      <c r="K56" s="361"/>
      <c r="L56" s="363"/>
    </row>
    <row r="57" spans="1:12" ht="11.25" customHeight="1">
      <c r="A57" s="877" t="s">
        <v>247</v>
      </c>
      <c r="B57" s="877"/>
      <c r="C57" s="877"/>
      <c r="D57" s="877"/>
      <c r="E57" s="877"/>
      <c r="F57" s="877"/>
      <c r="G57" s="877"/>
      <c r="H57" s="877"/>
      <c r="I57" s="877"/>
      <c r="J57" s="877"/>
      <c r="K57" s="361"/>
      <c r="L57" s="363"/>
    </row>
    <row r="58" spans="1:12" ht="12.75">
      <c r="A58" s="256"/>
      <c r="B58" s="306"/>
      <c r="C58" s="306"/>
      <c r="D58" s="306"/>
      <c r="E58" s="306"/>
      <c r="F58" s="306"/>
      <c r="G58" s="306"/>
      <c r="H58" s="306"/>
      <c r="I58" s="306"/>
      <c r="J58" s="361"/>
      <c r="K58" s="361"/>
      <c r="L58" s="363"/>
    </row>
    <row r="59" spans="1:12" ht="12.75">
      <c r="A59" s="256"/>
      <c r="B59" s="306"/>
      <c r="C59" s="306"/>
      <c r="D59" s="306"/>
      <c r="E59" s="306"/>
      <c r="F59" s="306"/>
      <c r="G59" s="306"/>
      <c r="H59" s="306"/>
      <c r="I59" s="306"/>
      <c r="J59" s="361"/>
      <c r="K59" s="361"/>
      <c r="L59" s="363"/>
    </row>
    <row r="60" spans="1:12" ht="12.75">
      <c r="A60" s="256"/>
      <c r="B60" s="306"/>
      <c r="C60" s="306"/>
      <c r="D60" s="306"/>
      <c r="E60" s="306"/>
      <c r="F60" s="306"/>
      <c r="G60" s="306"/>
      <c r="H60" s="306"/>
      <c r="I60" s="306"/>
      <c r="J60" s="361"/>
      <c r="K60" s="361"/>
      <c r="L60" s="363"/>
    </row>
    <row r="61" spans="1:12" ht="12.75">
      <c r="A61" s="256"/>
      <c r="B61" s="306"/>
      <c r="C61" s="306"/>
      <c r="D61" s="306"/>
      <c r="E61" s="306"/>
      <c r="F61" s="306"/>
      <c r="G61" s="306"/>
      <c r="H61" s="306"/>
      <c r="I61" s="306"/>
      <c r="J61" s="361"/>
      <c r="K61" s="361"/>
      <c r="L61" s="363"/>
    </row>
    <row r="62" spans="1:12" ht="12.75">
      <c r="A62" s="256"/>
      <c r="B62" s="306"/>
      <c r="C62" s="306"/>
      <c r="D62" s="306"/>
      <c r="E62" s="306"/>
      <c r="F62" s="306"/>
      <c r="G62" s="306"/>
      <c r="H62" s="306"/>
      <c r="I62" s="306"/>
      <c r="J62" s="361"/>
      <c r="K62" s="361"/>
      <c r="L62" s="363"/>
    </row>
    <row r="63" spans="1:12" ht="12.75">
      <c r="A63" s="256"/>
      <c r="B63" s="306"/>
      <c r="C63" s="306"/>
      <c r="D63" s="306"/>
      <c r="E63" s="306"/>
      <c r="F63" s="306"/>
      <c r="G63" s="306"/>
      <c r="H63" s="306"/>
      <c r="I63" s="306"/>
      <c r="J63" s="361"/>
      <c r="K63" s="361"/>
      <c r="L63" s="363"/>
    </row>
    <row r="64" spans="1:12" ht="12.75">
      <c r="A64" s="256"/>
      <c r="B64" s="306"/>
      <c r="C64" s="306"/>
      <c r="D64" s="306"/>
      <c r="E64" s="306"/>
      <c r="F64" s="306"/>
      <c r="G64" s="306"/>
      <c r="H64" s="306"/>
      <c r="I64" s="306"/>
      <c r="J64" s="361"/>
      <c r="K64" s="361"/>
      <c r="L64" s="363"/>
    </row>
    <row r="65" spans="1:12" ht="12.75">
      <c r="A65" s="256"/>
      <c r="B65" s="306"/>
      <c r="C65" s="306"/>
      <c r="D65" s="306"/>
      <c r="E65" s="306"/>
      <c r="F65" s="306"/>
      <c r="G65" s="306"/>
      <c r="H65" s="306"/>
      <c r="I65" s="306"/>
      <c r="J65" s="361"/>
      <c r="K65" s="361"/>
      <c r="L65" s="363"/>
    </row>
    <row r="66" spans="1:12" ht="12.75">
      <c r="A66" s="256"/>
      <c r="B66" s="306"/>
      <c r="C66" s="306"/>
      <c r="D66" s="306"/>
      <c r="E66" s="306"/>
      <c r="F66" s="306"/>
      <c r="G66" s="306"/>
      <c r="H66" s="306"/>
      <c r="I66" s="306"/>
      <c r="J66" s="361"/>
      <c r="K66" s="361"/>
      <c r="L66" s="363"/>
    </row>
    <row r="67" spans="1:12" ht="12.75">
      <c r="A67" s="256"/>
      <c r="B67" s="306"/>
      <c r="C67" s="306"/>
      <c r="D67" s="306"/>
      <c r="E67" s="306"/>
      <c r="F67" s="306"/>
      <c r="G67" s="306"/>
      <c r="H67" s="306"/>
      <c r="I67" s="306"/>
      <c r="J67" s="361"/>
      <c r="K67" s="361"/>
      <c r="L67" s="363"/>
    </row>
    <row r="68" spans="1:12" ht="12.75">
      <c r="A68" s="256"/>
      <c r="B68" s="306"/>
      <c r="C68" s="3"/>
      <c r="D68" s="3"/>
      <c r="E68" s="3"/>
      <c r="F68" s="3"/>
      <c r="G68" s="3"/>
      <c r="H68" s="3"/>
      <c r="I68" s="3"/>
      <c r="J68" s="361"/>
      <c r="K68" s="361"/>
      <c r="L68" s="363"/>
    </row>
    <row r="69" spans="1:12" ht="12.75">
      <c r="A69" s="256"/>
      <c r="B69" s="306"/>
      <c r="C69" s="3"/>
      <c r="D69" s="3"/>
      <c r="E69" s="3"/>
      <c r="F69" s="3"/>
      <c r="G69" s="3"/>
      <c r="H69" s="3"/>
      <c r="I69" s="3"/>
      <c r="J69" s="361"/>
      <c r="K69" s="361"/>
      <c r="L69" s="363"/>
    </row>
    <row r="70" spans="1:12" ht="12.75">
      <c r="A70" s="256"/>
      <c r="B70" s="306"/>
      <c r="C70" s="3"/>
      <c r="D70" s="3"/>
      <c r="E70" s="3"/>
      <c r="F70" s="3"/>
      <c r="G70" s="3"/>
      <c r="H70" s="3"/>
      <c r="I70" s="3"/>
      <c r="J70" s="361"/>
      <c r="K70" s="361"/>
      <c r="L70" s="363"/>
    </row>
    <row r="71" spans="1:12" ht="12.75">
      <c r="A71" s="256"/>
      <c r="B71" s="306"/>
      <c r="C71" s="3"/>
      <c r="D71" s="3"/>
      <c r="E71" s="3"/>
      <c r="F71" s="3"/>
      <c r="G71" s="3"/>
      <c r="H71" s="3"/>
      <c r="I71" s="3"/>
      <c r="J71" s="361"/>
      <c r="K71" s="361"/>
      <c r="L71" s="363"/>
    </row>
    <row r="72" spans="1:12">
      <c r="B72" s="363"/>
      <c r="C72" s="363"/>
      <c r="D72" s="363"/>
      <c r="E72" s="363"/>
      <c r="F72" s="363"/>
      <c r="G72" s="363"/>
      <c r="H72" s="363"/>
      <c r="I72" s="363"/>
      <c r="J72" s="363"/>
      <c r="K72" s="363"/>
      <c r="L72" s="363"/>
    </row>
    <row r="73" spans="1:12">
      <c r="B73" s="363"/>
      <c r="C73" s="363"/>
      <c r="D73" s="363"/>
      <c r="E73" s="363"/>
      <c r="F73" s="363"/>
      <c r="G73" s="363"/>
      <c r="H73" s="363"/>
      <c r="I73" s="363"/>
      <c r="J73" s="363"/>
      <c r="K73" s="363"/>
      <c r="L73" s="363"/>
    </row>
    <row r="74" spans="1:12">
      <c r="B74" s="363"/>
      <c r="C74" s="363"/>
      <c r="D74" s="363"/>
      <c r="E74" s="363"/>
      <c r="F74" s="363"/>
      <c r="G74" s="363"/>
      <c r="H74" s="363"/>
      <c r="I74" s="363"/>
      <c r="J74" s="363"/>
      <c r="K74" s="363"/>
      <c r="L74" s="363"/>
    </row>
    <row r="75" spans="1:12">
      <c r="B75" s="363"/>
      <c r="C75" s="363"/>
      <c r="D75" s="363"/>
      <c r="E75" s="363"/>
      <c r="F75" s="363"/>
      <c r="G75" s="363"/>
      <c r="H75" s="363"/>
      <c r="I75" s="363"/>
      <c r="J75" s="363"/>
      <c r="K75" s="363"/>
      <c r="L75" s="363"/>
    </row>
    <row r="76" spans="1:12">
      <c r="B76" s="363"/>
      <c r="C76" s="363"/>
      <c r="D76" s="363"/>
      <c r="E76" s="363"/>
      <c r="F76" s="363"/>
      <c r="G76" s="363"/>
      <c r="H76" s="363"/>
      <c r="I76" s="363"/>
      <c r="J76" s="363"/>
      <c r="K76" s="363"/>
      <c r="L76" s="363"/>
    </row>
    <row r="77" spans="1:12">
      <c r="B77" s="363"/>
      <c r="C77" s="363"/>
      <c r="D77" s="363"/>
      <c r="E77" s="363"/>
      <c r="F77" s="363"/>
      <c r="G77" s="363"/>
      <c r="H77" s="363"/>
      <c r="I77" s="363"/>
      <c r="J77" s="363"/>
      <c r="K77" s="363"/>
      <c r="L77" s="363"/>
    </row>
    <row r="78" spans="1:12">
      <c r="B78" s="363"/>
      <c r="C78" s="363"/>
      <c r="D78" s="363"/>
      <c r="E78" s="363"/>
      <c r="F78" s="363"/>
      <c r="G78" s="363"/>
      <c r="H78" s="363"/>
      <c r="I78" s="363"/>
      <c r="J78" s="363"/>
      <c r="K78" s="363"/>
      <c r="L78" s="363"/>
    </row>
    <row r="79" spans="1:12">
      <c r="B79" s="363"/>
      <c r="C79" s="363"/>
      <c r="D79" s="363"/>
      <c r="E79" s="363"/>
      <c r="F79" s="363"/>
      <c r="G79" s="363"/>
      <c r="H79" s="363"/>
      <c r="I79" s="363"/>
      <c r="J79" s="363"/>
      <c r="K79" s="363"/>
      <c r="L79" s="363"/>
    </row>
    <row r="80" spans="1:12">
      <c r="B80" s="363"/>
      <c r="C80" s="363"/>
      <c r="D80" s="363"/>
      <c r="E80" s="363"/>
      <c r="F80" s="363"/>
      <c r="G80" s="363"/>
      <c r="H80" s="363"/>
      <c r="I80" s="363"/>
      <c r="J80" s="363"/>
      <c r="K80" s="363"/>
      <c r="L80" s="363"/>
    </row>
    <row r="81" spans="2:12">
      <c r="B81" s="363"/>
      <c r="C81" s="363"/>
      <c r="D81" s="363"/>
      <c r="E81" s="363"/>
      <c r="F81" s="363"/>
      <c r="G81" s="363"/>
      <c r="H81" s="363"/>
      <c r="I81" s="363"/>
      <c r="J81" s="363"/>
      <c r="K81" s="363"/>
      <c r="L81" s="363"/>
    </row>
    <row r="82" spans="2:12">
      <c r="B82" s="363"/>
      <c r="C82" s="363"/>
      <c r="D82" s="363"/>
      <c r="E82" s="363"/>
      <c r="F82" s="363"/>
      <c r="G82" s="363"/>
      <c r="H82" s="363"/>
      <c r="I82" s="363"/>
      <c r="J82" s="363"/>
      <c r="K82" s="363"/>
      <c r="L82" s="363"/>
    </row>
    <row r="83" spans="2:12">
      <c r="B83" s="363"/>
      <c r="C83" s="363"/>
      <c r="D83" s="363"/>
      <c r="E83" s="363"/>
      <c r="F83" s="363"/>
      <c r="G83" s="363"/>
      <c r="H83" s="363"/>
      <c r="I83" s="363"/>
      <c r="J83" s="363"/>
      <c r="K83" s="363"/>
      <c r="L83" s="363"/>
    </row>
    <row r="84" spans="2:12">
      <c r="B84" s="363"/>
      <c r="C84" s="363"/>
      <c r="D84" s="363"/>
      <c r="E84" s="363"/>
      <c r="F84" s="363"/>
      <c r="G84" s="363"/>
      <c r="H84" s="363"/>
      <c r="I84" s="363"/>
      <c r="J84" s="363"/>
      <c r="K84" s="363"/>
      <c r="L84" s="363"/>
    </row>
    <row r="85" spans="2:12">
      <c r="B85" s="363"/>
      <c r="C85" s="363"/>
      <c r="D85" s="363"/>
      <c r="E85" s="363"/>
      <c r="F85" s="363"/>
      <c r="G85" s="363"/>
      <c r="H85" s="363"/>
      <c r="I85" s="363"/>
      <c r="J85" s="363"/>
      <c r="K85" s="363"/>
      <c r="L85" s="363"/>
    </row>
    <row r="86" spans="2:12">
      <c r="B86" s="363"/>
      <c r="C86" s="363"/>
      <c r="D86" s="363"/>
      <c r="E86" s="363"/>
      <c r="F86" s="363"/>
      <c r="G86" s="363"/>
      <c r="H86" s="363"/>
      <c r="I86" s="363"/>
      <c r="J86" s="363"/>
      <c r="K86" s="363"/>
      <c r="L86" s="363"/>
    </row>
    <row r="87" spans="2:12">
      <c r="B87" s="363"/>
      <c r="C87" s="363"/>
      <c r="D87" s="363"/>
      <c r="E87" s="363"/>
      <c r="F87" s="363"/>
      <c r="G87" s="363"/>
      <c r="H87" s="363"/>
      <c r="I87" s="363"/>
      <c r="J87" s="363"/>
      <c r="K87" s="363"/>
      <c r="L87" s="363"/>
    </row>
    <row r="88" spans="2:12">
      <c r="B88" s="363"/>
      <c r="C88" s="363"/>
      <c r="D88" s="363"/>
      <c r="E88" s="363"/>
      <c r="F88" s="363"/>
      <c r="G88" s="363"/>
      <c r="H88" s="363"/>
      <c r="I88" s="363"/>
      <c r="J88" s="363"/>
      <c r="K88" s="363"/>
      <c r="L88" s="363"/>
    </row>
    <row r="89" spans="2:12">
      <c r="B89" s="363"/>
      <c r="C89" s="363"/>
      <c r="D89" s="363"/>
      <c r="E89" s="363"/>
      <c r="F89" s="363"/>
      <c r="G89" s="363"/>
      <c r="H89" s="363"/>
      <c r="I89" s="363"/>
      <c r="J89" s="363"/>
      <c r="K89" s="363"/>
      <c r="L89" s="363"/>
    </row>
    <row r="90" spans="2:12">
      <c r="B90" s="363"/>
      <c r="C90" s="363"/>
      <c r="D90" s="363"/>
      <c r="E90" s="363"/>
      <c r="F90" s="363"/>
      <c r="G90" s="363"/>
      <c r="H90" s="363"/>
      <c r="I90" s="363"/>
      <c r="J90" s="363"/>
      <c r="K90" s="363"/>
      <c r="L90" s="363"/>
    </row>
    <row r="91" spans="2:12">
      <c r="B91" s="363"/>
      <c r="C91" s="363"/>
      <c r="D91" s="363"/>
      <c r="E91" s="363"/>
      <c r="F91" s="363"/>
      <c r="G91" s="363"/>
      <c r="H91" s="363"/>
      <c r="I91" s="363"/>
      <c r="J91" s="363"/>
      <c r="K91" s="363"/>
      <c r="L91" s="363"/>
    </row>
    <row r="92" spans="2:12">
      <c r="B92" s="363"/>
      <c r="C92" s="363"/>
      <c r="D92" s="363"/>
      <c r="E92" s="363"/>
      <c r="F92" s="363"/>
      <c r="G92" s="363"/>
      <c r="H92" s="363"/>
      <c r="I92" s="363"/>
      <c r="J92" s="363"/>
      <c r="K92" s="363"/>
      <c r="L92" s="363"/>
    </row>
    <row r="93" spans="2:12">
      <c r="B93" s="363"/>
      <c r="C93" s="363"/>
      <c r="D93" s="363"/>
      <c r="E93" s="363"/>
      <c r="F93" s="363"/>
      <c r="G93" s="363"/>
      <c r="H93" s="363"/>
      <c r="I93" s="363"/>
      <c r="J93" s="363"/>
      <c r="K93" s="363"/>
      <c r="L93" s="363"/>
    </row>
    <row r="94" spans="2:12">
      <c r="B94" s="363"/>
      <c r="C94" s="363"/>
      <c r="D94" s="363"/>
      <c r="E94" s="363"/>
      <c r="F94" s="363"/>
      <c r="G94" s="363"/>
      <c r="H94" s="363"/>
      <c r="I94" s="363"/>
      <c r="J94" s="363"/>
      <c r="K94" s="363"/>
      <c r="L94" s="363"/>
    </row>
    <row r="95" spans="2:12">
      <c r="B95" s="363"/>
      <c r="C95" s="363"/>
      <c r="D95" s="363"/>
      <c r="E95" s="363"/>
      <c r="F95" s="363"/>
      <c r="G95" s="363"/>
      <c r="H95" s="363"/>
      <c r="I95" s="363"/>
      <c r="J95" s="363"/>
      <c r="K95" s="363"/>
      <c r="L95" s="363"/>
    </row>
    <row r="96" spans="2:12">
      <c r="B96" s="363"/>
      <c r="C96" s="363"/>
      <c r="D96" s="363"/>
      <c r="E96" s="363"/>
      <c r="F96" s="363"/>
      <c r="G96" s="363"/>
      <c r="H96" s="363"/>
      <c r="I96" s="363"/>
      <c r="J96" s="363"/>
      <c r="K96" s="363"/>
      <c r="L96" s="363"/>
    </row>
    <row r="97" spans="2:12">
      <c r="B97" s="363"/>
      <c r="C97" s="363"/>
      <c r="D97" s="363"/>
      <c r="E97" s="363"/>
      <c r="F97" s="363"/>
      <c r="G97" s="363"/>
      <c r="H97" s="363"/>
      <c r="I97" s="363"/>
      <c r="J97" s="363"/>
      <c r="K97" s="363"/>
      <c r="L97" s="363"/>
    </row>
    <row r="98" spans="2:12">
      <c r="B98" s="363"/>
      <c r="C98" s="363"/>
      <c r="D98" s="363"/>
      <c r="E98" s="363"/>
      <c r="F98" s="363"/>
      <c r="G98" s="363"/>
      <c r="H98" s="363"/>
      <c r="I98" s="363"/>
      <c r="J98" s="363"/>
      <c r="K98" s="363"/>
      <c r="L98" s="363"/>
    </row>
    <row r="99" spans="2:12">
      <c r="B99" s="363"/>
      <c r="C99" s="363"/>
      <c r="D99" s="363"/>
      <c r="E99" s="363"/>
      <c r="F99" s="363"/>
      <c r="G99" s="363"/>
      <c r="H99" s="363"/>
      <c r="I99" s="363"/>
      <c r="J99" s="363"/>
      <c r="K99" s="363"/>
      <c r="L99" s="363"/>
    </row>
    <row r="100" spans="2:12">
      <c r="B100" s="363"/>
      <c r="C100" s="363"/>
      <c r="D100" s="363"/>
      <c r="E100" s="363"/>
      <c r="F100" s="363"/>
      <c r="G100" s="363"/>
      <c r="H100" s="363"/>
      <c r="I100" s="363"/>
      <c r="J100" s="363"/>
      <c r="K100" s="363"/>
      <c r="L100" s="363"/>
    </row>
    <row r="101" spans="2:12">
      <c r="B101" s="363"/>
      <c r="C101" s="363"/>
      <c r="D101" s="363"/>
      <c r="E101" s="363"/>
      <c r="F101" s="363"/>
      <c r="G101" s="363"/>
      <c r="H101" s="363"/>
      <c r="I101" s="363"/>
      <c r="J101" s="363"/>
      <c r="K101" s="363"/>
      <c r="L101" s="363"/>
    </row>
    <row r="102" spans="2:12">
      <c r="B102" s="363"/>
      <c r="C102" s="363"/>
      <c r="D102" s="363"/>
      <c r="E102" s="363"/>
      <c r="F102" s="363"/>
      <c r="G102" s="363"/>
      <c r="H102" s="363"/>
      <c r="I102" s="363"/>
      <c r="J102" s="363"/>
      <c r="K102" s="363"/>
      <c r="L102" s="363"/>
    </row>
    <row r="103" spans="2:12">
      <c r="B103" s="363"/>
      <c r="C103" s="363"/>
      <c r="D103" s="363"/>
      <c r="E103" s="363"/>
      <c r="F103" s="363"/>
      <c r="G103" s="363"/>
      <c r="H103" s="363"/>
      <c r="I103" s="363"/>
      <c r="J103" s="363"/>
      <c r="K103" s="363"/>
      <c r="L103" s="363"/>
    </row>
    <row r="104" spans="2:12">
      <c r="B104" s="363"/>
      <c r="C104" s="363"/>
      <c r="D104" s="363"/>
      <c r="E104" s="363"/>
      <c r="F104" s="363"/>
      <c r="G104" s="363"/>
      <c r="H104" s="363"/>
      <c r="I104" s="363"/>
      <c r="J104" s="363"/>
      <c r="K104" s="363"/>
      <c r="L104" s="363"/>
    </row>
    <row r="105" spans="2:12">
      <c r="B105" s="363"/>
      <c r="C105" s="363"/>
      <c r="D105" s="363"/>
      <c r="E105" s="363"/>
      <c r="F105" s="363"/>
      <c r="G105" s="363"/>
      <c r="H105" s="363"/>
      <c r="I105" s="363"/>
      <c r="J105" s="363"/>
      <c r="K105" s="363"/>
      <c r="L105" s="363"/>
    </row>
    <row r="106" spans="2:12">
      <c r="B106" s="363"/>
      <c r="C106" s="363"/>
      <c r="D106" s="363"/>
      <c r="E106" s="363"/>
      <c r="F106" s="363"/>
      <c r="G106" s="363"/>
      <c r="H106" s="363"/>
      <c r="I106" s="363"/>
      <c r="J106" s="363"/>
      <c r="K106" s="363"/>
      <c r="L106" s="363"/>
    </row>
    <row r="107" spans="2:12">
      <c r="B107" s="363"/>
      <c r="C107" s="363"/>
      <c r="D107" s="363"/>
      <c r="E107" s="363"/>
      <c r="F107" s="363"/>
      <c r="G107" s="363"/>
      <c r="H107" s="363"/>
      <c r="I107" s="363"/>
      <c r="J107" s="363"/>
      <c r="K107" s="363"/>
      <c r="L107" s="363"/>
    </row>
    <row r="108" spans="2:12">
      <c r="B108" s="363"/>
      <c r="C108" s="363"/>
      <c r="D108" s="363"/>
      <c r="E108" s="363"/>
      <c r="F108" s="363"/>
      <c r="G108" s="363"/>
      <c r="H108" s="363"/>
      <c r="I108" s="363"/>
      <c r="J108" s="363"/>
      <c r="K108" s="363"/>
      <c r="L108" s="363"/>
    </row>
    <row r="109" spans="2:12">
      <c r="B109" s="363"/>
      <c r="C109" s="363"/>
      <c r="D109" s="363"/>
      <c r="E109" s="363"/>
      <c r="F109" s="363"/>
      <c r="G109" s="363"/>
      <c r="H109" s="363"/>
      <c r="I109" s="363"/>
      <c r="J109" s="363"/>
      <c r="K109" s="363"/>
      <c r="L109" s="363"/>
    </row>
    <row r="110" spans="2:12">
      <c r="B110" s="363"/>
      <c r="C110" s="363"/>
      <c r="D110" s="363"/>
      <c r="E110" s="363"/>
      <c r="F110" s="363"/>
      <c r="G110" s="363"/>
      <c r="H110" s="363"/>
      <c r="I110" s="363"/>
      <c r="J110" s="363"/>
      <c r="K110" s="363"/>
      <c r="L110" s="363"/>
    </row>
    <row r="111" spans="2:12">
      <c r="B111" s="363"/>
      <c r="C111" s="363"/>
      <c r="D111" s="363"/>
      <c r="E111" s="363"/>
      <c r="F111" s="363"/>
      <c r="G111" s="363"/>
      <c r="H111" s="363"/>
      <c r="I111" s="363"/>
      <c r="J111" s="363"/>
      <c r="K111" s="363"/>
      <c r="L111" s="363"/>
    </row>
    <row r="112" spans="2:12">
      <c r="B112" s="363"/>
      <c r="C112" s="363"/>
      <c r="D112" s="363"/>
      <c r="E112" s="363"/>
      <c r="F112" s="363"/>
      <c r="G112" s="363"/>
      <c r="H112" s="363"/>
      <c r="I112" s="363"/>
      <c r="J112" s="363"/>
      <c r="K112" s="363"/>
      <c r="L112" s="363"/>
    </row>
    <row r="113" spans="2:12">
      <c r="B113" s="363"/>
      <c r="C113" s="363"/>
      <c r="D113" s="363"/>
      <c r="E113" s="363"/>
      <c r="F113" s="363"/>
      <c r="G113" s="363"/>
      <c r="H113" s="363"/>
      <c r="I113" s="363"/>
      <c r="J113" s="363"/>
      <c r="K113" s="363"/>
      <c r="L113" s="363"/>
    </row>
    <row r="114" spans="2:12">
      <c r="B114" s="363"/>
      <c r="C114" s="363"/>
      <c r="D114" s="363"/>
      <c r="E114" s="363"/>
      <c r="F114" s="363"/>
      <c r="G114" s="363"/>
      <c r="H114" s="363"/>
      <c r="I114" s="363"/>
      <c r="J114" s="363"/>
      <c r="K114" s="363"/>
      <c r="L114" s="363"/>
    </row>
    <row r="115" spans="2:12">
      <c r="B115" s="363"/>
      <c r="C115" s="363"/>
      <c r="D115" s="363"/>
      <c r="E115" s="363"/>
      <c r="F115" s="363"/>
      <c r="G115" s="363"/>
      <c r="H115" s="363"/>
      <c r="I115" s="363"/>
      <c r="J115" s="363"/>
      <c r="K115" s="363"/>
      <c r="L115" s="363"/>
    </row>
    <row r="116" spans="2:12">
      <c r="B116" s="363"/>
      <c r="C116" s="363"/>
      <c r="D116" s="363"/>
      <c r="E116" s="363"/>
      <c r="F116" s="363"/>
      <c r="G116" s="363"/>
      <c r="H116" s="363"/>
      <c r="I116" s="363"/>
      <c r="J116" s="363"/>
      <c r="K116" s="363"/>
      <c r="L116" s="363"/>
    </row>
    <row r="117" spans="2:12">
      <c r="B117" s="363"/>
      <c r="C117" s="363"/>
      <c r="D117" s="363"/>
      <c r="E117" s="363"/>
      <c r="F117" s="363"/>
      <c r="G117" s="363"/>
      <c r="H117" s="363"/>
      <c r="I117" s="363"/>
      <c r="J117" s="363"/>
      <c r="K117" s="363"/>
      <c r="L117" s="363"/>
    </row>
    <row r="118" spans="2:12">
      <c r="B118" s="363"/>
      <c r="C118" s="363"/>
      <c r="D118" s="363"/>
      <c r="E118" s="363"/>
      <c r="F118" s="363"/>
      <c r="G118" s="363"/>
      <c r="H118" s="363"/>
      <c r="I118" s="363"/>
      <c r="J118" s="363"/>
      <c r="K118" s="363"/>
      <c r="L118" s="363"/>
    </row>
    <row r="119" spans="2:12">
      <c r="B119" s="363"/>
      <c r="C119" s="363"/>
      <c r="D119" s="363"/>
      <c r="E119" s="363"/>
      <c r="F119" s="363"/>
      <c r="G119" s="363"/>
      <c r="H119" s="363"/>
      <c r="I119" s="363"/>
      <c r="J119" s="363"/>
      <c r="K119" s="363"/>
      <c r="L119" s="363"/>
    </row>
    <row r="120" spans="2:12">
      <c r="B120" s="363"/>
      <c r="C120" s="363"/>
      <c r="D120" s="363"/>
      <c r="E120" s="363"/>
      <c r="F120" s="363"/>
      <c r="G120" s="363"/>
      <c r="H120" s="363"/>
      <c r="I120" s="363"/>
      <c r="J120" s="363"/>
      <c r="K120" s="363"/>
      <c r="L120" s="363"/>
    </row>
    <row r="121" spans="2:12">
      <c r="B121" s="363"/>
      <c r="C121" s="363"/>
      <c r="D121" s="363"/>
      <c r="E121" s="363"/>
      <c r="F121" s="363"/>
      <c r="G121" s="363"/>
      <c r="H121" s="363"/>
      <c r="I121" s="363"/>
      <c r="J121" s="363"/>
      <c r="K121" s="363"/>
      <c r="L121" s="363"/>
    </row>
    <row r="122" spans="2:12">
      <c r="B122" s="363"/>
      <c r="C122" s="363"/>
      <c r="D122" s="363"/>
      <c r="E122" s="363"/>
      <c r="F122" s="363"/>
      <c r="G122" s="363"/>
      <c r="H122" s="363"/>
      <c r="I122" s="363"/>
      <c r="J122" s="363"/>
      <c r="K122" s="363"/>
      <c r="L122" s="363"/>
    </row>
    <row r="123" spans="2:12">
      <c r="B123" s="363"/>
      <c r="C123" s="363"/>
      <c r="D123" s="363"/>
      <c r="E123" s="363"/>
      <c r="F123" s="363"/>
      <c r="G123" s="363"/>
      <c r="H123" s="363"/>
      <c r="I123" s="363"/>
      <c r="J123" s="363"/>
      <c r="K123" s="363"/>
      <c r="L123" s="363"/>
    </row>
    <row r="124" spans="2:12">
      <c r="B124" s="363"/>
      <c r="C124" s="363"/>
      <c r="D124" s="363"/>
      <c r="E124" s="363"/>
      <c r="F124" s="363"/>
      <c r="G124" s="363"/>
      <c r="H124" s="363"/>
      <c r="I124" s="363"/>
      <c r="J124" s="363"/>
      <c r="K124" s="363"/>
      <c r="L124" s="363"/>
    </row>
    <row r="125" spans="2:12">
      <c r="B125" s="363"/>
      <c r="C125" s="363"/>
      <c r="D125" s="363"/>
      <c r="E125" s="363"/>
      <c r="F125" s="363"/>
      <c r="G125" s="363"/>
      <c r="H125" s="363"/>
      <c r="I125" s="363"/>
      <c r="J125" s="363"/>
      <c r="K125" s="363"/>
      <c r="L125" s="363"/>
    </row>
    <row r="126" spans="2:12">
      <c r="B126" s="363"/>
      <c r="C126" s="363"/>
      <c r="D126" s="363"/>
      <c r="E126" s="363"/>
      <c r="F126" s="363"/>
      <c r="G126" s="363"/>
      <c r="H126" s="363"/>
      <c r="I126" s="363"/>
      <c r="J126" s="363"/>
      <c r="K126" s="363"/>
      <c r="L126" s="363"/>
    </row>
    <row r="127" spans="2:12">
      <c r="B127" s="363"/>
      <c r="C127" s="363"/>
      <c r="D127" s="363"/>
      <c r="E127" s="363"/>
      <c r="F127" s="363"/>
      <c r="G127" s="363"/>
      <c r="H127" s="363"/>
      <c r="I127" s="363"/>
      <c r="J127" s="363"/>
      <c r="K127" s="363"/>
      <c r="L127" s="363"/>
    </row>
    <row r="128" spans="2:12">
      <c r="B128" s="363"/>
      <c r="C128" s="363"/>
      <c r="D128" s="363"/>
      <c r="E128" s="363"/>
      <c r="F128" s="363"/>
      <c r="G128" s="363"/>
      <c r="H128" s="363"/>
      <c r="I128" s="363"/>
      <c r="J128" s="363"/>
      <c r="K128" s="363"/>
      <c r="L128" s="363"/>
    </row>
    <row r="129" spans="2:12">
      <c r="B129" s="363"/>
      <c r="C129" s="363"/>
      <c r="D129" s="363"/>
      <c r="E129" s="363"/>
      <c r="F129" s="363"/>
      <c r="G129" s="363"/>
      <c r="H129" s="363"/>
      <c r="I129" s="363"/>
      <c r="J129" s="363"/>
      <c r="K129" s="363"/>
      <c r="L129" s="363"/>
    </row>
    <row r="130" spans="2:12">
      <c r="B130" s="363"/>
      <c r="C130" s="363"/>
      <c r="D130" s="363"/>
      <c r="E130" s="363"/>
      <c r="F130" s="363"/>
      <c r="G130" s="363"/>
      <c r="H130" s="363"/>
      <c r="I130" s="363"/>
      <c r="J130" s="363"/>
      <c r="K130" s="363"/>
      <c r="L130" s="363"/>
    </row>
    <row r="131" spans="2:12">
      <c r="B131" s="363"/>
      <c r="C131" s="363"/>
      <c r="D131" s="363"/>
      <c r="E131" s="363"/>
      <c r="F131" s="363"/>
      <c r="G131" s="363"/>
      <c r="H131" s="363"/>
      <c r="I131" s="363"/>
      <c r="J131" s="363"/>
      <c r="K131" s="363"/>
      <c r="L131" s="363"/>
    </row>
    <row r="132" spans="2:12">
      <c r="B132" s="363"/>
      <c r="C132" s="363"/>
      <c r="D132" s="363"/>
      <c r="E132" s="363"/>
      <c r="F132" s="363"/>
      <c r="G132" s="363"/>
      <c r="H132" s="363"/>
      <c r="I132" s="363"/>
      <c r="J132" s="363"/>
      <c r="K132" s="363"/>
      <c r="L132" s="363"/>
    </row>
    <row r="133" spans="2:12">
      <c r="B133" s="363"/>
      <c r="C133" s="363"/>
      <c r="D133" s="363"/>
      <c r="E133" s="363"/>
      <c r="F133" s="363"/>
      <c r="G133" s="363"/>
      <c r="H133" s="363"/>
      <c r="I133" s="363"/>
      <c r="J133" s="363"/>
      <c r="K133" s="363"/>
      <c r="L133" s="363"/>
    </row>
    <row r="134" spans="2:12">
      <c r="B134" s="363"/>
      <c r="C134" s="363"/>
      <c r="D134" s="363"/>
      <c r="E134" s="363"/>
      <c r="F134" s="363"/>
      <c r="G134" s="363"/>
      <c r="H134" s="363"/>
      <c r="I134" s="363"/>
      <c r="J134" s="363"/>
      <c r="K134" s="363"/>
      <c r="L134" s="363"/>
    </row>
    <row r="135" spans="2:12">
      <c r="B135" s="363"/>
      <c r="C135" s="363"/>
      <c r="D135" s="363"/>
      <c r="E135" s="363"/>
      <c r="F135" s="363"/>
      <c r="G135" s="363"/>
      <c r="H135" s="363"/>
      <c r="I135" s="363"/>
      <c r="J135" s="363"/>
      <c r="K135" s="363"/>
      <c r="L135" s="363"/>
    </row>
    <row r="136" spans="2:12">
      <c r="B136" s="363"/>
      <c r="C136" s="363"/>
      <c r="D136" s="363"/>
      <c r="E136" s="363"/>
      <c r="F136" s="363"/>
      <c r="G136" s="363"/>
      <c r="H136" s="363"/>
      <c r="I136" s="363"/>
      <c r="J136" s="363"/>
      <c r="K136" s="363"/>
      <c r="L136" s="363"/>
    </row>
    <row r="137" spans="2:12">
      <c r="B137" s="363"/>
      <c r="C137" s="363"/>
      <c r="D137" s="363"/>
      <c r="E137" s="363"/>
      <c r="F137" s="363"/>
      <c r="G137" s="363"/>
      <c r="H137" s="363"/>
      <c r="I137" s="363"/>
      <c r="J137" s="363"/>
      <c r="K137" s="363"/>
      <c r="L137" s="363"/>
    </row>
    <row r="138" spans="2:12">
      <c r="B138" s="363"/>
      <c r="C138" s="363"/>
      <c r="D138" s="363"/>
      <c r="E138" s="363"/>
      <c r="F138" s="363"/>
      <c r="G138" s="363"/>
      <c r="H138" s="363"/>
      <c r="I138" s="363"/>
      <c r="J138" s="363"/>
      <c r="K138" s="363"/>
      <c r="L138" s="363"/>
    </row>
    <row r="139" spans="2:12">
      <c r="B139" s="363"/>
      <c r="C139" s="363"/>
      <c r="D139" s="363"/>
      <c r="E139" s="363"/>
      <c r="F139" s="363"/>
      <c r="G139" s="363"/>
      <c r="H139" s="363"/>
      <c r="I139" s="363"/>
      <c r="J139" s="363"/>
      <c r="K139" s="363"/>
      <c r="L139" s="363"/>
    </row>
    <row r="140" spans="2:12">
      <c r="B140" s="363"/>
      <c r="C140" s="363"/>
      <c r="D140" s="363"/>
      <c r="E140" s="363"/>
      <c r="F140" s="363"/>
      <c r="G140" s="363"/>
      <c r="H140" s="363"/>
      <c r="I140" s="363"/>
      <c r="J140" s="363"/>
      <c r="K140" s="363"/>
      <c r="L140" s="363"/>
    </row>
    <row r="141" spans="2:12">
      <c r="B141" s="363"/>
      <c r="C141" s="363"/>
      <c r="D141" s="363"/>
      <c r="E141" s="363"/>
      <c r="F141" s="363"/>
      <c r="G141" s="363"/>
      <c r="H141" s="363"/>
      <c r="I141" s="363"/>
      <c r="J141" s="363"/>
      <c r="K141" s="363"/>
      <c r="L141" s="363"/>
    </row>
    <row r="142" spans="2:12">
      <c r="B142" s="363"/>
      <c r="C142" s="363"/>
      <c r="D142" s="363"/>
      <c r="E142" s="363"/>
      <c r="F142" s="363"/>
      <c r="G142" s="363"/>
      <c r="H142" s="363"/>
      <c r="I142" s="363"/>
      <c r="J142" s="363"/>
      <c r="K142" s="363"/>
      <c r="L142" s="363"/>
    </row>
    <row r="143" spans="2:12">
      <c r="B143" s="363"/>
      <c r="C143" s="363"/>
      <c r="D143" s="363"/>
      <c r="E143" s="363"/>
      <c r="F143" s="363"/>
      <c r="G143" s="363"/>
      <c r="H143" s="363"/>
      <c r="I143" s="363"/>
      <c r="J143" s="363"/>
      <c r="K143" s="363"/>
      <c r="L143" s="363"/>
    </row>
    <row r="144" spans="2:12">
      <c r="B144" s="363"/>
      <c r="C144" s="363"/>
      <c r="D144" s="363"/>
      <c r="E144" s="363"/>
      <c r="F144" s="363"/>
      <c r="G144" s="363"/>
      <c r="H144" s="363"/>
      <c r="I144" s="363"/>
      <c r="J144" s="363"/>
      <c r="K144" s="363"/>
      <c r="L144" s="363"/>
    </row>
    <row r="145" spans="2:12">
      <c r="B145" s="363"/>
      <c r="C145" s="363"/>
      <c r="D145" s="363"/>
      <c r="E145" s="363"/>
      <c r="F145" s="363"/>
      <c r="G145" s="363"/>
      <c r="H145" s="363"/>
      <c r="I145" s="363"/>
      <c r="J145" s="363"/>
      <c r="K145" s="363"/>
      <c r="L145" s="363"/>
    </row>
    <row r="146" spans="2:12">
      <c r="B146" s="363"/>
      <c r="C146" s="363"/>
      <c r="D146" s="363"/>
      <c r="E146" s="363"/>
      <c r="F146" s="363"/>
      <c r="G146" s="363"/>
      <c r="H146" s="363"/>
      <c r="I146" s="363"/>
      <c r="J146" s="363"/>
      <c r="K146" s="363"/>
      <c r="L146" s="363"/>
    </row>
    <row r="147" spans="2:12">
      <c r="B147" s="363"/>
      <c r="C147" s="363"/>
      <c r="D147" s="363"/>
      <c r="E147" s="363"/>
      <c r="F147" s="363"/>
      <c r="G147" s="363"/>
      <c r="H147" s="363"/>
      <c r="I147" s="363"/>
      <c r="J147" s="363"/>
      <c r="K147" s="363"/>
      <c r="L147" s="363"/>
    </row>
    <row r="148" spans="2:12">
      <c r="B148" s="363"/>
      <c r="C148" s="363"/>
      <c r="D148" s="363"/>
      <c r="E148" s="363"/>
      <c r="F148" s="363"/>
      <c r="G148" s="363"/>
      <c r="H148" s="363"/>
      <c r="I148" s="363"/>
      <c r="J148" s="363"/>
      <c r="K148" s="363"/>
      <c r="L148" s="363"/>
    </row>
    <row r="149" spans="2:12">
      <c r="B149" s="363"/>
      <c r="C149" s="363"/>
      <c r="D149" s="363"/>
      <c r="E149" s="363"/>
      <c r="F149" s="363"/>
      <c r="G149" s="363"/>
      <c r="H149" s="363"/>
      <c r="I149" s="363"/>
      <c r="J149" s="363"/>
      <c r="K149" s="363"/>
      <c r="L149" s="363"/>
    </row>
    <row r="150" spans="2:12">
      <c r="B150" s="363"/>
      <c r="C150" s="363"/>
      <c r="D150" s="363"/>
      <c r="E150" s="363"/>
      <c r="F150" s="363"/>
      <c r="G150" s="363"/>
      <c r="H150" s="363"/>
      <c r="I150" s="363"/>
      <c r="J150" s="363"/>
      <c r="K150" s="363"/>
      <c r="L150" s="363"/>
    </row>
    <row r="151" spans="2:12">
      <c r="B151" s="363"/>
      <c r="C151" s="363"/>
      <c r="D151" s="363"/>
      <c r="E151" s="363"/>
      <c r="F151" s="363"/>
      <c r="G151" s="363"/>
      <c r="H151" s="363"/>
      <c r="I151" s="363"/>
      <c r="J151" s="363"/>
      <c r="K151" s="363"/>
      <c r="L151" s="363"/>
    </row>
    <row r="152" spans="2:12">
      <c r="B152" s="363"/>
      <c r="C152" s="363"/>
      <c r="D152" s="363"/>
      <c r="E152" s="363"/>
      <c r="F152" s="363"/>
      <c r="G152" s="363"/>
      <c r="H152" s="363"/>
      <c r="I152" s="363"/>
      <c r="J152" s="363"/>
      <c r="K152" s="363"/>
      <c r="L152" s="363"/>
    </row>
    <row r="153" spans="2:12">
      <c r="B153" s="363"/>
      <c r="C153" s="363"/>
      <c r="D153" s="363"/>
      <c r="E153" s="363"/>
      <c r="F153" s="363"/>
      <c r="G153" s="363"/>
      <c r="H153" s="363"/>
      <c r="I153" s="363"/>
      <c r="J153" s="363"/>
      <c r="K153" s="363"/>
      <c r="L153" s="363"/>
    </row>
    <row r="154" spans="2:12">
      <c r="B154" s="363"/>
      <c r="C154" s="363"/>
      <c r="D154" s="363"/>
      <c r="E154" s="363"/>
      <c r="F154" s="363"/>
      <c r="G154" s="363"/>
      <c r="H154" s="363"/>
      <c r="I154" s="363"/>
      <c r="J154" s="363"/>
      <c r="K154" s="363"/>
      <c r="L154" s="363"/>
    </row>
    <row r="155" spans="2:12">
      <c r="B155" s="363"/>
      <c r="C155" s="363"/>
      <c r="D155" s="363"/>
      <c r="E155" s="363"/>
      <c r="F155" s="363"/>
      <c r="G155" s="363"/>
      <c r="H155" s="363"/>
      <c r="I155" s="363"/>
      <c r="J155" s="363"/>
      <c r="K155" s="363"/>
      <c r="L155" s="363"/>
    </row>
    <row r="156" spans="2:12">
      <c r="B156" s="363"/>
      <c r="C156" s="363"/>
      <c r="D156" s="363"/>
      <c r="E156" s="363"/>
      <c r="F156" s="363"/>
      <c r="G156" s="363"/>
      <c r="H156" s="363"/>
      <c r="I156" s="363"/>
      <c r="J156" s="363"/>
      <c r="K156" s="363"/>
      <c r="L156" s="363"/>
    </row>
    <row r="157" spans="2:12">
      <c r="B157" s="363"/>
      <c r="C157" s="363"/>
      <c r="D157" s="363"/>
      <c r="E157" s="363"/>
      <c r="F157" s="363"/>
      <c r="G157" s="363"/>
      <c r="H157" s="363"/>
      <c r="I157" s="363"/>
      <c r="J157" s="363"/>
      <c r="K157" s="363"/>
      <c r="L157" s="363"/>
    </row>
    <row r="158" spans="2:12">
      <c r="B158" s="363"/>
      <c r="C158" s="363"/>
      <c r="D158" s="363"/>
      <c r="E158" s="363"/>
      <c r="F158" s="363"/>
      <c r="G158" s="363"/>
      <c r="H158" s="363"/>
      <c r="I158" s="363"/>
      <c r="J158" s="363"/>
      <c r="K158" s="363"/>
      <c r="L158" s="363"/>
    </row>
    <row r="159" spans="2:12">
      <c r="B159" s="363"/>
      <c r="C159" s="363"/>
      <c r="D159" s="363"/>
      <c r="E159" s="363"/>
      <c r="F159" s="363"/>
      <c r="G159" s="363"/>
      <c r="H159" s="363"/>
      <c r="I159" s="363"/>
      <c r="J159" s="363"/>
      <c r="K159" s="363"/>
      <c r="L159" s="363"/>
    </row>
    <row r="160" spans="2:12">
      <c r="B160" s="363"/>
      <c r="C160" s="363"/>
      <c r="D160" s="363"/>
      <c r="E160" s="363"/>
      <c r="F160" s="363"/>
      <c r="G160" s="363"/>
      <c r="H160" s="363"/>
      <c r="I160" s="363"/>
      <c r="J160" s="363"/>
      <c r="K160" s="363"/>
      <c r="L160" s="363"/>
    </row>
    <row r="161" spans="2:12">
      <c r="B161" s="363"/>
      <c r="C161" s="363"/>
      <c r="D161" s="363"/>
      <c r="E161" s="363"/>
      <c r="F161" s="363"/>
      <c r="G161" s="363"/>
      <c r="H161" s="363"/>
      <c r="I161" s="363"/>
      <c r="J161" s="363"/>
      <c r="K161" s="363"/>
      <c r="L161" s="363"/>
    </row>
    <row r="162" spans="2:12">
      <c r="B162" s="363"/>
      <c r="C162" s="363"/>
      <c r="D162" s="363"/>
      <c r="E162" s="363"/>
      <c r="F162" s="363"/>
      <c r="G162" s="363"/>
      <c r="H162" s="363"/>
      <c r="I162" s="363"/>
      <c r="J162" s="363"/>
      <c r="K162" s="363"/>
      <c r="L162" s="363"/>
    </row>
    <row r="163" spans="2:12">
      <c r="B163" s="363"/>
      <c r="C163" s="363"/>
      <c r="D163" s="363"/>
      <c r="E163" s="363"/>
      <c r="F163" s="363"/>
      <c r="G163" s="363"/>
      <c r="H163" s="363"/>
      <c r="I163" s="363"/>
      <c r="J163" s="363"/>
      <c r="K163" s="363"/>
      <c r="L163" s="363"/>
    </row>
    <row r="164" spans="2:12">
      <c r="B164" s="363"/>
      <c r="C164" s="363"/>
      <c r="D164" s="363"/>
      <c r="E164" s="363"/>
      <c r="F164" s="363"/>
      <c r="G164" s="363"/>
      <c r="H164" s="363"/>
      <c r="I164" s="363"/>
      <c r="J164" s="363"/>
      <c r="K164" s="363"/>
      <c r="L164" s="363"/>
    </row>
    <row r="165" spans="2:12">
      <c r="B165" s="363"/>
      <c r="C165" s="363"/>
      <c r="D165" s="363"/>
      <c r="E165" s="363"/>
      <c r="F165" s="363"/>
      <c r="G165" s="363"/>
      <c r="H165" s="363"/>
      <c r="I165" s="363"/>
      <c r="J165" s="363"/>
      <c r="K165" s="363"/>
      <c r="L165" s="363"/>
    </row>
    <row r="166" spans="2:12">
      <c r="B166" s="363"/>
      <c r="C166" s="363"/>
      <c r="D166" s="363"/>
      <c r="E166" s="363"/>
      <c r="F166" s="363"/>
      <c r="G166" s="363"/>
      <c r="H166" s="363"/>
      <c r="I166" s="363"/>
      <c r="J166" s="363"/>
      <c r="K166" s="363"/>
      <c r="L166" s="363"/>
    </row>
    <row r="167" spans="2:12">
      <c r="B167" s="363"/>
      <c r="C167" s="363"/>
      <c r="D167" s="363"/>
      <c r="E167" s="363"/>
      <c r="F167" s="363"/>
      <c r="G167" s="363"/>
      <c r="H167" s="363"/>
      <c r="I167" s="363"/>
      <c r="J167" s="363"/>
      <c r="K167" s="363"/>
      <c r="L167" s="363"/>
    </row>
    <row r="168" spans="2:12">
      <c r="B168" s="363"/>
      <c r="C168" s="363"/>
      <c r="D168" s="363"/>
      <c r="E168" s="363"/>
      <c r="F168" s="363"/>
      <c r="G168" s="363"/>
      <c r="H168" s="363"/>
      <c r="I168" s="363"/>
      <c r="J168" s="363"/>
      <c r="K168" s="363"/>
      <c r="L168" s="363"/>
    </row>
    <row r="169" spans="2:12">
      <c r="B169" s="363"/>
      <c r="C169" s="363"/>
      <c r="D169" s="363"/>
      <c r="E169" s="363"/>
      <c r="F169" s="363"/>
      <c r="G169" s="363"/>
      <c r="H169" s="363"/>
      <c r="I169" s="363"/>
      <c r="J169" s="363"/>
      <c r="K169" s="363"/>
      <c r="L169" s="363"/>
    </row>
    <row r="170" spans="2:12">
      <c r="B170" s="363"/>
      <c r="C170" s="363"/>
      <c r="D170" s="363"/>
      <c r="E170" s="363"/>
      <c r="F170" s="363"/>
      <c r="G170" s="363"/>
      <c r="H170" s="363"/>
      <c r="I170" s="363"/>
      <c r="J170" s="363"/>
      <c r="K170" s="363"/>
      <c r="L170" s="363"/>
    </row>
    <row r="171" spans="2:12">
      <c r="B171" s="363"/>
      <c r="C171" s="363"/>
      <c r="D171" s="363"/>
      <c r="E171" s="363"/>
      <c r="F171" s="363"/>
      <c r="G171" s="363"/>
      <c r="H171" s="363"/>
      <c r="I171" s="363"/>
      <c r="J171" s="363"/>
      <c r="K171" s="363"/>
      <c r="L171" s="363"/>
    </row>
    <row r="172" spans="2:12">
      <c r="B172" s="363"/>
      <c r="C172" s="363"/>
      <c r="D172" s="363"/>
      <c r="E172" s="363"/>
      <c r="F172" s="363"/>
      <c r="G172" s="363"/>
      <c r="H172" s="363"/>
      <c r="I172" s="363"/>
      <c r="J172" s="363"/>
      <c r="K172" s="363"/>
      <c r="L172" s="363"/>
    </row>
    <row r="173" spans="2:12">
      <c r="B173" s="363"/>
      <c r="C173" s="363"/>
      <c r="D173" s="363"/>
      <c r="E173" s="363"/>
      <c r="F173" s="363"/>
      <c r="G173" s="363"/>
      <c r="H173" s="363"/>
      <c r="I173" s="363"/>
      <c r="J173" s="363"/>
      <c r="K173" s="363"/>
      <c r="L173" s="363"/>
    </row>
    <row r="174" spans="2:12">
      <c r="B174" s="363"/>
      <c r="C174" s="363"/>
      <c r="D174" s="363"/>
      <c r="E174" s="363"/>
      <c r="F174" s="363"/>
      <c r="G174" s="363"/>
      <c r="H174" s="363"/>
      <c r="I174" s="363"/>
      <c r="J174" s="363"/>
      <c r="K174" s="363"/>
      <c r="L174" s="363"/>
    </row>
    <row r="175" spans="2:12">
      <c r="B175" s="363"/>
      <c r="C175" s="363"/>
      <c r="D175" s="363"/>
      <c r="E175" s="363"/>
      <c r="F175" s="363"/>
      <c r="G175" s="363"/>
      <c r="H175" s="363"/>
      <c r="I175" s="363"/>
      <c r="J175" s="363"/>
      <c r="K175" s="363"/>
      <c r="L175" s="363"/>
    </row>
    <row r="176" spans="2:12">
      <c r="B176" s="363"/>
      <c r="C176" s="363"/>
      <c r="D176" s="363"/>
      <c r="E176" s="363"/>
      <c r="F176" s="363"/>
      <c r="G176" s="363"/>
      <c r="H176" s="363"/>
      <c r="I176" s="363"/>
      <c r="J176" s="363"/>
      <c r="K176" s="363"/>
      <c r="L176" s="363"/>
    </row>
    <row r="177" spans="2:12">
      <c r="B177" s="363"/>
      <c r="C177" s="363"/>
      <c r="D177" s="363"/>
      <c r="E177" s="363"/>
      <c r="F177" s="363"/>
      <c r="G177" s="363"/>
      <c r="H177" s="363"/>
      <c r="I177" s="363"/>
      <c r="J177" s="363"/>
      <c r="K177" s="363"/>
      <c r="L177" s="363"/>
    </row>
    <row r="178" spans="2:12">
      <c r="B178" s="363"/>
      <c r="C178" s="363"/>
      <c r="D178" s="363"/>
      <c r="E178" s="363"/>
      <c r="F178" s="363"/>
      <c r="G178" s="363"/>
      <c r="H178" s="363"/>
      <c r="I178" s="363"/>
      <c r="J178" s="363"/>
      <c r="K178" s="363"/>
      <c r="L178" s="363"/>
    </row>
    <row r="179" spans="2:12">
      <c r="B179" s="363"/>
      <c r="C179" s="363"/>
      <c r="D179" s="363"/>
      <c r="E179" s="363"/>
      <c r="F179" s="363"/>
      <c r="G179" s="363"/>
      <c r="H179" s="363"/>
      <c r="I179" s="363"/>
      <c r="J179" s="363"/>
      <c r="K179" s="363"/>
      <c r="L179" s="363"/>
    </row>
    <row r="180" spans="2:12">
      <c r="B180" s="363"/>
      <c r="C180" s="363"/>
      <c r="D180" s="363"/>
      <c r="E180" s="363"/>
      <c r="F180" s="363"/>
      <c r="G180" s="363"/>
      <c r="H180" s="363"/>
      <c r="I180" s="363"/>
      <c r="J180" s="363"/>
      <c r="K180" s="363"/>
      <c r="L180" s="363"/>
    </row>
    <row r="181" spans="2:12">
      <c r="B181" s="363"/>
      <c r="C181" s="363"/>
      <c r="D181" s="363"/>
      <c r="E181" s="363"/>
      <c r="F181" s="363"/>
      <c r="G181" s="363"/>
      <c r="H181" s="363"/>
      <c r="I181" s="363"/>
      <c r="J181" s="363"/>
      <c r="K181" s="363"/>
      <c r="L181" s="363"/>
    </row>
    <row r="182" spans="2:12">
      <c r="B182" s="363"/>
      <c r="C182" s="363"/>
      <c r="D182" s="363"/>
      <c r="E182" s="363"/>
      <c r="F182" s="363"/>
      <c r="G182" s="363"/>
      <c r="H182" s="363"/>
      <c r="I182" s="363"/>
      <c r="J182" s="363"/>
      <c r="K182" s="363"/>
      <c r="L182" s="363"/>
    </row>
    <row r="183" spans="2:12">
      <c r="B183" s="363"/>
      <c r="C183" s="363"/>
      <c r="D183" s="363"/>
      <c r="E183" s="363"/>
      <c r="F183" s="363"/>
      <c r="G183" s="363"/>
      <c r="H183" s="363"/>
      <c r="I183" s="363"/>
      <c r="J183" s="363"/>
      <c r="K183" s="363"/>
      <c r="L183" s="363"/>
    </row>
    <row r="184" spans="2:12">
      <c r="B184" s="363"/>
      <c r="C184" s="363"/>
      <c r="D184" s="363"/>
      <c r="E184" s="363"/>
      <c r="F184" s="363"/>
      <c r="G184" s="363"/>
      <c r="H184" s="363"/>
      <c r="I184" s="363"/>
      <c r="J184" s="363"/>
      <c r="K184" s="363"/>
      <c r="L184" s="363"/>
    </row>
    <row r="185" spans="2:12">
      <c r="B185" s="363"/>
      <c r="C185" s="363"/>
      <c r="D185" s="363"/>
      <c r="E185" s="363"/>
      <c r="F185" s="363"/>
      <c r="G185" s="363"/>
      <c r="H185" s="363"/>
      <c r="I185" s="363"/>
      <c r="J185" s="363"/>
      <c r="K185" s="363"/>
      <c r="L185" s="363"/>
    </row>
    <row r="186" spans="2:12">
      <c r="B186" s="363"/>
      <c r="C186" s="363"/>
      <c r="D186" s="363"/>
      <c r="E186" s="363"/>
      <c r="F186" s="363"/>
      <c r="G186" s="363"/>
      <c r="H186" s="363"/>
      <c r="I186" s="363"/>
      <c r="J186" s="363"/>
      <c r="K186" s="363"/>
      <c r="L186" s="363"/>
    </row>
    <row r="187" spans="2:12">
      <c r="B187" s="363"/>
      <c r="C187" s="363"/>
      <c r="D187" s="363"/>
      <c r="E187" s="363"/>
      <c r="F187" s="363"/>
      <c r="G187" s="363"/>
      <c r="H187" s="363"/>
      <c r="I187" s="363"/>
      <c r="J187" s="363"/>
      <c r="K187" s="363"/>
      <c r="L187" s="363"/>
    </row>
    <row r="188" spans="2:12">
      <c r="B188" s="363"/>
      <c r="C188" s="363"/>
      <c r="D188" s="363"/>
      <c r="E188" s="363"/>
      <c r="F188" s="363"/>
      <c r="G188" s="363"/>
      <c r="H188" s="363"/>
      <c r="I188" s="363"/>
      <c r="J188" s="363"/>
      <c r="K188" s="363"/>
      <c r="L188" s="363"/>
    </row>
    <row r="189" spans="2:12">
      <c r="B189" s="363"/>
      <c r="C189" s="363"/>
      <c r="D189" s="363"/>
      <c r="E189" s="363"/>
      <c r="F189" s="363"/>
      <c r="G189" s="363"/>
      <c r="H189" s="363"/>
      <c r="I189" s="363"/>
      <c r="J189" s="363"/>
      <c r="K189" s="363"/>
      <c r="L189" s="363"/>
    </row>
    <row r="190" spans="2:12">
      <c r="B190" s="363"/>
      <c r="C190" s="363"/>
      <c r="D190" s="363"/>
      <c r="E190" s="363"/>
      <c r="F190" s="363"/>
      <c r="G190" s="363"/>
      <c r="H190" s="363"/>
      <c r="I190" s="363"/>
      <c r="J190" s="363"/>
      <c r="K190" s="363"/>
      <c r="L190" s="363"/>
    </row>
    <row r="191" spans="2:12">
      <c r="B191" s="363"/>
      <c r="C191" s="363"/>
      <c r="D191" s="363"/>
      <c r="E191" s="363"/>
      <c r="F191" s="363"/>
      <c r="G191" s="363"/>
      <c r="H191" s="363"/>
      <c r="I191" s="363"/>
      <c r="J191" s="363"/>
      <c r="K191" s="363"/>
      <c r="L191" s="363"/>
    </row>
    <row r="192" spans="2:12">
      <c r="B192" s="363"/>
      <c r="C192" s="363"/>
      <c r="D192" s="363"/>
      <c r="E192" s="363"/>
      <c r="F192" s="363"/>
      <c r="G192" s="363"/>
      <c r="H192" s="363"/>
      <c r="I192" s="363"/>
      <c r="J192" s="363"/>
      <c r="K192" s="363"/>
      <c r="L192" s="363"/>
    </row>
    <row r="193" spans="2:12">
      <c r="B193" s="363"/>
      <c r="C193" s="363"/>
      <c r="D193" s="363"/>
      <c r="E193" s="363"/>
      <c r="F193" s="363"/>
      <c r="G193" s="363"/>
      <c r="H193" s="363"/>
      <c r="I193" s="363"/>
      <c r="J193" s="363"/>
      <c r="K193" s="363"/>
      <c r="L193" s="363"/>
    </row>
    <row r="194" spans="2:12">
      <c r="B194" s="363"/>
      <c r="C194" s="363"/>
      <c r="D194" s="363"/>
      <c r="E194" s="363"/>
      <c r="F194" s="363"/>
      <c r="G194" s="363"/>
      <c r="H194" s="363"/>
      <c r="I194" s="363"/>
      <c r="J194" s="363"/>
      <c r="K194" s="363"/>
      <c r="L194" s="363"/>
    </row>
    <row r="195" spans="2:12">
      <c r="B195" s="363"/>
      <c r="C195" s="363"/>
      <c r="D195" s="363"/>
      <c r="E195" s="363"/>
      <c r="F195" s="363"/>
      <c r="G195" s="363"/>
      <c r="H195" s="363"/>
      <c r="I195" s="363"/>
      <c r="J195" s="363"/>
      <c r="K195" s="363"/>
      <c r="L195" s="363"/>
    </row>
    <row r="196" spans="2:12">
      <c r="B196" s="363"/>
      <c r="C196" s="363"/>
      <c r="D196" s="363"/>
      <c r="E196" s="363"/>
      <c r="F196" s="363"/>
      <c r="G196" s="363"/>
      <c r="H196" s="363"/>
      <c r="I196" s="363"/>
      <c r="J196" s="363"/>
      <c r="K196" s="363"/>
      <c r="L196" s="363"/>
    </row>
    <row r="197" spans="2:12">
      <c r="B197" s="363"/>
      <c r="C197" s="363"/>
      <c r="D197" s="363"/>
      <c r="E197" s="363"/>
      <c r="F197" s="363"/>
      <c r="G197" s="363"/>
      <c r="H197" s="363"/>
      <c r="I197" s="363"/>
      <c r="J197" s="363"/>
      <c r="K197" s="363"/>
      <c r="L197" s="363"/>
    </row>
    <row r="198" spans="2:12">
      <c r="B198" s="363"/>
      <c r="C198" s="363"/>
      <c r="D198" s="363"/>
      <c r="E198" s="363"/>
      <c r="F198" s="363"/>
      <c r="G198" s="363"/>
      <c r="H198" s="363"/>
      <c r="I198" s="363"/>
      <c r="J198" s="363"/>
      <c r="K198" s="363"/>
      <c r="L198" s="363"/>
    </row>
    <row r="199" spans="2:12">
      <c r="B199" s="363"/>
      <c r="C199" s="363"/>
      <c r="D199" s="363"/>
      <c r="E199" s="363"/>
      <c r="F199" s="363"/>
      <c r="G199" s="363"/>
      <c r="H199" s="363"/>
      <c r="I199" s="363"/>
      <c r="J199" s="363"/>
      <c r="K199" s="363"/>
      <c r="L199" s="363"/>
    </row>
    <row r="200" spans="2:12">
      <c r="B200" s="363"/>
      <c r="C200" s="363"/>
      <c r="D200" s="363"/>
      <c r="E200" s="363"/>
      <c r="F200" s="363"/>
      <c r="G200" s="363"/>
      <c r="H200" s="363"/>
      <c r="I200" s="363"/>
      <c r="J200" s="363"/>
      <c r="K200" s="363"/>
      <c r="L200" s="363"/>
    </row>
    <row r="201" spans="2:12">
      <c r="B201" s="363"/>
      <c r="C201" s="363"/>
      <c r="D201" s="363"/>
      <c r="E201" s="363"/>
      <c r="F201" s="363"/>
      <c r="G201" s="363"/>
      <c r="H201" s="363"/>
      <c r="I201" s="363"/>
      <c r="J201" s="363"/>
      <c r="K201" s="363"/>
      <c r="L201" s="363"/>
    </row>
    <row r="202" spans="2:12">
      <c r="B202" s="363"/>
      <c r="C202" s="363"/>
      <c r="D202" s="363"/>
      <c r="E202" s="363"/>
      <c r="F202" s="363"/>
      <c r="G202" s="363"/>
      <c r="H202" s="363"/>
      <c r="I202" s="363"/>
      <c r="J202" s="363"/>
      <c r="K202" s="363"/>
      <c r="L202" s="363"/>
    </row>
    <row r="203" spans="2:12">
      <c r="B203" s="363"/>
      <c r="C203" s="363"/>
      <c r="D203" s="363"/>
      <c r="E203" s="363"/>
      <c r="F203" s="363"/>
      <c r="G203" s="363"/>
      <c r="H203" s="363"/>
      <c r="I203" s="363"/>
      <c r="J203" s="363"/>
      <c r="K203" s="363"/>
      <c r="L203" s="363"/>
    </row>
    <row r="204" spans="2:12">
      <c r="B204" s="363"/>
      <c r="C204" s="363"/>
      <c r="D204" s="363"/>
      <c r="E204" s="363"/>
      <c r="F204" s="363"/>
      <c r="G204" s="363"/>
      <c r="H204" s="363"/>
      <c r="I204" s="363"/>
      <c r="J204" s="363"/>
      <c r="K204" s="363"/>
      <c r="L204" s="363"/>
    </row>
    <row r="205" spans="2:12">
      <c r="B205" s="363"/>
      <c r="C205" s="363"/>
      <c r="D205" s="363"/>
      <c r="E205" s="363"/>
      <c r="F205" s="363"/>
      <c r="G205" s="363"/>
      <c r="H205" s="363"/>
      <c r="I205" s="363"/>
      <c r="J205" s="363"/>
      <c r="K205" s="363"/>
      <c r="L205" s="363"/>
    </row>
    <row r="206" spans="2:12">
      <c r="B206" s="363"/>
      <c r="C206" s="363"/>
      <c r="D206" s="363"/>
      <c r="E206" s="363"/>
      <c r="F206" s="363"/>
      <c r="G206" s="363"/>
      <c r="H206" s="363"/>
      <c r="I206" s="363"/>
      <c r="J206" s="363"/>
      <c r="K206" s="363"/>
      <c r="L206" s="363"/>
    </row>
    <row r="207" spans="2:12">
      <c r="B207" s="363"/>
      <c r="C207" s="363"/>
      <c r="D207" s="363"/>
      <c r="E207" s="363"/>
      <c r="F207" s="363"/>
      <c r="G207" s="363"/>
      <c r="H207" s="363"/>
      <c r="I207" s="363"/>
      <c r="J207" s="363"/>
      <c r="K207" s="363"/>
      <c r="L207" s="363"/>
    </row>
    <row r="208" spans="2:12">
      <c r="B208" s="363"/>
      <c r="C208" s="363"/>
      <c r="D208" s="363"/>
      <c r="E208" s="363"/>
      <c r="F208" s="363"/>
      <c r="G208" s="363"/>
      <c r="H208" s="363"/>
      <c r="I208" s="363"/>
      <c r="J208" s="363"/>
      <c r="K208" s="363"/>
      <c r="L208" s="363"/>
    </row>
    <row r="209" spans="2:12">
      <c r="B209" s="363"/>
      <c r="C209" s="363"/>
      <c r="D209" s="363"/>
      <c r="E209" s="363"/>
      <c r="F209" s="363"/>
      <c r="G209" s="363"/>
      <c r="H209" s="363"/>
      <c r="I209" s="363"/>
      <c r="J209" s="363"/>
      <c r="K209" s="363"/>
      <c r="L209" s="363"/>
    </row>
    <row r="210" spans="2:12">
      <c r="B210" s="363"/>
      <c r="C210" s="363"/>
      <c r="D210" s="363"/>
      <c r="E210" s="363"/>
      <c r="F210" s="363"/>
      <c r="G210" s="363"/>
      <c r="H210" s="363"/>
      <c r="I210" s="363"/>
      <c r="J210" s="363"/>
      <c r="K210" s="363"/>
      <c r="L210" s="363"/>
    </row>
    <row r="211" spans="2:12">
      <c r="B211" s="363"/>
      <c r="C211" s="363"/>
      <c r="D211" s="363"/>
      <c r="E211" s="363"/>
      <c r="F211" s="363"/>
      <c r="G211" s="363"/>
      <c r="H211" s="363"/>
      <c r="I211" s="363"/>
      <c r="J211" s="363"/>
      <c r="K211" s="363"/>
      <c r="L211" s="363"/>
    </row>
    <row r="212" spans="2:12">
      <c r="B212" s="363"/>
      <c r="C212" s="363"/>
      <c r="D212" s="363"/>
      <c r="E212" s="363"/>
      <c r="F212" s="363"/>
      <c r="G212" s="363"/>
      <c r="H212" s="363"/>
      <c r="I212" s="363"/>
      <c r="J212" s="363"/>
      <c r="K212" s="363"/>
      <c r="L212" s="363"/>
    </row>
    <row r="213" spans="2:12">
      <c r="B213" s="363"/>
      <c r="C213" s="363"/>
      <c r="D213" s="363"/>
      <c r="E213" s="363"/>
      <c r="F213" s="363"/>
      <c r="G213" s="363"/>
      <c r="H213" s="363"/>
      <c r="I213" s="363"/>
      <c r="J213" s="363"/>
      <c r="K213" s="363"/>
      <c r="L213" s="363"/>
    </row>
    <row r="214" spans="2:12">
      <c r="B214" s="363"/>
      <c r="C214" s="363"/>
      <c r="D214" s="363"/>
      <c r="E214" s="363"/>
      <c r="F214" s="363"/>
      <c r="G214" s="363"/>
      <c r="H214" s="363"/>
      <c r="I214" s="363"/>
      <c r="J214" s="363"/>
      <c r="K214" s="363"/>
      <c r="L214" s="363"/>
    </row>
    <row r="215" spans="2:12">
      <c r="B215" s="363"/>
      <c r="C215" s="363"/>
      <c r="D215" s="363"/>
      <c r="E215" s="363"/>
      <c r="F215" s="363"/>
      <c r="G215" s="363"/>
      <c r="H215" s="363"/>
      <c r="I215" s="363"/>
      <c r="J215" s="363"/>
      <c r="K215" s="363"/>
      <c r="L215" s="363"/>
    </row>
    <row r="216" spans="2:12">
      <c r="B216" s="363"/>
      <c r="C216" s="363"/>
      <c r="D216" s="363"/>
      <c r="E216" s="363"/>
      <c r="F216" s="363"/>
      <c r="G216" s="363"/>
      <c r="H216" s="363"/>
      <c r="I216" s="363"/>
      <c r="J216" s="363"/>
      <c r="K216" s="363"/>
      <c r="L216" s="363"/>
    </row>
    <row r="217" spans="2:12">
      <c r="B217" s="363"/>
      <c r="C217" s="363"/>
      <c r="D217" s="363"/>
      <c r="E217" s="363"/>
      <c r="F217" s="363"/>
      <c r="G217" s="363"/>
      <c r="H217" s="363"/>
      <c r="I217" s="363"/>
      <c r="J217" s="363"/>
      <c r="K217" s="363"/>
      <c r="L217" s="363"/>
    </row>
    <row r="218" spans="2:12">
      <c r="B218" s="363"/>
      <c r="C218" s="363"/>
      <c r="D218" s="363"/>
      <c r="E218" s="363"/>
      <c r="F218" s="363"/>
      <c r="G218" s="363"/>
      <c r="H218" s="363"/>
      <c r="I218" s="363"/>
      <c r="J218" s="363"/>
      <c r="K218" s="363"/>
      <c r="L218" s="363"/>
    </row>
    <row r="219" spans="2:12">
      <c r="B219" s="363"/>
      <c r="C219" s="363"/>
      <c r="D219" s="363"/>
      <c r="E219" s="363"/>
      <c r="F219" s="363"/>
      <c r="G219" s="363"/>
      <c r="H219" s="363"/>
      <c r="I219" s="363"/>
      <c r="J219" s="363"/>
      <c r="K219" s="363"/>
      <c r="L219" s="363"/>
    </row>
    <row r="220" spans="2:12">
      <c r="B220" s="363"/>
      <c r="C220" s="363"/>
      <c r="D220" s="363"/>
      <c r="E220" s="363"/>
      <c r="F220" s="363"/>
      <c r="G220" s="363"/>
      <c r="H220" s="363"/>
      <c r="I220" s="363"/>
      <c r="J220" s="363"/>
      <c r="K220" s="363"/>
      <c r="L220" s="363"/>
    </row>
    <row r="221" spans="2:12">
      <c r="B221" s="363"/>
      <c r="C221" s="363"/>
      <c r="D221" s="363"/>
      <c r="E221" s="363"/>
      <c r="F221" s="363"/>
      <c r="G221" s="363"/>
      <c r="H221" s="363"/>
      <c r="I221" s="363"/>
      <c r="J221" s="363"/>
      <c r="K221" s="363"/>
      <c r="L221" s="363"/>
    </row>
    <row r="222" spans="2:12">
      <c r="B222" s="363"/>
      <c r="C222" s="363"/>
      <c r="D222" s="363"/>
      <c r="E222" s="363"/>
      <c r="F222" s="363"/>
      <c r="G222" s="363"/>
      <c r="H222" s="363"/>
      <c r="I222" s="363"/>
      <c r="J222" s="363"/>
      <c r="K222" s="363"/>
      <c r="L222" s="363"/>
    </row>
    <row r="223" spans="2:12">
      <c r="B223" s="363"/>
      <c r="C223" s="363"/>
      <c r="D223" s="363"/>
      <c r="E223" s="363"/>
      <c r="F223" s="363"/>
      <c r="G223" s="363"/>
      <c r="H223" s="363"/>
      <c r="I223" s="363"/>
      <c r="J223" s="363"/>
      <c r="K223" s="363"/>
      <c r="L223" s="363"/>
    </row>
    <row r="224" spans="2:12">
      <c r="B224" s="363"/>
      <c r="C224" s="363"/>
      <c r="D224" s="363"/>
      <c r="E224" s="363"/>
      <c r="F224" s="363"/>
      <c r="G224" s="363"/>
      <c r="H224" s="363"/>
      <c r="I224" s="363"/>
      <c r="J224" s="363"/>
      <c r="K224" s="363"/>
      <c r="L224" s="363"/>
    </row>
    <row r="225" spans="2:12">
      <c r="B225" s="363"/>
      <c r="C225" s="363"/>
      <c r="D225" s="363"/>
      <c r="E225" s="363"/>
      <c r="F225" s="363"/>
      <c r="G225" s="363"/>
      <c r="H225" s="363"/>
      <c r="I225" s="363"/>
      <c r="J225" s="363"/>
      <c r="K225" s="363"/>
      <c r="L225" s="363"/>
    </row>
    <row r="226" spans="2:12">
      <c r="B226" s="363"/>
      <c r="C226" s="363"/>
      <c r="D226" s="363"/>
      <c r="E226" s="363"/>
      <c r="F226" s="363"/>
      <c r="G226" s="363"/>
      <c r="H226" s="363"/>
      <c r="I226" s="363"/>
      <c r="J226" s="363"/>
      <c r="K226" s="363"/>
      <c r="L226" s="363"/>
    </row>
    <row r="227" spans="2:12">
      <c r="B227" s="363"/>
      <c r="C227" s="363"/>
      <c r="D227" s="363"/>
      <c r="E227" s="363"/>
      <c r="F227" s="363"/>
      <c r="G227" s="363"/>
      <c r="H227" s="363"/>
      <c r="I227" s="363"/>
      <c r="J227" s="363"/>
      <c r="K227" s="363"/>
      <c r="L227" s="363"/>
    </row>
    <row r="228" spans="2:12">
      <c r="B228" s="363"/>
      <c r="C228" s="363"/>
      <c r="D228" s="363"/>
      <c r="E228" s="363"/>
      <c r="F228" s="363"/>
      <c r="G228" s="363"/>
      <c r="H228" s="363"/>
      <c r="I228" s="363"/>
      <c r="J228" s="363"/>
      <c r="K228" s="363"/>
      <c r="L228" s="363"/>
    </row>
    <row r="229" spans="2:12">
      <c r="B229" s="363"/>
      <c r="C229" s="363"/>
      <c r="D229" s="363"/>
      <c r="E229" s="363"/>
      <c r="F229" s="363"/>
      <c r="G229" s="363"/>
      <c r="H229" s="363"/>
      <c r="I229" s="363"/>
      <c r="J229" s="363"/>
      <c r="K229" s="363"/>
      <c r="L229" s="363"/>
    </row>
    <row r="230" spans="2:12">
      <c r="B230" s="363"/>
      <c r="C230" s="363"/>
      <c r="D230" s="363"/>
      <c r="E230" s="363"/>
      <c r="F230" s="363"/>
      <c r="G230" s="363"/>
      <c r="H230" s="363"/>
      <c r="I230" s="363"/>
      <c r="J230" s="363"/>
      <c r="K230" s="363"/>
      <c r="L230" s="363"/>
    </row>
    <row r="231" spans="2:12">
      <c r="B231" s="363"/>
      <c r="C231" s="363"/>
      <c r="D231" s="363"/>
      <c r="E231" s="363"/>
      <c r="F231" s="363"/>
      <c r="G231" s="363"/>
      <c r="H231" s="363"/>
      <c r="I231" s="363"/>
      <c r="J231" s="363"/>
      <c r="K231" s="363"/>
      <c r="L231" s="363"/>
    </row>
    <row r="232" spans="2:12">
      <c r="B232" s="363"/>
      <c r="C232" s="363"/>
      <c r="D232" s="363"/>
      <c r="E232" s="363"/>
      <c r="F232" s="363"/>
      <c r="G232" s="363"/>
      <c r="H232" s="363"/>
      <c r="I232" s="363"/>
      <c r="J232" s="363"/>
      <c r="K232" s="363"/>
      <c r="L232" s="363"/>
    </row>
    <row r="233" spans="2:12">
      <c r="B233" s="363"/>
      <c r="C233" s="363"/>
      <c r="D233" s="363"/>
      <c r="E233" s="363"/>
      <c r="F233" s="363"/>
      <c r="G233" s="363"/>
      <c r="H233" s="363"/>
      <c r="I233" s="363"/>
      <c r="J233" s="363"/>
      <c r="K233" s="363"/>
      <c r="L233" s="363"/>
    </row>
    <row r="234" spans="2:12">
      <c r="B234" s="363"/>
      <c r="C234" s="363"/>
      <c r="D234" s="363"/>
      <c r="E234" s="363"/>
      <c r="F234" s="363"/>
      <c r="G234" s="363"/>
      <c r="H234" s="363"/>
      <c r="I234" s="363"/>
      <c r="J234" s="363"/>
      <c r="K234" s="363"/>
      <c r="L234" s="363"/>
    </row>
    <row r="235" spans="2:12">
      <c r="B235" s="363"/>
      <c r="C235" s="363"/>
      <c r="D235" s="363"/>
      <c r="E235" s="363"/>
      <c r="F235" s="363"/>
      <c r="G235" s="363"/>
      <c r="H235" s="363"/>
      <c r="I235" s="363"/>
      <c r="J235" s="363"/>
      <c r="K235" s="363"/>
      <c r="L235" s="363"/>
    </row>
    <row r="236" spans="2:12">
      <c r="B236" s="363"/>
      <c r="C236" s="363"/>
      <c r="D236" s="363"/>
      <c r="E236" s="363"/>
      <c r="F236" s="363"/>
      <c r="G236" s="363"/>
      <c r="H236" s="363"/>
      <c r="I236" s="363"/>
      <c r="J236" s="363"/>
      <c r="K236" s="363"/>
      <c r="L236" s="363"/>
    </row>
    <row r="237" spans="2:12">
      <c r="B237" s="363"/>
      <c r="C237" s="363"/>
      <c r="D237" s="363"/>
      <c r="E237" s="363"/>
      <c r="F237" s="363"/>
      <c r="G237" s="363"/>
      <c r="H237" s="363"/>
      <c r="I237" s="363"/>
      <c r="J237" s="363"/>
      <c r="K237" s="363"/>
      <c r="L237" s="363"/>
    </row>
    <row r="238" spans="2:12">
      <c r="B238" s="363"/>
      <c r="C238" s="363"/>
      <c r="D238" s="363"/>
      <c r="E238" s="363"/>
      <c r="F238" s="363"/>
      <c r="G238" s="363"/>
      <c r="H238" s="363"/>
      <c r="I238" s="363"/>
      <c r="J238" s="363"/>
      <c r="K238" s="363"/>
      <c r="L238" s="363"/>
    </row>
    <row r="239" spans="2:12">
      <c r="B239" s="363"/>
      <c r="C239" s="363"/>
      <c r="D239" s="363"/>
      <c r="E239" s="363"/>
      <c r="F239" s="363"/>
      <c r="G239" s="363"/>
      <c r="H239" s="363"/>
      <c r="I239" s="363"/>
      <c r="J239" s="363"/>
      <c r="K239" s="363"/>
      <c r="L239" s="363"/>
    </row>
    <row r="240" spans="2:12">
      <c r="B240" s="363"/>
      <c r="C240" s="363"/>
      <c r="D240" s="363"/>
      <c r="E240" s="363"/>
      <c r="F240" s="363"/>
      <c r="G240" s="363"/>
      <c r="H240" s="363"/>
      <c r="I240" s="363"/>
      <c r="J240" s="363"/>
      <c r="K240" s="363"/>
      <c r="L240" s="363"/>
    </row>
    <row r="241" spans="2:12">
      <c r="B241" s="363"/>
      <c r="C241" s="363"/>
      <c r="D241" s="363"/>
      <c r="E241" s="363"/>
      <c r="F241" s="363"/>
      <c r="G241" s="363"/>
      <c r="H241" s="363"/>
      <c r="I241" s="363"/>
      <c r="J241" s="363"/>
      <c r="K241" s="363"/>
      <c r="L241" s="363"/>
    </row>
    <row r="242" spans="2:12">
      <c r="B242" s="363"/>
      <c r="C242" s="363"/>
      <c r="D242" s="363"/>
      <c r="E242" s="363"/>
      <c r="F242" s="363"/>
      <c r="G242" s="363"/>
      <c r="H242" s="363"/>
      <c r="I242" s="363"/>
      <c r="J242" s="363"/>
      <c r="K242" s="363"/>
      <c r="L242" s="363"/>
    </row>
    <row r="243" spans="2:12">
      <c r="B243" s="363"/>
      <c r="C243" s="363"/>
      <c r="D243" s="363"/>
      <c r="E243" s="363"/>
      <c r="F243" s="363"/>
      <c r="G243" s="363"/>
      <c r="H243" s="363"/>
      <c r="I243" s="363"/>
      <c r="J243" s="363"/>
      <c r="K243" s="363"/>
      <c r="L243" s="363"/>
    </row>
    <row r="244" spans="2:12">
      <c r="B244" s="363"/>
      <c r="C244" s="363"/>
      <c r="D244" s="363"/>
      <c r="E244" s="363"/>
      <c r="F244" s="363"/>
      <c r="G244" s="363"/>
      <c r="H244" s="363"/>
      <c r="I244" s="363"/>
      <c r="J244" s="363"/>
      <c r="K244" s="363"/>
      <c r="L244" s="363"/>
    </row>
    <row r="245" spans="2:12">
      <c r="B245" s="363"/>
      <c r="C245" s="363"/>
      <c r="D245" s="363"/>
      <c r="E245" s="363"/>
      <c r="F245" s="363"/>
      <c r="G245" s="363"/>
      <c r="H245" s="363"/>
      <c r="I245" s="363"/>
      <c r="J245" s="363"/>
      <c r="K245" s="363"/>
      <c r="L245" s="363"/>
    </row>
    <row r="246" spans="2:12">
      <c r="B246" s="363"/>
      <c r="C246" s="363"/>
      <c r="D246" s="363"/>
      <c r="E246" s="363"/>
      <c r="F246" s="363"/>
      <c r="G246" s="363"/>
      <c r="H246" s="363"/>
      <c r="I246" s="363"/>
      <c r="J246" s="363"/>
      <c r="K246" s="363"/>
      <c r="L246" s="363"/>
    </row>
    <row r="247" spans="2:12">
      <c r="B247" s="363"/>
      <c r="C247" s="363"/>
      <c r="D247" s="363"/>
      <c r="E247" s="363"/>
      <c r="F247" s="363"/>
      <c r="G247" s="363"/>
      <c r="H247" s="363"/>
      <c r="I247" s="363"/>
      <c r="J247" s="363"/>
      <c r="K247" s="363"/>
      <c r="L247" s="363"/>
    </row>
    <row r="248" spans="2:12">
      <c r="B248" s="363"/>
      <c r="C248" s="363"/>
      <c r="D248" s="363"/>
      <c r="E248" s="363"/>
      <c r="F248" s="363"/>
      <c r="G248" s="363"/>
      <c r="H248" s="363"/>
      <c r="I248" s="363"/>
      <c r="J248" s="363"/>
      <c r="K248" s="363"/>
      <c r="L248" s="363"/>
    </row>
    <row r="249" spans="2:12">
      <c r="B249" s="363"/>
      <c r="C249" s="363"/>
      <c r="D249" s="363"/>
      <c r="E249" s="363"/>
      <c r="F249" s="363"/>
      <c r="G249" s="363"/>
      <c r="H249" s="363"/>
      <c r="I249" s="363"/>
      <c r="J249" s="363"/>
      <c r="K249" s="363"/>
      <c r="L249" s="363"/>
    </row>
    <row r="250" spans="2:12">
      <c r="B250" s="363"/>
      <c r="C250" s="363"/>
      <c r="D250" s="363"/>
      <c r="E250" s="363"/>
      <c r="F250" s="363"/>
      <c r="G250" s="363"/>
      <c r="H250" s="363"/>
      <c r="I250" s="363"/>
      <c r="J250" s="363"/>
      <c r="K250" s="363"/>
      <c r="L250" s="363"/>
    </row>
    <row r="251" spans="2:12">
      <c r="B251" s="363"/>
      <c r="C251" s="363"/>
      <c r="D251" s="363"/>
      <c r="E251" s="363"/>
      <c r="F251" s="363"/>
      <c r="G251" s="363"/>
      <c r="H251" s="363"/>
      <c r="I251" s="363"/>
      <c r="J251" s="363"/>
      <c r="K251" s="363"/>
      <c r="L251" s="363"/>
    </row>
  </sheetData>
  <mergeCells count="12">
    <mergeCell ref="A56:J56"/>
    <mergeCell ref="A57:J57"/>
    <mergeCell ref="A36:C36"/>
    <mergeCell ref="A18:D18"/>
    <mergeCell ref="E18:J18"/>
    <mergeCell ref="A39:J39"/>
    <mergeCell ref="E36:J36"/>
    <mergeCell ref="A5:A6"/>
    <mergeCell ref="A2:J2"/>
    <mergeCell ref="A4:J4"/>
    <mergeCell ref="A16:J16"/>
    <mergeCell ref="A14:J14"/>
  </mergeCells>
  <pageMargins left="0.7" right="0.52083333333333337" top="0.86956521739130432" bottom="0.61458333333333337" header="0.3" footer="0.3"/>
  <pageSetup orientation="portrait" r:id="rId1"/>
  <headerFooter>
    <oddHeader>&amp;R&amp;7Informe de la Operación Mensual - Enero 2018
INFSGI-MES-01-2018
15/02/2018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115" zoomScaleNormal="130" zoomScaleSheetLayoutView="115" zoomScalePageLayoutView="130" workbookViewId="0">
      <selection activeCell="P25" sqref="P25"/>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793" t="s">
        <v>0</v>
      </c>
      <c r="B3" s="793"/>
      <c r="C3" s="793"/>
      <c r="D3" s="793"/>
      <c r="E3" s="793"/>
      <c r="F3" s="793"/>
      <c r="G3" s="793"/>
      <c r="H3" s="793"/>
      <c r="I3" s="793"/>
      <c r="J3" s="793"/>
      <c r="K3" s="793"/>
      <c r="L3" s="793"/>
    </row>
    <row r="4" spans="1:16">
      <c r="A4" s="793"/>
      <c r="B4" s="793"/>
      <c r="C4" s="793"/>
      <c r="D4" s="793"/>
      <c r="E4" s="793"/>
      <c r="F4" s="793"/>
      <c r="G4" s="793"/>
      <c r="H4" s="793"/>
      <c r="I4" s="793"/>
      <c r="J4" s="793"/>
      <c r="K4" s="793"/>
      <c r="L4" s="793"/>
    </row>
    <row r="5" spans="1:16" ht="12">
      <c r="A5" s="46"/>
      <c r="B5" s="364"/>
      <c r="C5" s="4"/>
      <c r="D5" s="4"/>
      <c r="E5" s="47"/>
      <c r="F5" s="4"/>
      <c r="G5" s="4"/>
      <c r="H5" s="4"/>
      <c r="I5" s="4"/>
      <c r="J5" s="4"/>
      <c r="K5" s="4"/>
      <c r="L5" s="10" t="s">
        <v>1</v>
      </c>
    </row>
    <row r="6" spans="1:16" ht="12">
      <c r="A6" s="46"/>
      <c r="B6" s="364"/>
      <c r="C6" s="4"/>
      <c r="D6" s="4"/>
      <c r="E6" s="47"/>
      <c r="F6" s="4"/>
      <c r="G6" s="4"/>
      <c r="H6" s="4"/>
      <c r="I6" s="4"/>
      <c r="J6" s="4"/>
      <c r="K6" s="4"/>
      <c r="L6" s="7"/>
    </row>
    <row r="7" spans="1:16" ht="19.5" customHeight="1">
      <c r="A7" s="27" t="s">
        <v>793</v>
      </c>
      <c r="B7" s="365"/>
      <c r="C7" s="32"/>
      <c r="D7" s="32"/>
      <c r="E7" s="32"/>
      <c r="F7" s="32"/>
      <c r="G7" s="32"/>
      <c r="H7" s="32"/>
      <c r="I7" s="32"/>
      <c r="J7" s="32"/>
      <c r="K7" s="32"/>
      <c r="L7" s="32"/>
    </row>
    <row r="8" spans="1:16" ht="17.25" customHeight="1">
      <c r="A8" s="366"/>
      <c r="B8" s="32" t="s">
        <v>276</v>
      </c>
      <c r="C8" s="30"/>
      <c r="D8" s="30"/>
      <c r="E8" s="30"/>
      <c r="F8" s="30"/>
      <c r="G8" s="30"/>
      <c r="H8" s="30"/>
      <c r="I8" s="30"/>
      <c r="J8" s="28"/>
      <c r="K8" s="28"/>
      <c r="L8" s="31">
        <v>1</v>
      </c>
    </row>
    <row r="9" spans="1:16" ht="9.75" customHeight="1">
      <c r="A9" s="366"/>
      <c r="B9" s="32"/>
      <c r="C9" s="30"/>
      <c r="D9" s="30"/>
      <c r="E9" s="30"/>
      <c r="F9" s="30"/>
      <c r="G9" s="30"/>
      <c r="H9" s="30"/>
      <c r="I9" s="30"/>
      <c r="J9" s="30"/>
      <c r="K9" s="30"/>
      <c r="L9" s="31"/>
    </row>
    <row r="10" spans="1:16" ht="19.5" customHeight="1">
      <c r="A10" s="27" t="s">
        <v>742</v>
      </c>
      <c r="B10" s="367"/>
      <c r="C10" s="32"/>
      <c r="D10" s="32"/>
      <c r="E10" s="32"/>
      <c r="F10" s="32"/>
      <c r="G10" s="32"/>
      <c r="H10" s="32"/>
      <c r="I10" s="32"/>
      <c r="J10" s="32"/>
      <c r="K10" s="32"/>
      <c r="L10" s="34"/>
    </row>
    <row r="11" spans="1:16" ht="19.5" customHeight="1">
      <c r="A11" s="35"/>
      <c r="B11" s="32" t="s">
        <v>277</v>
      </c>
      <c r="C11" s="32"/>
      <c r="D11" s="32"/>
      <c r="E11" s="32"/>
      <c r="F11" s="28"/>
      <c r="G11" s="28"/>
      <c r="H11" s="28"/>
      <c r="I11" s="28"/>
      <c r="J11" s="28"/>
      <c r="K11" s="28"/>
      <c r="L11" s="29" t="s">
        <v>2</v>
      </c>
    </row>
    <row r="12" spans="1:16" ht="19.5" customHeight="1">
      <c r="A12" s="35"/>
      <c r="B12" s="37" t="s">
        <v>758</v>
      </c>
      <c r="C12" s="32"/>
      <c r="D12" s="32"/>
      <c r="E12" s="28"/>
      <c r="F12" s="28"/>
      <c r="G12" s="28"/>
      <c r="H12" s="28"/>
      <c r="I12" s="28"/>
      <c r="J12" s="28"/>
      <c r="K12" s="28"/>
      <c r="L12" s="29" t="s">
        <v>2</v>
      </c>
    </row>
    <row r="13" spans="1:16" ht="10.5" customHeight="1">
      <c r="A13" s="366"/>
      <c r="B13" s="30"/>
      <c r="C13" s="30"/>
      <c r="D13" s="30"/>
      <c r="E13" s="30"/>
      <c r="F13" s="30"/>
      <c r="G13" s="30"/>
      <c r="H13" s="30"/>
      <c r="I13" s="30"/>
      <c r="J13" s="30"/>
      <c r="K13" s="30"/>
      <c r="L13" s="31"/>
    </row>
    <row r="14" spans="1:16" ht="19.5" customHeight="1">
      <c r="A14" s="27" t="s">
        <v>781</v>
      </c>
      <c r="B14" s="37"/>
      <c r="C14" s="32"/>
      <c r="D14" s="32"/>
      <c r="E14" s="32"/>
      <c r="F14" s="32"/>
      <c r="G14" s="32"/>
      <c r="H14" s="32"/>
      <c r="I14" s="32"/>
      <c r="J14" s="32"/>
      <c r="K14" s="32"/>
      <c r="L14" s="34"/>
    </row>
    <row r="15" spans="1:16" ht="19.5" customHeight="1">
      <c r="A15" s="35"/>
      <c r="B15" s="32" t="s">
        <v>747</v>
      </c>
      <c r="C15" s="32"/>
      <c r="D15" s="32"/>
      <c r="E15" s="32"/>
      <c r="F15" s="28"/>
      <c r="G15" s="28"/>
      <c r="H15" s="28"/>
      <c r="I15" s="28"/>
      <c r="J15" s="28"/>
      <c r="K15" s="28"/>
      <c r="L15" s="29" t="s">
        <v>3</v>
      </c>
    </row>
    <row r="16" spans="1:16" ht="19.5" customHeight="1">
      <c r="A16" s="35"/>
      <c r="B16" s="37" t="s">
        <v>756</v>
      </c>
      <c r="C16" s="32"/>
      <c r="D16" s="32"/>
      <c r="E16" s="32"/>
      <c r="F16" s="32"/>
      <c r="G16" s="28"/>
      <c r="H16" s="28"/>
      <c r="I16" s="28"/>
      <c r="J16" s="28"/>
      <c r="K16" s="28"/>
      <c r="L16" s="29" t="s">
        <v>4</v>
      </c>
    </row>
    <row r="17" spans="1:12" ht="19.5" customHeight="1">
      <c r="A17" s="35"/>
      <c r="B17" s="37" t="s">
        <v>748</v>
      </c>
      <c r="C17" s="32"/>
      <c r="D17" s="32"/>
      <c r="E17" s="32"/>
      <c r="F17" s="32"/>
      <c r="G17" s="28"/>
      <c r="H17" s="28"/>
      <c r="I17" s="28"/>
      <c r="J17" s="28"/>
      <c r="K17" s="28"/>
      <c r="L17" s="29" t="s">
        <v>5</v>
      </c>
    </row>
    <row r="18" spans="1:12" ht="19.5" customHeight="1">
      <c r="A18" s="35"/>
      <c r="B18" s="37" t="s">
        <v>749</v>
      </c>
      <c r="C18" s="32"/>
      <c r="D18" s="32"/>
      <c r="E18" s="32"/>
      <c r="F18" s="28"/>
      <c r="G18" s="28"/>
      <c r="H18" s="28"/>
      <c r="I18" s="28"/>
      <c r="J18" s="28"/>
      <c r="K18" s="28"/>
      <c r="L18" s="29" t="s">
        <v>6</v>
      </c>
    </row>
    <row r="19" spans="1:12" ht="19.5" customHeight="1">
      <c r="A19" s="35"/>
      <c r="B19" s="368" t="s">
        <v>750</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780</v>
      </c>
      <c r="B21" s="366"/>
      <c r="C21" s="37"/>
      <c r="D21" s="32"/>
      <c r="E21" s="32"/>
      <c r="F21" s="32"/>
      <c r="G21" s="32"/>
      <c r="H21" s="32"/>
      <c r="I21" s="32"/>
      <c r="J21" s="32"/>
      <c r="K21" s="32"/>
      <c r="L21" s="39"/>
    </row>
    <row r="22" spans="1:12" ht="19.5" customHeight="1">
      <c r="A22" s="366"/>
      <c r="B22" s="32" t="s">
        <v>782</v>
      </c>
      <c r="C22" s="32"/>
      <c r="D22" s="32"/>
      <c r="E22" s="32"/>
      <c r="F22" s="32"/>
      <c r="G22" s="28"/>
      <c r="H22" s="28"/>
      <c r="I22" s="28"/>
      <c r="J22" s="28"/>
      <c r="K22" s="28"/>
      <c r="L22" s="29" t="s">
        <v>9</v>
      </c>
    </row>
    <row r="23" spans="1:12" ht="19.5" customHeight="1">
      <c r="A23" s="40"/>
      <c r="B23" s="32" t="s">
        <v>783</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326</v>
      </c>
      <c r="B25" s="366"/>
      <c r="C25" s="37"/>
      <c r="D25" s="32"/>
      <c r="E25" s="32"/>
      <c r="F25" s="32"/>
      <c r="G25" s="32"/>
      <c r="H25" s="32"/>
      <c r="I25" s="32"/>
      <c r="J25" s="32"/>
      <c r="K25" s="32"/>
      <c r="L25" s="39"/>
    </row>
    <row r="26" spans="1:12" ht="19.5" customHeight="1">
      <c r="A26" s="366"/>
      <c r="B26" s="32" t="s">
        <v>785</v>
      </c>
      <c r="C26" s="32"/>
      <c r="D26" s="32"/>
      <c r="E26" s="32"/>
      <c r="F26" s="28"/>
      <c r="G26" s="28"/>
      <c r="H26" s="28"/>
      <c r="I26" s="28"/>
      <c r="J26" s="28"/>
      <c r="K26" s="42"/>
      <c r="L26" s="29" t="s">
        <v>11</v>
      </c>
    </row>
    <row r="27" spans="1:12" ht="19.5" customHeight="1">
      <c r="A27" s="366"/>
      <c r="B27" s="32" t="s">
        <v>751</v>
      </c>
      <c r="C27" s="32"/>
      <c r="D27" s="32"/>
      <c r="E27" s="32"/>
      <c r="F27" s="32"/>
      <c r="G27" s="28"/>
      <c r="H27" s="28"/>
      <c r="I27" s="28"/>
      <c r="J27" s="28"/>
      <c r="K27" s="42"/>
      <c r="L27" s="29" t="s">
        <v>11</v>
      </c>
    </row>
    <row r="28" spans="1:12" ht="19.5" customHeight="1">
      <c r="A28" s="40"/>
      <c r="B28" s="32" t="s">
        <v>784</v>
      </c>
      <c r="C28" s="32"/>
      <c r="D28" s="32"/>
      <c r="E28" s="32"/>
      <c r="F28" s="28"/>
      <c r="G28" s="28"/>
      <c r="H28" s="42"/>
      <c r="I28" s="42"/>
      <c r="J28" s="42"/>
      <c r="K28" s="42"/>
      <c r="L28" s="29" t="s">
        <v>12</v>
      </c>
    </row>
    <row r="29" spans="1:12" ht="19.5" customHeight="1">
      <c r="A29" s="40"/>
      <c r="B29" s="32" t="s">
        <v>757</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770</v>
      </c>
      <c r="B31" s="32"/>
      <c r="C31" s="32"/>
      <c r="D31" s="32"/>
      <c r="E31" s="32"/>
      <c r="F31" s="32"/>
      <c r="G31" s="32"/>
      <c r="H31" s="32"/>
      <c r="I31" s="32"/>
      <c r="J31" s="32"/>
      <c r="K31" s="32"/>
      <c r="L31" s="29"/>
    </row>
    <row r="32" spans="1:12" ht="19.5" customHeight="1">
      <c r="A32" s="40"/>
      <c r="B32" s="32" t="s">
        <v>786</v>
      </c>
      <c r="C32" s="32"/>
      <c r="D32" s="32"/>
      <c r="E32" s="32"/>
      <c r="F32" s="32"/>
      <c r="G32" s="28"/>
      <c r="H32" s="28"/>
      <c r="I32" s="28"/>
      <c r="J32" s="28"/>
      <c r="K32" s="28"/>
      <c r="L32" s="29" t="s">
        <v>13</v>
      </c>
    </row>
    <row r="33" spans="1:12" ht="19.5" customHeight="1">
      <c r="A33" s="40"/>
      <c r="B33" s="32" t="s">
        <v>752</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753</v>
      </c>
      <c r="B35" s="33"/>
      <c r="C35" s="41"/>
      <c r="D35" s="33"/>
      <c r="E35" s="33"/>
      <c r="F35" s="33"/>
      <c r="G35" s="33"/>
      <c r="H35" s="33"/>
      <c r="I35" s="33"/>
      <c r="J35" s="33"/>
      <c r="K35" s="33"/>
      <c r="L35" s="29"/>
    </row>
    <row r="36" spans="1:12" ht="19.5" customHeight="1">
      <c r="A36" s="35"/>
      <c r="B36" s="32" t="s">
        <v>787</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754</v>
      </c>
      <c r="B38" s="44"/>
      <c r="C38" s="32"/>
      <c r="D38" s="32"/>
      <c r="E38" s="32"/>
      <c r="F38" s="32"/>
      <c r="G38" s="32"/>
      <c r="H38" s="32"/>
      <c r="I38" s="32"/>
      <c r="J38" s="32"/>
      <c r="K38" s="32"/>
      <c r="L38" s="48"/>
    </row>
    <row r="39" spans="1:12" ht="19.5" customHeight="1">
      <c r="A39" s="35"/>
      <c r="B39" s="32" t="s">
        <v>755</v>
      </c>
      <c r="C39" s="32"/>
      <c r="D39" s="32"/>
      <c r="E39" s="32"/>
      <c r="F39" s="32"/>
      <c r="G39" s="32"/>
      <c r="H39" s="28"/>
      <c r="I39" s="28"/>
      <c r="J39" s="28"/>
      <c r="K39" s="28"/>
      <c r="L39" s="29" t="s">
        <v>16</v>
      </c>
    </row>
    <row r="40" spans="1:12" ht="10.5" customHeight="1">
      <c r="A40" s="366"/>
      <c r="B40" s="32"/>
      <c r="C40" s="32"/>
      <c r="D40" s="32"/>
      <c r="E40" s="32"/>
      <c r="F40" s="32"/>
      <c r="G40" s="32"/>
      <c r="H40" s="32"/>
      <c r="I40" s="32"/>
      <c r="J40" s="32"/>
      <c r="K40" s="32"/>
      <c r="L40" s="29"/>
    </row>
    <row r="41" spans="1:12" ht="19.5" customHeight="1">
      <c r="A41" s="27" t="s">
        <v>248</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788</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66"/>
  <sheetViews>
    <sheetView showGridLines="0" view="pageBreakPreview" zoomScale="115" zoomScaleNormal="100" zoomScaleSheetLayoutView="115" zoomScalePageLayoutView="130" workbookViewId="0">
      <selection activeCell="P25" sqref="P25"/>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588" t="s">
        <v>389</v>
      </c>
      <c r="B1" s="573"/>
      <c r="C1" s="573"/>
      <c r="D1" s="573"/>
      <c r="E1" s="573"/>
      <c r="F1" s="573"/>
      <c r="G1" s="573"/>
    </row>
    <row r="2" spans="1:12" ht="11.25" customHeight="1">
      <c r="A2" s="882" t="s">
        <v>323</v>
      </c>
      <c r="B2" s="885" t="s">
        <v>61</v>
      </c>
      <c r="C2" s="888" t="s">
        <v>517</v>
      </c>
      <c r="D2" s="888"/>
      <c r="E2" s="888"/>
      <c r="F2" s="888"/>
      <c r="G2" s="589" t="s">
        <v>390</v>
      </c>
      <c r="H2" s="334"/>
      <c r="I2" s="334"/>
      <c r="J2" s="334"/>
      <c r="K2" s="334"/>
    </row>
    <row r="3" spans="1:12" ht="11.25" customHeight="1">
      <c r="A3" s="883"/>
      <c r="B3" s="886"/>
      <c r="C3" s="889" t="s">
        <v>391</v>
      </c>
      <c r="D3" s="889"/>
      <c r="E3" s="889"/>
      <c r="F3" s="890" t="s">
        <v>779</v>
      </c>
      <c r="G3" s="590" t="s">
        <v>392</v>
      </c>
      <c r="H3" s="323"/>
      <c r="I3" s="323"/>
      <c r="J3" s="323"/>
      <c r="K3" s="323"/>
      <c r="L3" s="324"/>
    </row>
    <row r="4" spans="1:12" ht="11.25" customHeight="1">
      <c r="A4" s="883"/>
      <c r="B4" s="886"/>
      <c r="C4" s="574" t="s">
        <v>265</v>
      </c>
      <c r="D4" s="574" t="s">
        <v>266</v>
      </c>
      <c r="E4" s="574" t="s">
        <v>393</v>
      </c>
      <c r="F4" s="891"/>
      <c r="G4" s="590">
        <v>2018</v>
      </c>
      <c r="H4" s="326"/>
      <c r="I4" s="325"/>
      <c r="J4" s="325"/>
      <c r="K4" s="325"/>
      <c r="L4" s="324"/>
    </row>
    <row r="5" spans="1:12" ht="11.25" customHeight="1">
      <c r="A5" s="884"/>
      <c r="B5" s="887"/>
      <c r="C5" s="591" t="s">
        <v>394</v>
      </c>
      <c r="D5" s="591" t="s">
        <v>394</v>
      </c>
      <c r="E5" s="591" t="s">
        <v>394</v>
      </c>
      <c r="F5" s="591" t="s">
        <v>394</v>
      </c>
      <c r="G5" s="592" t="s">
        <v>240</v>
      </c>
      <c r="H5" s="326"/>
      <c r="I5" s="326"/>
      <c r="J5" s="326"/>
      <c r="K5" s="326"/>
      <c r="L5" s="12"/>
    </row>
    <row r="6" spans="1:12" ht="11.25" customHeight="1">
      <c r="A6" s="583" t="s">
        <v>140</v>
      </c>
      <c r="B6" s="575" t="s">
        <v>101</v>
      </c>
      <c r="C6" s="576"/>
      <c r="D6" s="576"/>
      <c r="E6" s="576">
        <v>0</v>
      </c>
      <c r="F6" s="576">
        <v>0</v>
      </c>
      <c r="G6" s="577">
        <v>0</v>
      </c>
      <c r="H6" s="326"/>
      <c r="I6" s="326"/>
      <c r="J6" s="326"/>
      <c r="K6" s="326"/>
      <c r="L6" s="7"/>
    </row>
    <row r="7" spans="1:12" ht="11.25" customHeight="1">
      <c r="A7" s="584" t="s">
        <v>395</v>
      </c>
      <c r="B7" s="585"/>
      <c r="C7" s="586"/>
      <c r="D7" s="586"/>
      <c r="E7" s="586">
        <v>0</v>
      </c>
      <c r="F7" s="586">
        <v>0</v>
      </c>
      <c r="G7" s="587">
        <v>0</v>
      </c>
      <c r="H7" s="326"/>
      <c r="I7" s="326"/>
      <c r="J7" s="326"/>
      <c r="K7" s="326"/>
      <c r="L7" s="20"/>
    </row>
    <row r="8" spans="1:12" ht="11.25" customHeight="1">
      <c r="A8" s="578" t="s">
        <v>139</v>
      </c>
      <c r="B8" s="579" t="s">
        <v>71</v>
      </c>
      <c r="C8" s="580"/>
      <c r="D8" s="580"/>
      <c r="E8" s="580">
        <v>6975.5763200000001</v>
      </c>
      <c r="F8" s="580">
        <v>6975.5763200000001</v>
      </c>
      <c r="G8" s="581">
        <v>6975.5763200000001</v>
      </c>
      <c r="H8" s="326"/>
      <c r="I8" s="326"/>
      <c r="J8" s="326"/>
      <c r="K8" s="326"/>
      <c r="L8" s="16"/>
    </row>
    <row r="9" spans="1:12" ht="11.25" customHeight="1">
      <c r="A9" s="584" t="s">
        <v>396</v>
      </c>
      <c r="B9" s="585"/>
      <c r="C9" s="586"/>
      <c r="D9" s="586"/>
      <c r="E9" s="586">
        <v>6975.5763200000001</v>
      </c>
      <c r="F9" s="586">
        <v>6975.5763200000001</v>
      </c>
      <c r="G9" s="587">
        <v>6975.5763200000001</v>
      </c>
      <c r="H9" s="326"/>
      <c r="I9" s="326"/>
      <c r="J9" s="326"/>
      <c r="K9" s="327"/>
      <c r="L9" s="29"/>
    </row>
    <row r="10" spans="1:12" ht="11.25" customHeight="1">
      <c r="A10" s="578" t="s">
        <v>123</v>
      </c>
      <c r="B10" s="579" t="s">
        <v>96</v>
      </c>
      <c r="C10" s="580"/>
      <c r="D10" s="580"/>
      <c r="E10" s="580">
        <v>6847.9127749999998</v>
      </c>
      <c r="F10" s="580">
        <v>6847.9127749999998</v>
      </c>
      <c r="G10" s="581">
        <v>6847.9127749999998</v>
      </c>
      <c r="H10" s="326"/>
      <c r="I10" s="326"/>
      <c r="J10" s="326"/>
      <c r="K10" s="327"/>
      <c r="L10" s="29"/>
    </row>
    <row r="11" spans="1:12" ht="11.25" customHeight="1">
      <c r="A11" s="584" t="s">
        <v>397</v>
      </c>
      <c r="B11" s="585"/>
      <c r="C11" s="586"/>
      <c r="D11" s="586"/>
      <c r="E11" s="586">
        <v>6847.9127749999998</v>
      </c>
      <c r="F11" s="586">
        <v>6847.9127749999998</v>
      </c>
      <c r="G11" s="587">
        <v>6847.9127749999998</v>
      </c>
      <c r="H11" s="326"/>
      <c r="I11" s="326"/>
      <c r="J11" s="326"/>
      <c r="K11" s="327"/>
      <c r="L11" s="29"/>
    </row>
    <row r="12" spans="1:12" ht="11.25" customHeight="1">
      <c r="A12" s="578" t="s">
        <v>109</v>
      </c>
      <c r="B12" s="579" t="s">
        <v>398</v>
      </c>
      <c r="C12" s="580">
        <v>146809.64184500001</v>
      </c>
      <c r="D12" s="580"/>
      <c r="E12" s="580"/>
      <c r="F12" s="580">
        <v>146809.64184500001</v>
      </c>
      <c r="G12" s="581">
        <v>146809.64184500001</v>
      </c>
      <c r="H12" s="326"/>
      <c r="I12" s="326"/>
      <c r="J12" s="326"/>
      <c r="K12" s="327"/>
      <c r="L12" s="29"/>
    </row>
    <row r="13" spans="1:12" ht="11.25" customHeight="1">
      <c r="A13" s="584" t="s">
        <v>399</v>
      </c>
      <c r="B13" s="585"/>
      <c r="C13" s="586">
        <v>146809.64184500001</v>
      </c>
      <c r="D13" s="586"/>
      <c r="E13" s="586"/>
      <c r="F13" s="586">
        <v>146809.64184500001</v>
      </c>
      <c r="G13" s="587">
        <v>146809.64184500001</v>
      </c>
      <c r="H13" s="326"/>
      <c r="I13" s="326"/>
      <c r="J13" s="326"/>
      <c r="K13" s="327"/>
      <c r="L13" s="31"/>
    </row>
    <row r="14" spans="1:12" ht="11.25" customHeight="1">
      <c r="A14" s="578" t="s">
        <v>301</v>
      </c>
      <c r="B14" s="579" t="s">
        <v>400</v>
      </c>
      <c r="C14" s="580"/>
      <c r="D14" s="580">
        <v>0</v>
      </c>
      <c r="E14" s="580"/>
      <c r="F14" s="580">
        <v>0</v>
      </c>
      <c r="G14" s="581">
        <v>0</v>
      </c>
      <c r="H14" s="326"/>
      <c r="I14" s="326"/>
      <c r="J14" s="326"/>
      <c r="K14" s="327"/>
      <c r="L14" s="29"/>
    </row>
    <row r="15" spans="1:12" ht="11.25" customHeight="1">
      <c r="A15" s="584" t="s">
        <v>401</v>
      </c>
      <c r="B15" s="585"/>
      <c r="C15" s="586"/>
      <c r="D15" s="586">
        <v>0</v>
      </c>
      <c r="E15" s="586"/>
      <c r="F15" s="586">
        <v>0</v>
      </c>
      <c r="G15" s="587">
        <v>0</v>
      </c>
      <c r="H15" s="326"/>
      <c r="I15" s="326"/>
      <c r="J15" s="326"/>
      <c r="K15" s="327"/>
      <c r="L15" s="29"/>
    </row>
    <row r="16" spans="1:12" ht="11.25" customHeight="1">
      <c r="A16" s="582" t="s">
        <v>108</v>
      </c>
      <c r="B16" s="579" t="s">
        <v>402</v>
      </c>
      <c r="C16" s="580">
        <v>104137.6865975</v>
      </c>
      <c r="D16" s="580"/>
      <c r="E16" s="580"/>
      <c r="F16" s="580">
        <v>104137.6865975</v>
      </c>
      <c r="G16" s="581">
        <v>104137.6865975</v>
      </c>
      <c r="H16" s="326"/>
      <c r="I16" s="326"/>
      <c r="J16" s="326"/>
      <c r="K16" s="327"/>
      <c r="L16" s="29"/>
    </row>
    <row r="17" spans="1:12" ht="11.25" customHeight="1">
      <c r="A17" s="578"/>
      <c r="B17" s="579" t="s">
        <v>403</v>
      </c>
      <c r="C17" s="580">
        <v>29840.291659999999</v>
      </c>
      <c r="D17" s="580"/>
      <c r="E17" s="580"/>
      <c r="F17" s="580">
        <v>29840.291659999999</v>
      </c>
      <c r="G17" s="581">
        <v>29840.291659999999</v>
      </c>
      <c r="H17" s="326"/>
      <c r="I17" s="326"/>
      <c r="J17" s="326"/>
      <c r="K17" s="327"/>
      <c r="L17" s="29"/>
    </row>
    <row r="18" spans="1:12" ht="11.25" customHeight="1">
      <c r="A18" s="584" t="s">
        <v>404</v>
      </c>
      <c r="B18" s="585"/>
      <c r="C18" s="586">
        <v>133977.97825749998</v>
      </c>
      <c r="D18" s="586"/>
      <c r="E18" s="586"/>
      <c r="F18" s="586">
        <v>133977.97825749998</v>
      </c>
      <c r="G18" s="587">
        <v>133977.97825749998</v>
      </c>
      <c r="H18" s="326"/>
      <c r="I18" s="326"/>
      <c r="J18" s="326"/>
      <c r="K18" s="327"/>
      <c r="L18" s="29"/>
    </row>
    <row r="19" spans="1:12" ht="11.25" customHeight="1">
      <c r="A19" s="582" t="s">
        <v>106</v>
      </c>
      <c r="B19" s="579" t="s">
        <v>405</v>
      </c>
      <c r="C19" s="580">
        <v>1228.0920874999999</v>
      </c>
      <c r="D19" s="580"/>
      <c r="E19" s="580"/>
      <c r="F19" s="580">
        <v>1228.0920874999999</v>
      </c>
      <c r="G19" s="581">
        <v>1228.0920874999999</v>
      </c>
      <c r="H19" s="326"/>
      <c r="I19" s="326"/>
      <c r="J19" s="326"/>
      <c r="K19" s="327"/>
      <c r="L19" s="29"/>
    </row>
    <row r="20" spans="1:12" ht="11.25" customHeight="1">
      <c r="A20" s="582"/>
      <c r="B20" s="579" t="s">
        <v>406</v>
      </c>
      <c r="C20" s="580">
        <v>423.47078500000003</v>
      </c>
      <c r="D20" s="580"/>
      <c r="E20" s="580"/>
      <c r="F20" s="580">
        <v>423.47078500000003</v>
      </c>
      <c r="G20" s="581">
        <v>423.47078500000003</v>
      </c>
      <c r="H20" s="326"/>
      <c r="I20" s="326"/>
      <c r="J20" s="326"/>
      <c r="K20" s="327"/>
      <c r="L20" s="29"/>
    </row>
    <row r="21" spans="1:12" ht="11.25" customHeight="1">
      <c r="A21" s="582"/>
      <c r="B21" s="579" t="s">
        <v>407</v>
      </c>
      <c r="C21" s="580">
        <v>3351.5668999999998</v>
      </c>
      <c r="D21" s="580"/>
      <c r="E21" s="580"/>
      <c r="F21" s="580">
        <v>3351.5668999999998</v>
      </c>
      <c r="G21" s="581">
        <v>3351.5668999999998</v>
      </c>
      <c r="H21" s="326"/>
      <c r="I21" s="326"/>
      <c r="J21" s="326"/>
      <c r="K21" s="327"/>
      <c r="L21" s="39"/>
    </row>
    <row r="22" spans="1:12" ht="11.25" customHeight="1">
      <c r="A22" s="582"/>
      <c r="B22" s="579" t="s">
        <v>408</v>
      </c>
      <c r="C22" s="580">
        <v>9586.6309375000001</v>
      </c>
      <c r="D22" s="580"/>
      <c r="E22" s="580"/>
      <c r="F22" s="580">
        <v>9586.6309375000001</v>
      </c>
      <c r="G22" s="581">
        <v>9586.6309375000001</v>
      </c>
      <c r="H22" s="326"/>
      <c r="I22" s="326"/>
      <c r="J22" s="326"/>
      <c r="K22" s="327"/>
      <c r="L22" s="29"/>
    </row>
    <row r="23" spans="1:12" ht="11.25" customHeight="1">
      <c r="A23" s="582"/>
      <c r="B23" s="579" t="s">
        <v>409</v>
      </c>
      <c r="C23" s="580">
        <v>68721.664602500008</v>
      </c>
      <c r="D23" s="580"/>
      <c r="E23" s="580"/>
      <c r="F23" s="580">
        <v>68721.664602500008</v>
      </c>
      <c r="G23" s="581">
        <v>68721.664602500008</v>
      </c>
      <c r="H23" s="326"/>
      <c r="I23" s="326"/>
      <c r="J23" s="326"/>
      <c r="K23" s="327"/>
      <c r="L23" s="29"/>
    </row>
    <row r="24" spans="1:12" ht="11.25" customHeight="1">
      <c r="A24" s="582"/>
      <c r="B24" s="579" t="s">
        <v>410</v>
      </c>
      <c r="C24" s="580">
        <v>5765.1802225000001</v>
      </c>
      <c r="D24" s="580"/>
      <c r="E24" s="580"/>
      <c r="F24" s="580">
        <v>5765.1802225000001</v>
      </c>
      <c r="G24" s="581">
        <v>5765.1802225000001</v>
      </c>
      <c r="H24" s="326"/>
      <c r="I24" s="326"/>
      <c r="J24" s="326"/>
      <c r="K24" s="326"/>
      <c r="L24" s="20"/>
    </row>
    <row r="25" spans="1:12" ht="11.25" customHeight="1">
      <c r="A25" s="582"/>
      <c r="B25" s="579" t="s">
        <v>411</v>
      </c>
      <c r="C25" s="580"/>
      <c r="D25" s="580">
        <v>32.967460000000003</v>
      </c>
      <c r="E25" s="580"/>
      <c r="F25" s="580">
        <v>32.967460000000003</v>
      </c>
      <c r="G25" s="581">
        <v>32.967460000000003</v>
      </c>
      <c r="H25" s="326"/>
      <c r="I25" s="326"/>
      <c r="J25" s="326"/>
      <c r="K25" s="326"/>
      <c r="L25" s="22"/>
    </row>
    <row r="26" spans="1:12" ht="11.25" customHeight="1">
      <c r="A26" s="582"/>
      <c r="B26" s="579" t="s">
        <v>412</v>
      </c>
      <c r="C26" s="580"/>
      <c r="D26" s="580">
        <v>22.713674999999999</v>
      </c>
      <c r="E26" s="580"/>
      <c r="F26" s="580">
        <v>22.713674999999999</v>
      </c>
      <c r="G26" s="581">
        <v>22.713674999999999</v>
      </c>
      <c r="H26" s="326"/>
      <c r="I26" s="326"/>
      <c r="J26" s="326"/>
      <c r="K26" s="326"/>
      <c r="L26" s="20"/>
    </row>
    <row r="27" spans="1:12" ht="11.25" customHeight="1">
      <c r="A27" s="578"/>
      <c r="B27" s="579" t="s">
        <v>413</v>
      </c>
      <c r="C27" s="580"/>
      <c r="D27" s="580">
        <v>27458.053517499997</v>
      </c>
      <c r="E27" s="580"/>
      <c r="F27" s="580">
        <v>27458.053517499997</v>
      </c>
      <c r="G27" s="581">
        <v>27458.053517499997</v>
      </c>
      <c r="H27" s="326"/>
      <c r="I27" s="326"/>
      <c r="J27" s="326"/>
      <c r="K27" s="326"/>
      <c r="L27" s="20"/>
    </row>
    <row r="28" spans="1:12" ht="11.25" customHeight="1">
      <c r="A28" s="584" t="s">
        <v>414</v>
      </c>
      <c r="B28" s="585"/>
      <c r="C28" s="586">
        <v>89076.60553500001</v>
      </c>
      <c r="D28" s="586">
        <v>27513.734652499996</v>
      </c>
      <c r="E28" s="586"/>
      <c r="F28" s="586">
        <v>116590.34018750001</v>
      </c>
      <c r="G28" s="587">
        <v>116590.34018750001</v>
      </c>
      <c r="H28" s="326"/>
      <c r="I28" s="326"/>
      <c r="J28" s="326"/>
      <c r="K28" s="327"/>
      <c r="L28" s="29"/>
    </row>
    <row r="29" spans="1:12" ht="11.25" customHeight="1">
      <c r="A29" s="578" t="s">
        <v>131</v>
      </c>
      <c r="B29" s="579" t="s">
        <v>78</v>
      </c>
      <c r="C29" s="580"/>
      <c r="D29" s="580"/>
      <c r="E29" s="580">
        <v>3078.3975</v>
      </c>
      <c r="F29" s="580">
        <v>3078.3975</v>
      </c>
      <c r="G29" s="581">
        <v>3078.3975</v>
      </c>
      <c r="H29" s="326"/>
      <c r="I29" s="326"/>
      <c r="J29" s="326"/>
      <c r="K29" s="327"/>
      <c r="L29" s="29"/>
    </row>
    <row r="30" spans="1:12" ht="11.25" customHeight="1">
      <c r="A30" s="584" t="s">
        <v>415</v>
      </c>
      <c r="B30" s="585"/>
      <c r="C30" s="586"/>
      <c r="D30" s="586"/>
      <c r="E30" s="586">
        <v>3078.3975</v>
      </c>
      <c r="F30" s="586">
        <v>3078.3975</v>
      </c>
      <c r="G30" s="587">
        <v>3078.3975</v>
      </c>
      <c r="H30" s="326"/>
      <c r="I30" s="326"/>
      <c r="J30" s="326"/>
      <c r="K30" s="327"/>
      <c r="L30" s="29"/>
    </row>
    <row r="31" spans="1:12" ht="11.25" customHeight="1">
      <c r="A31" s="578" t="s">
        <v>107</v>
      </c>
      <c r="B31" s="579" t="s">
        <v>416</v>
      </c>
      <c r="C31" s="580">
        <v>122252.98848249999</v>
      </c>
      <c r="D31" s="580"/>
      <c r="E31" s="580"/>
      <c r="F31" s="580">
        <v>122252.98848249999</v>
      </c>
      <c r="G31" s="581">
        <v>122252.98848249999</v>
      </c>
      <c r="H31" s="326"/>
      <c r="I31" s="326"/>
      <c r="J31" s="326"/>
      <c r="K31" s="328"/>
      <c r="L31" s="29"/>
    </row>
    <row r="32" spans="1:12" ht="11.25" customHeight="1">
      <c r="A32" s="584" t="s">
        <v>417</v>
      </c>
      <c r="B32" s="585"/>
      <c r="C32" s="586">
        <v>122252.98848249999</v>
      </c>
      <c r="D32" s="586"/>
      <c r="E32" s="586"/>
      <c r="F32" s="586">
        <v>122252.98848249999</v>
      </c>
      <c r="G32" s="587">
        <v>122252.98848249999</v>
      </c>
      <c r="H32" s="326"/>
      <c r="I32" s="326"/>
      <c r="J32" s="326"/>
      <c r="K32" s="328"/>
      <c r="L32" s="29"/>
    </row>
    <row r="33" spans="1:12" ht="11.25" customHeight="1">
      <c r="A33" s="582" t="s">
        <v>117</v>
      </c>
      <c r="B33" s="579" t="s">
        <v>418</v>
      </c>
      <c r="C33" s="580">
        <v>5546.3654999999999</v>
      </c>
      <c r="D33" s="580"/>
      <c r="E33" s="580"/>
      <c r="F33" s="580">
        <v>5546.3654999999999</v>
      </c>
      <c r="G33" s="581">
        <v>5546.3654999999999</v>
      </c>
      <c r="H33" s="326"/>
      <c r="I33" s="326"/>
      <c r="J33" s="326"/>
      <c r="K33" s="328"/>
      <c r="L33" s="29"/>
    </row>
    <row r="34" spans="1:12" ht="11.25" customHeight="1">
      <c r="A34" s="582"/>
      <c r="B34" s="579" t="s">
        <v>419</v>
      </c>
      <c r="C34" s="580">
        <v>3557.6783125000002</v>
      </c>
      <c r="D34" s="580"/>
      <c r="E34" s="580"/>
      <c r="F34" s="580">
        <v>3557.6783125000002</v>
      </c>
      <c r="G34" s="581">
        <v>3557.6783125000002</v>
      </c>
      <c r="H34" s="326"/>
      <c r="I34" s="326"/>
      <c r="J34" s="326"/>
      <c r="K34" s="328"/>
      <c r="L34" s="29"/>
    </row>
    <row r="35" spans="1:12" ht="11.25" customHeight="1">
      <c r="A35" s="578"/>
      <c r="B35" s="579" t="s">
        <v>420</v>
      </c>
      <c r="C35" s="580"/>
      <c r="D35" s="580">
        <v>12203.981997499999</v>
      </c>
      <c r="E35" s="580"/>
      <c r="F35" s="580">
        <v>12203.981997499999</v>
      </c>
      <c r="G35" s="581">
        <v>12203.981997499999</v>
      </c>
      <c r="H35" s="326"/>
      <c r="I35" s="326"/>
      <c r="J35" s="326"/>
      <c r="K35" s="328"/>
      <c r="L35" s="29"/>
    </row>
    <row r="36" spans="1:12" ht="11.25" customHeight="1">
      <c r="A36" s="584" t="s">
        <v>421</v>
      </c>
      <c r="B36" s="585"/>
      <c r="C36" s="586">
        <v>9104.0438125000001</v>
      </c>
      <c r="D36" s="586">
        <v>12203.981997499999</v>
      </c>
      <c r="E36" s="586"/>
      <c r="F36" s="586">
        <v>21308.025809999999</v>
      </c>
      <c r="G36" s="587">
        <v>21308.025809999999</v>
      </c>
      <c r="H36" s="326"/>
      <c r="I36" s="326"/>
      <c r="J36" s="326"/>
      <c r="K36" s="328"/>
      <c r="L36" s="29"/>
    </row>
    <row r="37" spans="1:12" ht="11.25" customHeight="1">
      <c r="A37" s="578" t="s">
        <v>137</v>
      </c>
      <c r="B37" s="579" t="s">
        <v>83</v>
      </c>
      <c r="C37" s="580"/>
      <c r="D37" s="580"/>
      <c r="E37" s="580">
        <v>397.19985250000002</v>
      </c>
      <c r="F37" s="580">
        <v>397.19985250000002</v>
      </c>
      <c r="G37" s="581">
        <v>397.19985250000002</v>
      </c>
      <c r="H37" s="326"/>
      <c r="I37" s="326"/>
      <c r="J37" s="326"/>
      <c r="K37" s="328"/>
      <c r="L37" s="29"/>
    </row>
    <row r="38" spans="1:12" ht="11.25" customHeight="1">
      <c r="A38" s="584" t="s">
        <v>422</v>
      </c>
      <c r="B38" s="585"/>
      <c r="C38" s="586"/>
      <c r="D38" s="586"/>
      <c r="E38" s="586">
        <v>397.19985250000002</v>
      </c>
      <c r="F38" s="586">
        <v>397.19985250000002</v>
      </c>
      <c r="G38" s="587">
        <v>397.19985250000002</v>
      </c>
      <c r="H38" s="326"/>
      <c r="I38" s="326"/>
      <c r="J38" s="326"/>
      <c r="K38" s="328"/>
      <c r="L38" s="329"/>
    </row>
    <row r="39" spans="1:12" ht="11.25" customHeight="1">
      <c r="A39" s="578" t="s">
        <v>132</v>
      </c>
      <c r="B39" s="579" t="s">
        <v>81</v>
      </c>
      <c r="C39" s="580"/>
      <c r="D39" s="580"/>
      <c r="E39" s="580">
        <v>2338.3264800000002</v>
      </c>
      <c r="F39" s="580">
        <v>2338.3264800000002</v>
      </c>
      <c r="G39" s="581">
        <v>2338.3264800000002</v>
      </c>
      <c r="H39" s="326"/>
      <c r="I39" s="326"/>
      <c r="J39" s="326"/>
      <c r="K39" s="328"/>
      <c r="L39" s="29"/>
    </row>
    <row r="40" spans="1:12" ht="11.25" customHeight="1">
      <c r="A40" s="584" t="s">
        <v>423</v>
      </c>
      <c r="B40" s="585"/>
      <c r="C40" s="586"/>
      <c r="D40" s="586"/>
      <c r="E40" s="586">
        <v>2338.3264800000002</v>
      </c>
      <c r="F40" s="586">
        <v>2338.3264800000002</v>
      </c>
      <c r="G40" s="587">
        <v>2338.3264800000002</v>
      </c>
      <c r="H40" s="326"/>
      <c r="I40" s="326"/>
      <c r="J40" s="326"/>
      <c r="K40" s="328"/>
      <c r="L40" s="29"/>
    </row>
    <row r="41" spans="1:12" ht="11.25" customHeight="1">
      <c r="A41" s="582" t="s">
        <v>104</v>
      </c>
      <c r="B41" s="579" t="s">
        <v>424</v>
      </c>
      <c r="C41" s="580">
        <v>473155.08</v>
      </c>
      <c r="D41" s="580"/>
      <c r="E41" s="580"/>
      <c r="F41" s="580">
        <v>473155.08</v>
      </c>
      <c r="G41" s="581">
        <v>473155.08</v>
      </c>
      <c r="H41" s="326"/>
      <c r="I41" s="326"/>
      <c r="J41" s="326"/>
      <c r="K41" s="328"/>
      <c r="L41" s="29"/>
    </row>
    <row r="42" spans="1:12" ht="11.25" customHeight="1">
      <c r="A42" s="582"/>
      <c r="B42" s="579" t="s">
        <v>425</v>
      </c>
      <c r="C42" s="580">
        <v>149715.95712000001</v>
      </c>
      <c r="D42" s="580"/>
      <c r="E42" s="580"/>
      <c r="F42" s="580">
        <v>149715.95712000001</v>
      </c>
      <c r="G42" s="581">
        <v>149715.95712000001</v>
      </c>
      <c r="H42" s="326"/>
      <c r="I42" s="326"/>
      <c r="J42" s="326"/>
      <c r="K42" s="328"/>
      <c r="L42" s="29"/>
    </row>
    <row r="43" spans="1:12" ht="11.25" customHeight="1">
      <c r="A43" s="578"/>
      <c r="B43" s="579" t="s">
        <v>426</v>
      </c>
      <c r="C43" s="580"/>
      <c r="D43" s="580">
        <v>0</v>
      </c>
      <c r="E43" s="580"/>
      <c r="F43" s="580">
        <v>0</v>
      </c>
      <c r="G43" s="581">
        <v>0</v>
      </c>
      <c r="H43" s="326"/>
      <c r="I43" s="326"/>
      <c r="J43" s="326"/>
      <c r="K43" s="328"/>
      <c r="L43" s="29"/>
    </row>
    <row r="44" spans="1:12" ht="11.25" customHeight="1">
      <c r="A44" s="584" t="s">
        <v>427</v>
      </c>
      <c r="B44" s="585"/>
      <c r="C44" s="586">
        <v>622871.03711999999</v>
      </c>
      <c r="D44" s="586">
        <v>0</v>
      </c>
      <c r="E44" s="586"/>
      <c r="F44" s="586">
        <v>622871.03711999999</v>
      </c>
      <c r="G44" s="587">
        <v>622871.03711999999</v>
      </c>
      <c r="H44" s="326"/>
      <c r="I44" s="326"/>
      <c r="J44" s="326"/>
      <c r="K44" s="328"/>
      <c r="L44" s="29"/>
    </row>
    <row r="45" spans="1:12" ht="11.25" customHeight="1">
      <c r="A45" s="582" t="s">
        <v>302</v>
      </c>
      <c r="B45" s="579" t="s">
        <v>428</v>
      </c>
      <c r="C45" s="580">
        <v>290653.04117750004</v>
      </c>
      <c r="D45" s="580"/>
      <c r="E45" s="580"/>
      <c r="F45" s="580">
        <v>290653.04117750004</v>
      </c>
      <c r="G45" s="581">
        <v>290653.04117750004</v>
      </c>
      <c r="H45" s="326"/>
      <c r="I45" s="326"/>
      <c r="J45" s="326"/>
      <c r="K45" s="330"/>
      <c r="L45" s="58"/>
    </row>
    <row r="46" spans="1:12" ht="11.25" customHeight="1">
      <c r="A46" s="578"/>
      <c r="B46" s="579" t="s">
        <v>429</v>
      </c>
      <c r="C46" s="580">
        <v>1556.7593549999999</v>
      </c>
      <c r="D46" s="580"/>
      <c r="E46" s="580"/>
      <c r="F46" s="580">
        <v>1556.7593549999999</v>
      </c>
      <c r="G46" s="581">
        <v>1556.7593549999999</v>
      </c>
      <c r="H46" s="326"/>
      <c r="I46" s="326"/>
      <c r="J46" s="326"/>
      <c r="K46" s="330"/>
      <c r="L46" s="59"/>
    </row>
    <row r="47" spans="1:12" ht="11.25" customHeight="1">
      <c r="A47" s="584" t="s">
        <v>430</v>
      </c>
      <c r="B47" s="585"/>
      <c r="C47" s="586">
        <v>292209.80053250003</v>
      </c>
      <c r="D47" s="586"/>
      <c r="E47" s="586"/>
      <c r="F47" s="586">
        <v>292209.80053250003</v>
      </c>
      <c r="G47" s="587">
        <v>292209.80053250003</v>
      </c>
      <c r="H47" s="326"/>
      <c r="I47" s="326"/>
      <c r="J47" s="326"/>
      <c r="K47" s="330"/>
      <c r="L47" s="59"/>
    </row>
    <row r="48" spans="1:12" ht="11.25" customHeight="1">
      <c r="A48" s="578" t="s">
        <v>303</v>
      </c>
      <c r="B48" s="579" t="s">
        <v>431</v>
      </c>
      <c r="C48" s="580">
        <v>19410.71746</v>
      </c>
      <c r="D48" s="580"/>
      <c r="E48" s="580"/>
      <c r="F48" s="580">
        <v>19410.71746</v>
      </c>
      <c r="G48" s="581">
        <v>19410.71746</v>
      </c>
      <c r="H48" s="326"/>
      <c r="I48" s="326"/>
      <c r="J48" s="326"/>
      <c r="K48" s="328"/>
    </row>
    <row r="49" spans="1:11" ht="11.25" customHeight="1">
      <c r="A49" s="584" t="s">
        <v>432</v>
      </c>
      <c r="B49" s="585"/>
      <c r="C49" s="586">
        <v>19410.71746</v>
      </c>
      <c r="D49" s="586"/>
      <c r="E49" s="586"/>
      <c r="F49" s="586">
        <v>19410.71746</v>
      </c>
      <c r="G49" s="587">
        <v>19410.71746</v>
      </c>
      <c r="H49" s="326"/>
      <c r="I49" s="326"/>
      <c r="J49" s="326"/>
      <c r="K49" s="328"/>
    </row>
    <row r="50" spans="1:11" ht="12.75">
      <c r="A50" s="582" t="s">
        <v>304</v>
      </c>
      <c r="B50" s="579" t="s">
        <v>68</v>
      </c>
      <c r="C50" s="580"/>
      <c r="D50" s="580"/>
      <c r="E50" s="580">
        <v>12572.47452</v>
      </c>
      <c r="F50" s="580">
        <v>12572.47452</v>
      </c>
      <c r="G50" s="581">
        <v>12572.47452</v>
      </c>
      <c r="H50" s="326"/>
      <c r="I50" s="326"/>
      <c r="J50" s="326"/>
      <c r="K50" s="328"/>
    </row>
    <row r="51" spans="1:11" ht="12.75">
      <c r="A51" s="578"/>
      <c r="B51" s="579" t="s">
        <v>65</v>
      </c>
      <c r="C51" s="580"/>
      <c r="D51" s="580"/>
      <c r="E51" s="580">
        <v>14706.33128</v>
      </c>
      <c r="F51" s="580">
        <v>14706.33128</v>
      </c>
      <c r="G51" s="581">
        <v>14706.33128</v>
      </c>
      <c r="H51" s="326"/>
      <c r="I51" s="326"/>
      <c r="J51" s="326"/>
      <c r="K51" s="328"/>
    </row>
    <row r="52" spans="1:11" ht="12.75">
      <c r="A52" s="584" t="s">
        <v>433</v>
      </c>
      <c r="B52" s="585"/>
      <c r="C52" s="586"/>
      <c r="D52" s="586"/>
      <c r="E52" s="586">
        <v>27278.805800000002</v>
      </c>
      <c r="F52" s="586">
        <v>27278.805800000002</v>
      </c>
      <c r="G52" s="587">
        <v>27278.805800000002</v>
      </c>
      <c r="H52" s="326"/>
      <c r="I52" s="326"/>
      <c r="J52" s="326"/>
      <c r="K52" s="328"/>
    </row>
    <row r="53" spans="1:11" ht="12.75">
      <c r="A53" s="582" t="s">
        <v>103</v>
      </c>
      <c r="B53" s="579" t="s">
        <v>434</v>
      </c>
      <c r="C53" s="580">
        <v>20786.8618575</v>
      </c>
      <c r="D53" s="580"/>
      <c r="E53" s="580"/>
      <c r="F53" s="580">
        <v>20786.8618575</v>
      </c>
      <c r="G53" s="581">
        <v>20786.8618575</v>
      </c>
      <c r="H53" s="326"/>
      <c r="I53" s="326"/>
      <c r="J53" s="326"/>
      <c r="K53" s="328"/>
    </row>
    <row r="54" spans="1:11" ht="12.75">
      <c r="A54" s="582"/>
      <c r="B54" s="579" t="s">
        <v>435</v>
      </c>
      <c r="C54" s="580">
        <v>82159.212702499994</v>
      </c>
      <c r="D54" s="580"/>
      <c r="E54" s="580"/>
      <c r="F54" s="580">
        <v>82159.212702499994</v>
      </c>
      <c r="G54" s="581">
        <v>82159.212702499994</v>
      </c>
      <c r="H54" s="326"/>
      <c r="I54" s="326"/>
      <c r="J54" s="326"/>
      <c r="K54" s="328"/>
    </row>
    <row r="55" spans="1:11">
      <c r="A55" s="582"/>
      <c r="B55" s="579" t="s">
        <v>436</v>
      </c>
      <c r="C55" s="580">
        <v>91606.137697500002</v>
      </c>
      <c r="D55" s="580"/>
      <c r="E55" s="580"/>
      <c r="F55" s="580">
        <v>91606.137697500002</v>
      </c>
      <c r="G55" s="581">
        <v>91606.137697500002</v>
      </c>
      <c r="H55" s="132"/>
      <c r="I55" s="132"/>
      <c r="J55" s="132"/>
      <c r="K55" s="328"/>
    </row>
    <row r="56" spans="1:11">
      <c r="A56" s="582"/>
      <c r="B56" s="579" t="s">
        <v>437</v>
      </c>
      <c r="C56" s="580">
        <v>30373.279064999999</v>
      </c>
      <c r="D56" s="580"/>
      <c r="E56" s="580"/>
      <c r="F56" s="580">
        <v>30373.279064999999</v>
      </c>
      <c r="G56" s="581">
        <v>30373.279064999999</v>
      </c>
      <c r="H56" s="132"/>
      <c r="I56" s="132"/>
      <c r="J56" s="132"/>
      <c r="K56" s="328"/>
    </row>
    <row r="57" spans="1:11">
      <c r="A57" s="582"/>
      <c r="B57" s="579" t="s">
        <v>438</v>
      </c>
      <c r="C57" s="580"/>
      <c r="D57" s="580">
        <v>12541.605622499999</v>
      </c>
      <c r="E57" s="580"/>
      <c r="F57" s="580">
        <v>12541.605622499999</v>
      </c>
      <c r="G57" s="581">
        <v>12541.605622499999</v>
      </c>
      <c r="H57" s="132"/>
      <c r="I57" s="132"/>
      <c r="J57" s="132"/>
      <c r="K57" s="328"/>
    </row>
    <row r="58" spans="1:11">
      <c r="A58" s="582"/>
      <c r="B58" s="579" t="s">
        <v>439</v>
      </c>
      <c r="C58" s="580"/>
      <c r="D58" s="580">
        <v>67111.2105075</v>
      </c>
      <c r="E58" s="580"/>
      <c r="F58" s="580">
        <v>67111.2105075</v>
      </c>
      <c r="G58" s="581">
        <v>67111.2105075</v>
      </c>
      <c r="H58" s="132"/>
      <c r="I58" s="132"/>
      <c r="J58" s="132"/>
      <c r="K58" s="328"/>
    </row>
    <row r="59" spans="1:11">
      <c r="A59" s="578"/>
      <c r="B59" s="579" t="s">
        <v>440</v>
      </c>
      <c r="C59" s="580"/>
      <c r="D59" s="580">
        <v>286404.49092250003</v>
      </c>
      <c r="E59" s="580"/>
      <c r="F59" s="580">
        <v>286404.49092250003</v>
      </c>
      <c r="G59" s="581">
        <v>286404.49092250003</v>
      </c>
      <c r="H59" s="132"/>
      <c r="I59" s="132"/>
      <c r="J59" s="132"/>
      <c r="K59" s="328"/>
    </row>
    <row r="60" spans="1:11">
      <c r="A60" s="584" t="s">
        <v>441</v>
      </c>
      <c r="B60" s="585"/>
      <c r="C60" s="586">
        <v>224925.49132249999</v>
      </c>
      <c r="D60" s="586">
        <v>366057.30705250002</v>
      </c>
      <c r="E60" s="586"/>
      <c r="F60" s="586">
        <v>590982.79837500001</v>
      </c>
      <c r="G60" s="587">
        <v>590982.79837500001</v>
      </c>
      <c r="H60" s="327"/>
      <c r="I60" s="327"/>
      <c r="J60" s="327"/>
      <c r="K60" s="328"/>
    </row>
    <row r="61" spans="1:11">
      <c r="A61" s="582" t="s">
        <v>111</v>
      </c>
      <c r="B61" s="579" t="s">
        <v>442</v>
      </c>
      <c r="C61" s="580"/>
      <c r="D61" s="580">
        <v>15200.9312525</v>
      </c>
      <c r="E61" s="580"/>
      <c r="F61" s="580">
        <v>15200.9312525</v>
      </c>
      <c r="G61" s="581">
        <v>15200.9312525</v>
      </c>
      <c r="H61" s="327"/>
      <c r="I61" s="327"/>
      <c r="J61" s="327"/>
      <c r="K61" s="328"/>
    </row>
    <row r="62" spans="1:11">
      <c r="A62" s="582"/>
      <c r="B62" s="579" t="s">
        <v>443</v>
      </c>
      <c r="C62" s="580"/>
      <c r="D62" s="580">
        <v>24375.911365</v>
      </c>
      <c r="E62" s="580"/>
      <c r="F62" s="580">
        <v>24375.911365</v>
      </c>
      <c r="G62" s="581">
        <v>24375.911365</v>
      </c>
      <c r="H62" s="327"/>
      <c r="I62" s="327"/>
      <c r="J62" s="327"/>
      <c r="K62" s="328"/>
    </row>
    <row r="63" spans="1:11">
      <c r="A63" s="578"/>
      <c r="B63" s="579" t="s">
        <v>444</v>
      </c>
      <c r="C63" s="580"/>
      <c r="D63" s="580">
        <v>5076.7577149999997</v>
      </c>
      <c r="E63" s="580"/>
      <c r="F63" s="580">
        <v>5076.7577149999997</v>
      </c>
      <c r="G63" s="581">
        <v>5076.7577149999997</v>
      </c>
      <c r="H63" s="327"/>
      <c r="I63" s="327"/>
      <c r="J63" s="327"/>
      <c r="K63" s="328"/>
    </row>
    <row r="64" spans="1:11">
      <c r="A64" s="584" t="s">
        <v>445</v>
      </c>
      <c r="B64" s="585"/>
      <c r="C64" s="586"/>
      <c r="D64" s="586">
        <v>44653.600332499998</v>
      </c>
      <c r="E64" s="586"/>
      <c r="F64" s="586">
        <v>44653.600332499998</v>
      </c>
      <c r="G64" s="587">
        <v>44653.600332499998</v>
      </c>
      <c r="H64" s="327"/>
      <c r="I64" s="327"/>
      <c r="J64" s="327"/>
      <c r="K64" s="327"/>
    </row>
    <row r="65" spans="1:11">
      <c r="A65" s="578" t="s">
        <v>114</v>
      </c>
      <c r="B65" s="606" t="s">
        <v>523</v>
      </c>
      <c r="C65" s="580"/>
      <c r="D65" s="580"/>
      <c r="E65" s="580">
        <v>38774.700397499997</v>
      </c>
      <c r="F65" s="580">
        <v>38774.700397499997</v>
      </c>
      <c r="G65" s="581">
        <v>38774.700397499997</v>
      </c>
      <c r="H65" s="327"/>
      <c r="I65" s="327"/>
      <c r="J65" s="327"/>
      <c r="K65" s="327"/>
    </row>
    <row r="66" spans="1:11">
      <c r="A66" s="584" t="s">
        <v>446</v>
      </c>
      <c r="B66" s="585"/>
      <c r="C66" s="586"/>
      <c r="D66" s="586"/>
      <c r="E66" s="586">
        <v>38774.700397499997</v>
      </c>
      <c r="F66" s="586">
        <v>38774.700397499997</v>
      </c>
      <c r="G66" s="587">
        <v>38774.700397499997</v>
      </c>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Enero 2018
INFSGI-MES-01-2018
15/02/2018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30" zoomScaleNormal="100" zoomScaleSheetLayoutView="130" zoomScalePageLayoutView="160" workbookViewId="0">
      <selection activeCell="P25" sqref="P25"/>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s="50" customFormat="1" ht="11.25" customHeight="1">
      <c r="A1" s="892" t="s">
        <v>323</v>
      </c>
      <c r="B1" s="886" t="s">
        <v>61</v>
      </c>
      <c r="C1" s="888" t="s">
        <v>517</v>
      </c>
      <c r="D1" s="888"/>
      <c r="E1" s="888"/>
      <c r="F1" s="888"/>
      <c r="G1" s="589" t="s">
        <v>390</v>
      </c>
      <c r="H1" s="334"/>
      <c r="I1" s="334"/>
      <c r="J1" s="334"/>
      <c r="K1" s="334"/>
    </row>
    <row r="2" spans="1:12" s="50" customFormat="1" ht="11.25" customHeight="1">
      <c r="A2" s="892"/>
      <c r="B2" s="886"/>
      <c r="C2" s="889" t="s">
        <v>391</v>
      </c>
      <c r="D2" s="889"/>
      <c r="E2" s="889"/>
      <c r="F2" s="890" t="s">
        <v>779</v>
      </c>
      <c r="G2" s="590" t="s">
        <v>392</v>
      </c>
      <c r="H2" s="323"/>
      <c r="I2" s="323"/>
      <c r="J2" s="323"/>
      <c r="K2" s="323"/>
      <c r="L2" s="324"/>
    </row>
    <row r="3" spans="1:12" s="50" customFormat="1" ht="11.25" customHeight="1">
      <c r="A3" s="892"/>
      <c r="B3" s="886"/>
      <c r="C3" s="574" t="s">
        <v>265</v>
      </c>
      <c r="D3" s="574" t="s">
        <v>266</v>
      </c>
      <c r="E3" s="574" t="s">
        <v>393</v>
      </c>
      <c r="F3" s="891"/>
      <c r="G3" s="590">
        <v>2018</v>
      </c>
      <c r="H3" s="326"/>
      <c r="I3" s="325"/>
      <c r="J3" s="325"/>
      <c r="K3" s="325"/>
      <c r="L3" s="324"/>
    </row>
    <row r="4" spans="1:12" s="50" customFormat="1" ht="11.25" customHeight="1">
      <c r="A4" s="893"/>
      <c r="B4" s="894"/>
      <c r="C4" s="591" t="s">
        <v>394</v>
      </c>
      <c r="D4" s="591" t="s">
        <v>394</v>
      </c>
      <c r="E4" s="591" t="s">
        <v>394</v>
      </c>
      <c r="F4" s="591" t="s">
        <v>394</v>
      </c>
      <c r="G4" s="592" t="s">
        <v>240</v>
      </c>
      <c r="H4" s="326"/>
      <c r="I4" s="326"/>
      <c r="J4" s="326"/>
      <c r="K4" s="326"/>
      <c r="L4" s="12"/>
    </row>
    <row r="5" spans="1:12">
      <c r="A5" s="582" t="s">
        <v>113</v>
      </c>
      <c r="B5" s="579" t="s">
        <v>86</v>
      </c>
      <c r="C5" s="580"/>
      <c r="D5" s="580"/>
      <c r="E5" s="580">
        <v>27081.642980000001</v>
      </c>
      <c r="F5" s="580">
        <v>27081.642980000001</v>
      </c>
      <c r="G5" s="581">
        <v>27081.642980000001</v>
      </c>
    </row>
    <row r="6" spans="1:12">
      <c r="A6" s="578"/>
      <c r="B6" s="579" t="s">
        <v>88</v>
      </c>
      <c r="C6" s="580"/>
      <c r="D6" s="580"/>
      <c r="E6" s="580">
        <v>10425.3589625</v>
      </c>
      <c r="F6" s="580">
        <v>10425.3589625</v>
      </c>
      <c r="G6" s="581">
        <v>10425.3589625</v>
      </c>
    </row>
    <row r="7" spans="1:12">
      <c r="A7" s="584" t="s">
        <v>447</v>
      </c>
      <c r="B7" s="585"/>
      <c r="C7" s="586"/>
      <c r="D7" s="586"/>
      <c r="E7" s="586">
        <v>37507.001942499999</v>
      </c>
      <c r="F7" s="586">
        <v>37507.001942499999</v>
      </c>
      <c r="G7" s="587">
        <v>37507.001942499999</v>
      </c>
    </row>
    <row r="8" spans="1:12">
      <c r="A8" s="582" t="s">
        <v>102</v>
      </c>
      <c r="B8" s="579" t="s">
        <v>448</v>
      </c>
      <c r="C8" s="580">
        <v>62586.433312499998</v>
      </c>
      <c r="D8" s="580"/>
      <c r="E8" s="580"/>
      <c r="F8" s="580">
        <v>62586.433312499998</v>
      </c>
      <c r="G8" s="581">
        <v>62586.433312499998</v>
      </c>
    </row>
    <row r="9" spans="1:12">
      <c r="A9" s="582"/>
      <c r="B9" s="579" t="s">
        <v>449</v>
      </c>
      <c r="C9" s="580">
        <v>90432.392939999991</v>
      </c>
      <c r="D9" s="580"/>
      <c r="E9" s="580"/>
      <c r="F9" s="580">
        <v>90432.392939999991</v>
      </c>
      <c r="G9" s="581">
        <v>90432.392939999991</v>
      </c>
    </row>
    <row r="10" spans="1:12">
      <c r="A10" s="582"/>
      <c r="B10" s="579" t="s">
        <v>450</v>
      </c>
      <c r="C10" s="580"/>
      <c r="D10" s="580">
        <v>139660.02192249999</v>
      </c>
      <c r="E10" s="580"/>
      <c r="F10" s="580">
        <v>139660.02192249999</v>
      </c>
      <c r="G10" s="581">
        <v>139660.02192249999</v>
      </c>
    </row>
    <row r="11" spans="1:12">
      <c r="A11" s="582"/>
      <c r="B11" s="579" t="s">
        <v>451</v>
      </c>
      <c r="C11" s="580"/>
      <c r="D11" s="580">
        <v>10800.4671325</v>
      </c>
      <c r="E11" s="580"/>
      <c r="F11" s="580">
        <v>10800.4671325</v>
      </c>
      <c r="G11" s="581">
        <v>10800.4671325</v>
      </c>
    </row>
    <row r="12" spans="1:12">
      <c r="A12" s="582"/>
      <c r="B12" s="579" t="s">
        <v>452</v>
      </c>
      <c r="C12" s="580"/>
      <c r="D12" s="580">
        <v>0</v>
      </c>
      <c r="E12" s="580"/>
      <c r="F12" s="580">
        <v>0</v>
      </c>
      <c r="G12" s="581">
        <v>0</v>
      </c>
    </row>
    <row r="13" spans="1:12">
      <c r="A13" s="582"/>
      <c r="B13" s="579" t="s">
        <v>453</v>
      </c>
      <c r="C13" s="580"/>
      <c r="D13" s="580">
        <v>0</v>
      </c>
      <c r="E13" s="580"/>
      <c r="F13" s="580">
        <v>0</v>
      </c>
      <c r="G13" s="581">
        <v>0</v>
      </c>
    </row>
    <row r="14" spans="1:12">
      <c r="A14" s="578"/>
      <c r="B14" s="579" t="s">
        <v>454</v>
      </c>
      <c r="C14" s="580"/>
      <c r="D14" s="580">
        <v>0</v>
      </c>
      <c r="E14" s="580"/>
      <c r="F14" s="580">
        <v>0</v>
      </c>
      <c r="G14" s="581">
        <v>0</v>
      </c>
    </row>
    <row r="15" spans="1:12">
      <c r="A15" s="584" t="s">
        <v>455</v>
      </c>
      <c r="B15" s="585"/>
      <c r="C15" s="586">
        <v>153018.8262525</v>
      </c>
      <c r="D15" s="586">
        <v>150460.48905499998</v>
      </c>
      <c r="E15" s="586"/>
      <c r="F15" s="586">
        <v>303479.31530750002</v>
      </c>
      <c r="G15" s="587">
        <v>303479.31530750002</v>
      </c>
    </row>
    <row r="16" spans="1:12">
      <c r="A16" s="578" t="s">
        <v>305</v>
      </c>
      <c r="B16" s="579" t="s">
        <v>456</v>
      </c>
      <c r="C16" s="580"/>
      <c r="D16" s="580">
        <v>192782.239015</v>
      </c>
      <c r="E16" s="580"/>
      <c r="F16" s="580">
        <v>192782.239015</v>
      </c>
      <c r="G16" s="581">
        <v>192782.239015</v>
      </c>
    </row>
    <row r="17" spans="1:7">
      <c r="A17" s="584" t="s">
        <v>457</v>
      </c>
      <c r="B17" s="585"/>
      <c r="C17" s="586"/>
      <c r="D17" s="586">
        <v>192782.239015</v>
      </c>
      <c r="E17" s="586"/>
      <c r="F17" s="586">
        <v>192782.239015</v>
      </c>
      <c r="G17" s="587">
        <v>192782.239015</v>
      </c>
    </row>
    <row r="18" spans="1:7">
      <c r="A18" s="578" t="s">
        <v>125</v>
      </c>
      <c r="B18" s="579" t="s">
        <v>74</v>
      </c>
      <c r="C18" s="580"/>
      <c r="D18" s="580"/>
      <c r="E18" s="580">
        <v>4611.4901625000002</v>
      </c>
      <c r="F18" s="580">
        <v>4611.4901625000002</v>
      </c>
      <c r="G18" s="581">
        <v>4611.4901625000002</v>
      </c>
    </row>
    <row r="19" spans="1:7">
      <c r="A19" s="584" t="s">
        <v>458</v>
      </c>
      <c r="B19" s="585"/>
      <c r="C19" s="586"/>
      <c r="D19" s="586"/>
      <c r="E19" s="586">
        <v>4611.4901625000002</v>
      </c>
      <c r="F19" s="586">
        <v>4611.4901625000002</v>
      </c>
      <c r="G19" s="587">
        <v>4611.4901625000002</v>
      </c>
    </row>
    <row r="20" spans="1:7">
      <c r="A20" s="578" t="s">
        <v>128</v>
      </c>
      <c r="B20" s="579" t="s">
        <v>296</v>
      </c>
      <c r="C20" s="580"/>
      <c r="D20" s="580"/>
      <c r="E20" s="580">
        <v>3863.2219125000001</v>
      </c>
      <c r="F20" s="580">
        <v>3863.2219125000001</v>
      </c>
      <c r="G20" s="581">
        <v>3863.2219125000001</v>
      </c>
    </row>
    <row r="21" spans="1:7">
      <c r="A21" s="584" t="s">
        <v>459</v>
      </c>
      <c r="B21" s="585"/>
      <c r="C21" s="586"/>
      <c r="D21" s="586"/>
      <c r="E21" s="586">
        <v>3863.2219125000001</v>
      </c>
      <c r="F21" s="586">
        <v>3863.2219125000001</v>
      </c>
      <c r="G21" s="587">
        <v>3863.2219125000001</v>
      </c>
    </row>
    <row r="22" spans="1:7">
      <c r="A22" s="578" t="s">
        <v>129</v>
      </c>
      <c r="B22" s="579" t="s">
        <v>95</v>
      </c>
      <c r="C22" s="580"/>
      <c r="D22" s="580"/>
      <c r="E22" s="580">
        <v>3422.5010000000002</v>
      </c>
      <c r="F22" s="580">
        <v>3422.5010000000002</v>
      </c>
      <c r="G22" s="581">
        <v>3422.5010000000002</v>
      </c>
    </row>
    <row r="23" spans="1:7">
      <c r="A23" s="584" t="s">
        <v>460</v>
      </c>
      <c r="B23" s="585"/>
      <c r="C23" s="586"/>
      <c r="D23" s="586"/>
      <c r="E23" s="586">
        <v>3422.5010000000002</v>
      </c>
      <c r="F23" s="586">
        <v>3422.5010000000002</v>
      </c>
      <c r="G23" s="587">
        <v>3422.5010000000002</v>
      </c>
    </row>
    <row r="24" spans="1:7">
      <c r="A24" s="578" t="s">
        <v>133</v>
      </c>
      <c r="B24" s="579" t="s">
        <v>82</v>
      </c>
      <c r="C24" s="580"/>
      <c r="D24" s="580"/>
      <c r="E24" s="580">
        <v>1217.4000000000001</v>
      </c>
      <c r="F24" s="580">
        <v>1217.4000000000001</v>
      </c>
      <c r="G24" s="581">
        <v>1217.4000000000001</v>
      </c>
    </row>
    <row r="25" spans="1:7">
      <c r="A25" s="584" t="s">
        <v>461</v>
      </c>
      <c r="B25" s="585"/>
      <c r="C25" s="586"/>
      <c r="D25" s="586"/>
      <c r="E25" s="586">
        <v>1217.4000000000001</v>
      </c>
      <c r="F25" s="586">
        <v>1217.4000000000001</v>
      </c>
      <c r="G25" s="587">
        <v>1217.4000000000001</v>
      </c>
    </row>
    <row r="26" spans="1:7">
      <c r="A26" s="578" t="s">
        <v>119</v>
      </c>
      <c r="B26" s="579" t="s">
        <v>462</v>
      </c>
      <c r="C26" s="580">
        <v>13997.768</v>
      </c>
      <c r="D26" s="580"/>
      <c r="E26" s="580"/>
      <c r="F26" s="580">
        <v>13997.768</v>
      </c>
      <c r="G26" s="581">
        <v>13997.768</v>
      </c>
    </row>
    <row r="27" spans="1:7">
      <c r="A27" s="584" t="s">
        <v>463</v>
      </c>
      <c r="B27" s="585"/>
      <c r="C27" s="586">
        <v>13997.768</v>
      </c>
      <c r="D27" s="586"/>
      <c r="E27" s="586"/>
      <c r="F27" s="586">
        <v>13997.768</v>
      </c>
      <c r="G27" s="587">
        <v>13997.768</v>
      </c>
    </row>
    <row r="28" spans="1:7">
      <c r="A28" s="578" t="s">
        <v>120</v>
      </c>
      <c r="B28" s="579" t="s">
        <v>464</v>
      </c>
      <c r="C28" s="580">
        <v>14397.433812499999</v>
      </c>
      <c r="D28" s="580"/>
      <c r="E28" s="580"/>
      <c r="F28" s="580">
        <v>14397.433812499999</v>
      </c>
      <c r="G28" s="581">
        <v>14397.433812499999</v>
      </c>
    </row>
    <row r="29" spans="1:7">
      <c r="A29" s="584" t="s">
        <v>465</v>
      </c>
      <c r="B29" s="585"/>
      <c r="C29" s="586">
        <v>14397.433812499999</v>
      </c>
      <c r="D29" s="586"/>
      <c r="E29" s="586"/>
      <c r="F29" s="586">
        <v>14397.433812499999</v>
      </c>
      <c r="G29" s="587">
        <v>14397.433812499999</v>
      </c>
    </row>
    <row r="30" spans="1:7">
      <c r="A30" s="578" t="s">
        <v>306</v>
      </c>
      <c r="B30" s="579" t="s">
        <v>67</v>
      </c>
      <c r="C30" s="580"/>
      <c r="D30" s="580"/>
      <c r="E30" s="580">
        <v>13440.090820000001</v>
      </c>
      <c r="F30" s="580">
        <v>13440.090820000001</v>
      </c>
      <c r="G30" s="581">
        <v>13440.090820000001</v>
      </c>
    </row>
    <row r="31" spans="1:7">
      <c r="A31" s="584" t="s">
        <v>466</v>
      </c>
      <c r="B31" s="585"/>
      <c r="C31" s="586"/>
      <c r="D31" s="586"/>
      <c r="E31" s="586">
        <v>13440.090820000001</v>
      </c>
      <c r="F31" s="586">
        <v>13440.090820000001</v>
      </c>
      <c r="G31" s="587">
        <v>13440.090820000001</v>
      </c>
    </row>
    <row r="32" spans="1:7">
      <c r="A32" s="582" t="s">
        <v>136</v>
      </c>
      <c r="B32" s="579" t="s">
        <v>467</v>
      </c>
      <c r="C32" s="580"/>
      <c r="D32" s="580">
        <v>371.60924499999999</v>
      </c>
      <c r="E32" s="580"/>
      <c r="F32" s="580">
        <v>371.60924499999999</v>
      </c>
      <c r="G32" s="581">
        <v>371.60924499999999</v>
      </c>
    </row>
    <row r="33" spans="1:7">
      <c r="A33" s="578"/>
      <c r="B33" s="579" t="s">
        <v>468</v>
      </c>
      <c r="C33" s="580"/>
      <c r="D33" s="580">
        <v>2.8089</v>
      </c>
      <c r="E33" s="580"/>
      <c r="F33" s="580">
        <v>2.8089</v>
      </c>
      <c r="G33" s="581">
        <v>2.8089</v>
      </c>
    </row>
    <row r="34" spans="1:7">
      <c r="A34" s="584" t="s">
        <v>469</v>
      </c>
      <c r="B34" s="585"/>
      <c r="C34" s="586"/>
      <c r="D34" s="586">
        <v>374.41814499999998</v>
      </c>
      <c r="E34" s="586"/>
      <c r="F34" s="586">
        <v>374.41814499999998</v>
      </c>
      <c r="G34" s="587">
        <v>374.41814499999998</v>
      </c>
    </row>
    <row r="35" spans="1:7">
      <c r="A35" s="582" t="s">
        <v>307</v>
      </c>
      <c r="B35" s="579" t="s">
        <v>470</v>
      </c>
      <c r="C35" s="580">
        <v>377058.87157750002</v>
      </c>
      <c r="D35" s="580"/>
      <c r="E35" s="580"/>
      <c r="F35" s="580">
        <v>377058.87157750002</v>
      </c>
      <c r="G35" s="581">
        <v>377058.87157750002</v>
      </c>
    </row>
    <row r="36" spans="1:7">
      <c r="A36" s="582"/>
      <c r="B36" s="579" t="s">
        <v>471</v>
      </c>
      <c r="C36" s="580"/>
      <c r="D36" s="580">
        <v>267294.52734250005</v>
      </c>
      <c r="E36" s="580"/>
      <c r="F36" s="580">
        <v>267294.52734250005</v>
      </c>
      <c r="G36" s="581">
        <v>267294.52734250005</v>
      </c>
    </row>
    <row r="37" spans="1:7">
      <c r="A37" s="582"/>
      <c r="B37" s="579" t="s">
        <v>472</v>
      </c>
      <c r="C37" s="580"/>
      <c r="D37" s="580">
        <v>47498.265757499998</v>
      </c>
      <c r="E37" s="580"/>
      <c r="F37" s="580">
        <v>47498.265757499998</v>
      </c>
      <c r="G37" s="581">
        <v>47498.265757499998</v>
      </c>
    </row>
    <row r="38" spans="1:7">
      <c r="A38" s="578"/>
      <c r="B38" s="579" t="s">
        <v>473</v>
      </c>
      <c r="C38" s="580">
        <v>6966.3678849999997</v>
      </c>
      <c r="D38" s="580"/>
      <c r="E38" s="580"/>
      <c r="F38" s="580">
        <v>6966.3678849999997</v>
      </c>
      <c r="G38" s="581">
        <v>6966.3678849999997</v>
      </c>
    </row>
    <row r="39" spans="1:7">
      <c r="A39" s="584" t="s">
        <v>474</v>
      </c>
      <c r="B39" s="585"/>
      <c r="C39" s="586">
        <v>384025.23946250003</v>
      </c>
      <c r="D39" s="586">
        <v>314792.79310000007</v>
      </c>
      <c r="E39" s="586"/>
      <c r="F39" s="586">
        <v>698818.03256249998</v>
      </c>
      <c r="G39" s="587">
        <v>698818.03256249998</v>
      </c>
    </row>
    <row r="40" spans="1:7">
      <c r="A40" s="578" t="s">
        <v>112</v>
      </c>
      <c r="B40" s="579" t="s">
        <v>475</v>
      </c>
      <c r="C40" s="580">
        <v>66417.597074999998</v>
      </c>
      <c r="D40" s="580"/>
      <c r="E40" s="580"/>
      <c r="F40" s="580">
        <v>66417.597074999998</v>
      </c>
      <c r="G40" s="581">
        <v>66417.597074999998</v>
      </c>
    </row>
    <row r="41" spans="1:7">
      <c r="A41" s="584" t="s">
        <v>476</v>
      </c>
      <c r="B41" s="585"/>
      <c r="C41" s="586">
        <v>66417.597074999998</v>
      </c>
      <c r="D41" s="586"/>
      <c r="E41" s="586"/>
      <c r="F41" s="586">
        <v>66417.597074999998</v>
      </c>
      <c r="G41" s="587">
        <v>66417.597074999998</v>
      </c>
    </row>
    <row r="42" spans="1:7">
      <c r="A42" s="578" t="s">
        <v>134</v>
      </c>
      <c r="B42" s="579" t="s">
        <v>80</v>
      </c>
      <c r="C42" s="580"/>
      <c r="D42" s="580"/>
      <c r="E42" s="580">
        <v>2524.8068000000003</v>
      </c>
      <c r="F42" s="580">
        <v>2524.8068000000003</v>
      </c>
      <c r="G42" s="581">
        <v>2524.8068000000003</v>
      </c>
    </row>
    <row r="43" spans="1:7">
      <c r="A43" s="584" t="s">
        <v>477</v>
      </c>
      <c r="B43" s="585"/>
      <c r="C43" s="586"/>
      <c r="D43" s="586"/>
      <c r="E43" s="586">
        <v>2524.8068000000003</v>
      </c>
      <c r="F43" s="586">
        <v>2524.8068000000003</v>
      </c>
      <c r="G43" s="587">
        <v>2524.8068000000003</v>
      </c>
    </row>
    <row r="44" spans="1:7">
      <c r="A44" s="578" t="s">
        <v>127</v>
      </c>
      <c r="B44" s="579" t="s">
        <v>92</v>
      </c>
      <c r="C44" s="580"/>
      <c r="D44" s="580"/>
      <c r="E44" s="580">
        <v>4140.1912899999998</v>
      </c>
      <c r="F44" s="580">
        <v>4140.1912899999998</v>
      </c>
      <c r="G44" s="581">
        <v>4140.1912899999998</v>
      </c>
    </row>
    <row r="45" spans="1:7">
      <c r="A45" s="584" t="s">
        <v>478</v>
      </c>
      <c r="B45" s="585"/>
      <c r="C45" s="586"/>
      <c r="D45" s="586"/>
      <c r="E45" s="586">
        <v>4140.1912899999998</v>
      </c>
      <c r="F45" s="586">
        <v>4140.1912899999998</v>
      </c>
      <c r="G45" s="587">
        <v>4140.1912899999998</v>
      </c>
    </row>
    <row r="46" spans="1:7">
      <c r="A46" s="582" t="s">
        <v>308</v>
      </c>
      <c r="B46" s="579" t="s">
        <v>79</v>
      </c>
      <c r="C46" s="580"/>
      <c r="D46" s="580"/>
      <c r="E46" s="580">
        <v>2978.003655</v>
      </c>
      <c r="F46" s="580">
        <v>2978.003655</v>
      </c>
      <c r="G46" s="581">
        <v>2978.003655</v>
      </c>
    </row>
    <row r="47" spans="1:7">
      <c r="A47" s="582"/>
      <c r="B47" s="579" t="s">
        <v>479</v>
      </c>
      <c r="C47" s="580">
        <v>170296.05722749999</v>
      </c>
      <c r="D47" s="580"/>
      <c r="E47" s="580"/>
      <c r="F47" s="580">
        <v>170296.05722749999</v>
      </c>
      <c r="G47" s="581">
        <v>170296.05722749999</v>
      </c>
    </row>
    <row r="48" spans="1:7">
      <c r="A48" s="582"/>
      <c r="B48" s="579" t="s">
        <v>480</v>
      </c>
      <c r="C48" s="580">
        <v>58223.889992500001</v>
      </c>
      <c r="D48" s="580"/>
      <c r="E48" s="580"/>
      <c r="F48" s="580">
        <v>58223.889992500001</v>
      </c>
      <c r="G48" s="581">
        <v>58223.889992500001</v>
      </c>
    </row>
    <row r="49" spans="1:7">
      <c r="A49" s="578"/>
      <c r="B49" s="579" t="s">
        <v>70</v>
      </c>
      <c r="C49" s="580"/>
      <c r="D49" s="580"/>
      <c r="E49" s="580">
        <v>7344.9253500000004</v>
      </c>
      <c r="F49" s="580">
        <v>7344.9253500000004</v>
      </c>
      <c r="G49" s="581">
        <v>7344.9253500000004</v>
      </c>
    </row>
    <row r="50" spans="1:7">
      <c r="A50" s="584" t="s">
        <v>481</v>
      </c>
      <c r="B50" s="585"/>
      <c r="C50" s="586">
        <v>228519.94721999997</v>
      </c>
      <c r="D50" s="586"/>
      <c r="E50" s="586">
        <v>10322.929005</v>
      </c>
      <c r="F50" s="586">
        <v>238842.87622499999</v>
      </c>
      <c r="G50" s="587">
        <v>238842.87622499999</v>
      </c>
    </row>
    <row r="51" spans="1:7">
      <c r="A51" s="578" t="s">
        <v>309</v>
      </c>
      <c r="B51" s="579" t="s">
        <v>87</v>
      </c>
      <c r="C51" s="580"/>
      <c r="D51" s="580"/>
      <c r="E51" s="580">
        <v>10992.556269999999</v>
      </c>
      <c r="F51" s="580">
        <v>10992.556269999999</v>
      </c>
      <c r="G51" s="581">
        <v>10992.556269999999</v>
      </c>
    </row>
    <row r="52" spans="1:7">
      <c r="A52" s="584" t="s">
        <v>482</v>
      </c>
      <c r="B52" s="585"/>
      <c r="C52" s="586"/>
      <c r="D52" s="586"/>
      <c r="E52" s="586">
        <v>10992.556269999999</v>
      </c>
      <c r="F52" s="586">
        <v>10992.556269999999</v>
      </c>
      <c r="G52" s="587">
        <v>10992.556269999999</v>
      </c>
    </row>
    <row r="53" spans="1:7">
      <c r="A53" s="578" t="s">
        <v>115</v>
      </c>
      <c r="B53" s="579" t="s">
        <v>84</v>
      </c>
      <c r="C53" s="580"/>
      <c r="D53" s="580"/>
      <c r="E53" s="580">
        <v>38873.449167500003</v>
      </c>
      <c r="F53" s="580">
        <v>38873.449167500003</v>
      </c>
      <c r="G53" s="581">
        <v>38873.449167500003</v>
      </c>
    </row>
    <row r="54" spans="1:7">
      <c r="A54" s="584" t="s">
        <v>483</v>
      </c>
      <c r="B54" s="585"/>
      <c r="C54" s="586"/>
      <c r="D54" s="586"/>
      <c r="E54" s="586">
        <v>38873.449167500003</v>
      </c>
      <c r="F54" s="586">
        <v>38873.449167500003</v>
      </c>
      <c r="G54" s="587">
        <v>38873.449167500003</v>
      </c>
    </row>
    <row r="55" spans="1:7">
      <c r="A55" s="578" t="s">
        <v>124</v>
      </c>
      <c r="B55" s="579" t="s">
        <v>295</v>
      </c>
      <c r="C55" s="580"/>
      <c r="D55" s="580"/>
      <c r="E55" s="580">
        <v>4600.3045000000002</v>
      </c>
      <c r="F55" s="580">
        <v>4600.3045000000002</v>
      </c>
      <c r="G55" s="581">
        <v>4600.3045000000002</v>
      </c>
    </row>
    <row r="56" spans="1:7">
      <c r="A56" s="584" t="s">
        <v>484</v>
      </c>
      <c r="B56" s="585"/>
      <c r="C56" s="586"/>
      <c r="D56" s="586"/>
      <c r="E56" s="586">
        <v>4600.3045000000002</v>
      </c>
      <c r="F56" s="586">
        <v>4600.3045000000002</v>
      </c>
      <c r="G56" s="587">
        <v>4600.3045000000002</v>
      </c>
    </row>
    <row r="57" spans="1:7">
      <c r="A57" s="582" t="s">
        <v>310</v>
      </c>
      <c r="B57" s="579" t="s">
        <v>98</v>
      </c>
      <c r="C57" s="580"/>
      <c r="D57" s="580"/>
      <c r="E57" s="580">
        <v>2985.4630499999998</v>
      </c>
      <c r="F57" s="580">
        <v>2985.4630499999998</v>
      </c>
      <c r="G57" s="581">
        <v>2985.4630499999998</v>
      </c>
    </row>
    <row r="58" spans="1:7">
      <c r="A58" s="578"/>
      <c r="B58" s="579" t="s">
        <v>100</v>
      </c>
      <c r="C58" s="580"/>
      <c r="D58" s="580"/>
      <c r="E58" s="580">
        <v>943.64092499999992</v>
      </c>
      <c r="F58" s="580">
        <v>943.64092499999992</v>
      </c>
      <c r="G58" s="581">
        <v>943.64092499999992</v>
      </c>
    </row>
    <row r="59" spans="1:7">
      <c r="A59" s="584" t="s">
        <v>485</v>
      </c>
      <c r="B59" s="585"/>
      <c r="C59" s="586"/>
      <c r="D59" s="586"/>
      <c r="E59" s="586">
        <v>3929.103975</v>
      </c>
      <c r="F59" s="586">
        <v>3929.103975</v>
      </c>
      <c r="G59" s="587">
        <v>3929.103975</v>
      </c>
    </row>
    <row r="60" spans="1:7">
      <c r="A60" s="578" t="s">
        <v>311</v>
      </c>
      <c r="B60" s="579" t="s">
        <v>486</v>
      </c>
      <c r="C60" s="580"/>
      <c r="D60" s="580">
        <v>0</v>
      </c>
      <c r="E60" s="580"/>
      <c r="F60" s="580">
        <v>0</v>
      </c>
      <c r="G60" s="581">
        <v>0</v>
      </c>
    </row>
    <row r="61" spans="1:7">
      <c r="A61" s="584" t="s">
        <v>487</v>
      </c>
      <c r="B61" s="585"/>
      <c r="C61" s="586"/>
      <c r="D61" s="586">
        <v>0</v>
      </c>
      <c r="E61" s="586"/>
      <c r="F61" s="586">
        <v>0</v>
      </c>
      <c r="G61" s="587">
        <v>0</v>
      </c>
    </row>
    <row r="62" spans="1:7">
      <c r="A62" s="578" t="s">
        <v>121</v>
      </c>
      <c r="B62" s="579" t="s">
        <v>69</v>
      </c>
      <c r="C62" s="580"/>
      <c r="D62" s="580"/>
      <c r="E62" s="580">
        <v>10933.368227499999</v>
      </c>
      <c r="F62" s="580">
        <v>10933.368227499999</v>
      </c>
      <c r="G62" s="581">
        <v>10933.368227499999</v>
      </c>
    </row>
    <row r="63" spans="1:7">
      <c r="A63" s="584" t="s">
        <v>488</v>
      </c>
      <c r="B63" s="585"/>
      <c r="C63" s="586"/>
      <c r="D63" s="586"/>
      <c r="E63" s="586">
        <v>10933.368227499999</v>
      </c>
      <c r="F63" s="586">
        <v>10933.368227499999</v>
      </c>
      <c r="G63" s="587">
        <v>10933.368227499999</v>
      </c>
    </row>
    <row r="64" spans="1:7">
      <c r="A64" s="578" t="s">
        <v>312</v>
      </c>
      <c r="B64" s="579" t="s">
        <v>489</v>
      </c>
      <c r="C64" s="580"/>
      <c r="D64" s="580">
        <v>195.23792</v>
      </c>
      <c r="E64" s="580"/>
      <c r="F64" s="580">
        <v>195.23792</v>
      </c>
      <c r="G64" s="581">
        <v>195.23792</v>
      </c>
    </row>
    <row r="65" spans="1:7">
      <c r="A65" s="584" t="s">
        <v>490</v>
      </c>
      <c r="B65" s="585"/>
      <c r="C65" s="586"/>
      <c r="D65" s="586">
        <v>195.23792</v>
      </c>
      <c r="E65" s="586"/>
      <c r="F65" s="586">
        <v>195.23792</v>
      </c>
      <c r="G65" s="587">
        <v>195.23792</v>
      </c>
    </row>
    <row r="66" spans="1:7">
      <c r="A66" s="578" t="s">
        <v>110</v>
      </c>
      <c r="B66" s="579" t="s">
        <v>491</v>
      </c>
      <c r="C66" s="580">
        <v>81534.289124999996</v>
      </c>
      <c r="D66" s="580"/>
      <c r="E66" s="580"/>
      <c r="F66" s="580">
        <v>81534.289124999996</v>
      </c>
      <c r="G66" s="581">
        <v>81534.289124999996</v>
      </c>
    </row>
    <row r="67" spans="1:7">
      <c r="A67" s="584" t="s">
        <v>492</v>
      </c>
      <c r="B67" s="585"/>
      <c r="C67" s="586">
        <v>81534.289124999996</v>
      </c>
      <c r="D67" s="586"/>
      <c r="E67" s="586"/>
      <c r="F67" s="586">
        <v>81534.289124999996</v>
      </c>
      <c r="G67" s="587">
        <v>81534.289124999996</v>
      </c>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Enero 2018
INFSGI-MES-01-2018
15/02/2018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43"/>
  <sheetViews>
    <sheetView showGridLines="0" view="pageBreakPreview" zoomScale="160" zoomScaleNormal="100" zoomScaleSheetLayoutView="160" zoomScalePageLayoutView="160" workbookViewId="0">
      <selection activeCell="P25" sqref="P25"/>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1.25" customHeight="1">
      <c r="A1" s="892" t="s">
        <v>323</v>
      </c>
      <c r="B1" s="886" t="s">
        <v>61</v>
      </c>
      <c r="C1" s="888" t="s">
        <v>517</v>
      </c>
      <c r="D1" s="888"/>
      <c r="E1" s="888"/>
      <c r="F1" s="888"/>
      <c r="G1" s="589" t="s">
        <v>390</v>
      </c>
      <c r="H1" s="334"/>
      <c r="I1" s="334"/>
      <c r="J1" s="334"/>
      <c r="K1" s="334"/>
    </row>
    <row r="2" spans="1:12" ht="11.25" customHeight="1">
      <c r="A2" s="892"/>
      <c r="B2" s="886"/>
      <c r="C2" s="889" t="s">
        <v>391</v>
      </c>
      <c r="D2" s="889"/>
      <c r="E2" s="889"/>
      <c r="F2" s="890" t="s">
        <v>779</v>
      </c>
      <c r="G2" s="590" t="s">
        <v>392</v>
      </c>
      <c r="H2" s="323"/>
      <c r="I2" s="323"/>
      <c r="J2" s="323"/>
      <c r="K2" s="323"/>
      <c r="L2" s="324"/>
    </row>
    <row r="3" spans="1:12" ht="11.25" customHeight="1">
      <c r="A3" s="892"/>
      <c r="B3" s="886"/>
      <c r="C3" s="574" t="s">
        <v>265</v>
      </c>
      <c r="D3" s="574" t="s">
        <v>266</v>
      </c>
      <c r="E3" s="574" t="s">
        <v>393</v>
      </c>
      <c r="F3" s="891"/>
      <c r="G3" s="590">
        <v>2018</v>
      </c>
      <c r="H3" s="326"/>
      <c r="I3" s="325"/>
      <c r="J3" s="325"/>
      <c r="K3" s="325"/>
      <c r="L3" s="324"/>
    </row>
    <row r="4" spans="1:12" ht="11.25" customHeight="1">
      <c r="A4" s="893"/>
      <c r="B4" s="894"/>
      <c r="C4" s="591" t="s">
        <v>394</v>
      </c>
      <c r="D4" s="591" t="s">
        <v>394</v>
      </c>
      <c r="E4" s="591" t="s">
        <v>394</v>
      </c>
      <c r="F4" s="591" t="s">
        <v>394</v>
      </c>
      <c r="G4" s="592" t="s">
        <v>240</v>
      </c>
      <c r="H4" s="326"/>
      <c r="I4" s="326"/>
      <c r="J4" s="326"/>
      <c r="K4" s="326"/>
      <c r="L4" s="12"/>
    </row>
    <row r="5" spans="1:12">
      <c r="A5" s="582" t="s">
        <v>313</v>
      </c>
      <c r="B5" s="579" t="s">
        <v>73</v>
      </c>
      <c r="C5" s="580"/>
      <c r="D5" s="580"/>
      <c r="E5" s="580">
        <v>6481.1433774999996</v>
      </c>
      <c r="F5" s="580">
        <v>6481.1433774999996</v>
      </c>
      <c r="G5" s="581">
        <v>6481.1433774999996</v>
      </c>
    </row>
    <row r="6" spans="1:12">
      <c r="A6" s="582"/>
      <c r="B6" s="579" t="s">
        <v>72</v>
      </c>
      <c r="C6" s="580"/>
      <c r="D6" s="580"/>
      <c r="E6" s="580">
        <v>6649.3697650000004</v>
      </c>
      <c r="F6" s="580">
        <v>6649.3697650000004</v>
      </c>
      <c r="G6" s="581">
        <v>6649.3697650000004</v>
      </c>
    </row>
    <row r="7" spans="1:12">
      <c r="A7" s="582"/>
      <c r="B7" s="579" t="s">
        <v>76</v>
      </c>
      <c r="C7" s="580"/>
      <c r="D7" s="580"/>
      <c r="E7" s="580">
        <v>3948.7037599999999</v>
      </c>
      <c r="F7" s="580">
        <v>3948.7037599999999</v>
      </c>
      <c r="G7" s="581">
        <v>3948.7037599999999</v>
      </c>
    </row>
    <row r="8" spans="1:12">
      <c r="A8" s="582"/>
      <c r="B8" s="579" t="s">
        <v>75</v>
      </c>
      <c r="C8" s="580"/>
      <c r="D8" s="580"/>
      <c r="E8" s="580">
        <v>4387.3454400000001</v>
      </c>
      <c r="F8" s="580">
        <v>4387.3454400000001</v>
      </c>
      <c r="G8" s="581">
        <v>4387.3454400000001</v>
      </c>
    </row>
    <row r="9" spans="1:12">
      <c r="A9" s="584" t="s">
        <v>493</v>
      </c>
      <c r="B9" s="585"/>
      <c r="C9" s="586"/>
      <c r="D9" s="586"/>
      <c r="E9" s="586">
        <v>21466.562342500001</v>
      </c>
      <c r="F9" s="586">
        <v>21466.562342500001</v>
      </c>
      <c r="G9" s="587">
        <v>21466.562342500001</v>
      </c>
    </row>
    <row r="10" spans="1:12">
      <c r="A10" s="578" t="s">
        <v>118</v>
      </c>
      <c r="B10" s="579" t="s">
        <v>494</v>
      </c>
      <c r="C10" s="580"/>
      <c r="D10" s="580">
        <v>20310.6219925</v>
      </c>
      <c r="E10" s="580"/>
      <c r="F10" s="580">
        <v>20310.6219925</v>
      </c>
      <c r="G10" s="581">
        <v>20310.6219925</v>
      </c>
    </row>
    <row r="11" spans="1:12">
      <c r="A11" s="584" t="s">
        <v>495</v>
      </c>
      <c r="B11" s="585"/>
      <c r="C11" s="586"/>
      <c r="D11" s="586">
        <v>20310.6219925</v>
      </c>
      <c r="E11" s="586"/>
      <c r="F11" s="586">
        <v>20310.6219925</v>
      </c>
      <c r="G11" s="587">
        <v>20310.6219925</v>
      </c>
    </row>
    <row r="12" spans="1:12">
      <c r="A12" s="578" t="s">
        <v>138</v>
      </c>
      <c r="B12" s="579" t="s">
        <v>496</v>
      </c>
      <c r="C12" s="580"/>
      <c r="D12" s="580">
        <v>77.5655</v>
      </c>
      <c r="E12" s="580"/>
      <c r="F12" s="580">
        <v>77.5655</v>
      </c>
      <c r="G12" s="581">
        <v>77.5655</v>
      </c>
    </row>
    <row r="13" spans="1:12">
      <c r="A13" s="584" t="s">
        <v>497</v>
      </c>
      <c r="B13" s="585"/>
      <c r="C13" s="586"/>
      <c r="D13" s="586">
        <v>77.5655</v>
      </c>
      <c r="E13" s="586"/>
      <c r="F13" s="586">
        <v>77.5655</v>
      </c>
      <c r="G13" s="587">
        <v>77.5655</v>
      </c>
    </row>
    <row r="14" spans="1:12">
      <c r="A14" s="578" t="s">
        <v>130</v>
      </c>
      <c r="B14" s="579" t="s">
        <v>77</v>
      </c>
      <c r="C14" s="580"/>
      <c r="D14" s="580"/>
      <c r="E14" s="580">
        <v>3615.01091</v>
      </c>
      <c r="F14" s="580">
        <v>3615.01091</v>
      </c>
      <c r="G14" s="581">
        <v>3615.01091</v>
      </c>
    </row>
    <row r="15" spans="1:12">
      <c r="A15" s="584" t="s">
        <v>498</v>
      </c>
      <c r="B15" s="585"/>
      <c r="C15" s="586"/>
      <c r="D15" s="586"/>
      <c r="E15" s="586">
        <v>3615.01091</v>
      </c>
      <c r="F15" s="586">
        <v>3615.01091</v>
      </c>
      <c r="G15" s="587">
        <v>3615.01091</v>
      </c>
    </row>
    <row r="16" spans="1:12">
      <c r="A16" s="582" t="s">
        <v>105</v>
      </c>
      <c r="B16" s="579" t="s">
        <v>499</v>
      </c>
      <c r="C16" s="580">
        <v>29099.651287500001</v>
      </c>
      <c r="D16" s="580"/>
      <c r="E16" s="580"/>
      <c r="F16" s="580">
        <v>29099.651287500001</v>
      </c>
      <c r="G16" s="581">
        <v>29099.651287500001</v>
      </c>
    </row>
    <row r="17" spans="1:7">
      <c r="A17" s="582"/>
      <c r="B17" s="579" t="s">
        <v>500</v>
      </c>
      <c r="C17" s="580">
        <v>98062.371672499998</v>
      </c>
      <c r="D17" s="580"/>
      <c r="E17" s="580"/>
      <c r="F17" s="580">
        <v>98062.371672499998</v>
      </c>
      <c r="G17" s="581">
        <v>98062.371672499998</v>
      </c>
    </row>
    <row r="18" spans="1:7">
      <c r="A18" s="582"/>
      <c r="B18" s="579" t="s">
        <v>501</v>
      </c>
      <c r="C18" s="580">
        <v>15857.297965</v>
      </c>
      <c r="D18" s="580"/>
      <c r="E18" s="580"/>
      <c r="F18" s="580">
        <v>15857.297965</v>
      </c>
      <c r="G18" s="581">
        <v>15857.297965</v>
      </c>
    </row>
    <row r="19" spans="1:7">
      <c r="A19" s="582"/>
      <c r="B19" s="579" t="s">
        <v>502</v>
      </c>
      <c r="C19" s="580">
        <v>0</v>
      </c>
      <c r="D19" s="580"/>
      <c r="E19" s="580"/>
      <c r="F19" s="580">
        <v>0</v>
      </c>
      <c r="G19" s="581">
        <v>0</v>
      </c>
    </row>
    <row r="20" spans="1:7">
      <c r="A20" s="582"/>
      <c r="B20" s="579" t="s">
        <v>503</v>
      </c>
      <c r="C20" s="580">
        <v>15016.778725</v>
      </c>
      <c r="D20" s="580"/>
      <c r="E20" s="580"/>
      <c r="F20" s="580">
        <v>15016.778725</v>
      </c>
      <c r="G20" s="581">
        <v>15016.778725</v>
      </c>
    </row>
    <row r="21" spans="1:7">
      <c r="A21" s="582"/>
      <c r="B21" s="579" t="s">
        <v>504</v>
      </c>
      <c r="C21" s="580">
        <v>1614.8746799999999</v>
      </c>
      <c r="D21" s="580"/>
      <c r="E21" s="580"/>
      <c r="F21" s="580">
        <v>1614.8746799999999</v>
      </c>
      <c r="G21" s="581">
        <v>1614.8746799999999</v>
      </c>
    </row>
    <row r="22" spans="1:7">
      <c r="A22" s="582"/>
      <c r="B22" s="579" t="s">
        <v>505</v>
      </c>
      <c r="C22" s="580">
        <v>5299.9858800000002</v>
      </c>
      <c r="D22" s="580"/>
      <c r="E22" s="580"/>
      <c r="F22" s="580">
        <v>5299.9858800000002</v>
      </c>
      <c r="G22" s="581">
        <v>5299.9858800000002</v>
      </c>
    </row>
    <row r="23" spans="1:7">
      <c r="A23" s="582"/>
      <c r="B23" s="579" t="s">
        <v>506</v>
      </c>
      <c r="C23" s="580">
        <v>772.72563250000007</v>
      </c>
      <c r="D23" s="580"/>
      <c r="E23" s="580"/>
      <c r="F23" s="580">
        <v>772.72563250000007</v>
      </c>
      <c r="G23" s="581">
        <v>772.72563250000007</v>
      </c>
    </row>
    <row r="24" spans="1:7">
      <c r="A24" s="582"/>
      <c r="B24" s="579" t="s">
        <v>507</v>
      </c>
      <c r="C24" s="580">
        <v>2170.6222750000002</v>
      </c>
      <c r="D24" s="580"/>
      <c r="E24" s="580"/>
      <c r="F24" s="580">
        <v>2170.6222750000002</v>
      </c>
      <c r="G24" s="581">
        <v>2170.6222750000002</v>
      </c>
    </row>
    <row r="25" spans="1:7">
      <c r="A25" s="582"/>
      <c r="B25" s="579" t="s">
        <v>508</v>
      </c>
      <c r="C25" s="580">
        <v>162.900035</v>
      </c>
      <c r="D25" s="580"/>
      <c r="E25" s="580"/>
      <c r="F25" s="580">
        <v>162.900035</v>
      </c>
      <c r="G25" s="581">
        <v>162.900035</v>
      </c>
    </row>
    <row r="26" spans="1:7">
      <c r="A26" s="582"/>
      <c r="B26" s="579" t="s">
        <v>509</v>
      </c>
      <c r="C26" s="580">
        <v>119.80014749999999</v>
      </c>
      <c r="D26" s="580"/>
      <c r="E26" s="580"/>
      <c r="F26" s="580">
        <v>119.80014749999999</v>
      </c>
      <c r="G26" s="581">
        <v>119.80014749999999</v>
      </c>
    </row>
    <row r="27" spans="1:7">
      <c r="A27" s="578"/>
      <c r="B27" s="579" t="s">
        <v>510</v>
      </c>
      <c r="C27" s="580">
        <v>60251.0466925</v>
      </c>
      <c r="D27" s="580"/>
      <c r="E27" s="580"/>
      <c r="F27" s="580">
        <v>60251.0466925</v>
      </c>
      <c r="G27" s="581">
        <v>60251.0466925</v>
      </c>
    </row>
    <row r="28" spans="1:7">
      <c r="A28" s="584" t="s">
        <v>511</v>
      </c>
      <c r="B28" s="585"/>
      <c r="C28" s="586">
        <v>228428.05499250002</v>
      </c>
      <c r="D28" s="586"/>
      <c r="E28" s="586"/>
      <c r="F28" s="586">
        <v>228428.05499250002</v>
      </c>
      <c r="G28" s="587">
        <v>228428.05499250002</v>
      </c>
    </row>
    <row r="29" spans="1:7">
      <c r="A29" s="578" t="s">
        <v>126</v>
      </c>
      <c r="B29" s="579" t="s">
        <v>294</v>
      </c>
      <c r="C29" s="580"/>
      <c r="D29" s="580"/>
      <c r="E29" s="580">
        <v>4857.95975</v>
      </c>
      <c r="F29" s="580">
        <v>4857.95975</v>
      </c>
      <c r="G29" s="581">
        <v>4857.95975</v>
      </c>
    </row>
    <row r="30" spans="1:7">
      <c r="A30" s="584" t="s">
        <v>512</v>
      </c>
      <c r="B30" s="585"/>
      <c r="C30" s="586"/>
      <c r="D30" s="586"/>
      <c r="E30" s="586">
        <v>4857.95975</v>
      </c>
      <c r="F30" s="586">
        <v>4857.95975</v>
      </c>
      <c r="G30" s="587">
        <v>4857.95975</v>
      </c>
    </row>
    <row r="31" spans="1:7">
      <c r="A31" s="578" t="s">
        <v>116</v>
      </c>
      <c r="B31" s="579" t="s">
        <v>513</v>
      </c>
      <c r="C31" s="580"/>
      <c r="D31" s="580">
        <v>19479.587905</v>
      </c>
      <c r="E31" s="580"/>
      <c r="F31" s="580">
        <v>19479.587905</v>
      </c>
      <c r="G31" s="581">
        <v>19479.587905</v>
      </c>
    </row>
    <row r="32" spans="1:7">
      <c r="A32" s="584" t="s">
        <v>514</v>
      </c>
      <c r="B32" s="585"/>
      <c r="C32" s="586"/>
      <c r="D32" s="586">
        <v>19479.587905</v>
      </c>
      <c r="E32" s="586"/>
      <c r="F32" s="586">
        <v>19479.587905</v>
      </c>
      <c r="G32" s="587">
        <v>19479.587905</v>
      </c>
    </row>
    <row r="33" spans="1:7">
      <c r="A33" s="578" t="s">
        <v>122</v>
      </c>
      <c r="B33" s="579" t="s">
        <v>515</v>
      </c>
      <c r="C33" s="580"/>
      <c r="D33" s="580">
        <v>9358.8819924999989</v>
      </c>
      <c r="E33" s="580"/>
      <c r="F33" s="580">
        <v>9358.8819924999989</v>
      </c>
      <c r="G33" s="581">
        <v>9358.8819924999989</v>
      </c>
    </row>
    <row r="34" spans="1:7">
      <c r="A34" s="584" t="s">
        <v>516</v>
      </c>
      <c r="B34" s="585"/>
      <c r="C34" s="586"/>
      <c r="D34" s="586">
        <v>9358.8819924999989</v>
      </c>
      <c r="E34" s="586"/>
      <c r="F34" s="586">
        <v>9358.8819924999989</v>
      </c>
      <c r="G34" s="587">
        <v>9358.8819924999989</v>
      </c>
    </row>
    <row r="36" spans="1:7">
      <c r="A36" s="593" t="s">
        <v>518</v>
      </c>
      <c r="B36" s="594"/>
      <c r="C36" s="595">
        <v>2830977.4603074989</v>
      </c>
      <c r="D36" s="595">
        <v>1158260.4586600002</v>
      </c>
      <c r="E36" s="595">
        <v>266008.86720000004</v>
      </c>
      <c r="F36" s="595">
        <v>4255246.7861675005</v>
      </c>
      <c r="G36" s="595">
        <v>4255246.7861675005</v>
      </c>
    </row>
    <row r="37" spans="1:7">
      <c r="A37" s="597" t="s">
        <v>519</v>
      </c>
      <c r="B37" s="598"/>
      <c r="C37" s="599"/>
      <c r="D37" s="599"/>
      <c r="E37" s="600"/>
      <c r="F37" s="596">
        <v>0</v>
      </c>
      <c r="G37" s="596">
        <v>0</v>
      </c>
    </row>
    <row r="38" spans="1:7">
      <c r="A38" s="601" t="s">
        <v>520</v>
      </c>
      <c r="B38" s="602"/>
      <c r="C38" s="603"/>
      <c r="D38" s="603"/>
      <c r="E38" s="604"/>
      <c r="F38" s="596">
        <v>0</v>
      </c>
      <c r="G38" s="596">
        <v>0</v>
      </c>
    </row>
    <row r="40" spans="1:7" ht="25.5" customHeight="1">
      <c r="A40" s="895" t="s">
        <v>521</v>
      </c>
      <c r="B40" s="895"/>
      <c r="C40" s="895"/>
      <c r="D40" s="895"/>
      <c r="E40" s="895"/>
      <c r="F40" s="895"/>
      <c r="G40" s="895"/>
    </row>
    <row r="42" spans="1:7">
      <c r="A42" s="605" t="s">
        <v>522</v>
      </c>
      <c r="B42" s="605"/>
      <c r="C42" s="605"/>
      <c r="D42" s="605"/>
      <c r="E42" s="605"/>
      <c r="F42" s="605"/>
    </row>
    <row r="43" spans="1:7">
      <c r="A43" s="605"/>
      <c r="B43" s="605"/>
      <c r="C43" s="605"/>
      <c r="D43" s="605"/>
      <c r="E43" s="605"/>
      <c r="F43" s="605"/>
    </row>
  </sheetData>
  <mergeCells count="6">
    <mergeCell ref="A40:G40"/>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Enero 2018
INFSGI-MES-01-2018
15/02/2018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7"/>
  <sheetViews>
    <sheetView showGridLines="0" view="pageBreakPreview" zoomScaleNormal="100" zoomScaleSheetLayoutView="100" zoomScalePageLayoutView="160" workbookViewId="0">
      <selection activeCell="P25" sqref="P25"/>
    </sheetView>
  </sheetViews>
  <sheetFormatPr defaultRowHeight="9"/>
  <cols>
    <col min="1" max="1" width="28.6640625" style="605" customWidth="1"/>
    <col min="2" max="2" width="22.1640625" style="605" customWidth="1"/>
    <col min="3" max="4" width="17.6640625" style="605" customWidth="1"/>
    <col min="5" max="5" width="15.1640625" style="605" customWidth="1"/>
    <col min="6" max="6" width="13.33203125" style="605" customWidth="1"/>
    <col min="7" max="9" width="9.33203125" style="605"/>
    <col min="10" max="11" width="9.33203125" style="605" customWidth="1"/>
    <col min="12" max="13" width="9.33203125" style="605"/>
    <col min="14" max="16384" width="9.33203125" style="607"/>
  </cols>
  <sheetData>
    <row r="1" spans="1:12" ht="11.25" customHeight="1">
      <c r="A1" s="588" t="s">
        <v>540</v>
      </c>
    </row>
    <row r="2" spans="1:12" ht="11.25" customHeight="1">
      <c r="A2" s="896" t="s">
        <v>323</v>
      </c>
      <c r="B2" s="899" t="s">
        <v>61</v>
      </c>
      <c r="C2" s="899" t="s">
        <v>541</v>
      </c>
      <c r="D2" s="899"/>
      <c r="E2" s="899"/>
      <c r="F2" s="902"/>
      <c r="G2" s="608"/>
      <c r="H2" s="608"/>
      <c r="I2" s="608"/>
      <c r="J2" s="608"/>
      <c r="K2" s="608"/>
    </row>
    <row r="3" spans="1:12" ht="11.25" customHeight="1">
      <c r="A3" s="897"/>
      <c r="B3" s="900"/>
      <c r="C3" s="631" t="s">
        <v>538</v>
      </c>
      <c r="D3" s="632" t="s">
        <v>330</v>
      </c>
      <c r="E3" s="633">
        <v>2018</v>
      </c>
      <c r="F3" s="609" t="s">
        <v>539</v>
      </c>
      <c r="G3" s="610"/>
      <c r="H3" s="610"/>
      <c r="I3" s="610"/>
      <c r="J3" s="610"/>
      <c r="K3" s="610"/>
      <c r="L3" s="611"/>
    </row>
    <row r="4" spans="1:12" ht="11.25" customHeight="1">
      <c r="A4" s="897"/>
      <c r="B4" s="900"/>
      <c r="C4" s="634">
        <f>+'8. Max Potencia'!D8</f>
        <v>43126.822916666664</v>
      </c>
      <c r="D4" s="634">
        <f>+'8. Max Potencia'!E8</f>
        <v>42760.802083333336</v>
      </c>
      <c r="E4" s="634">
        <f>+'8. Max Potencia'!G8</f>
        <v>43126.822916666664</v>
      </c>
      <c r="F4" s="635" t="s">
        <v>524</v>
      </c>
      <c r="G4" s="612"/>
      <c r="H4" s="612"/>
      <c r="I4" s="613"/>
      <c r="J4" s="613"/>
      <c r="K4" s="613"/>
      <c r="L4" s="611"/>
    </row>
    <row r="5" spans="1:12" ht="11.25" customHeight="1">
      <c r="A5" s="898"/>
      <c r="B5" s="901"/>
      <c r="C5" s="636">
        <f>+'8. Max Potencia'!D9</f>
        <v>43126.822916666664</v>
      </c>
      <c r="D5" s="636">
        <f>+'8. Max Potencia'!E9</f>
        <v>42760.802083333336</v>
      </c>
      <c r="E5" s="636">
        <f>+'8. Max Potencia'!G9</f>
        <v>43126.822916666664</v>
      </c>
      <c r="F5" s="637" t="s">
        <v>525</v>
      </c>
      <c r="G5" s="612"/>
      <c r="H5" s="612"/>
      <c r="I5" s="612"/>
      <c r="J5" s="612"/>
      <c r="K5" s="612"/>
      <c r="L5" s="614"/>
    </row>
    <row r="6" spans="1:12" ht="11.25" customHeight="1">
      <c r="A6" s="583" t="s">
        <v>140</v>
      </c>
      <c r="B6" s="628" t="s">
        <v>101</v>
      </c>
      <c r="C6" s="629">
        <v>0</v>
      </c>
      <c r="D6" s="629">
        <v>0</v>
      </c>
      <c r="E6" s="629">
        <v>0</v>
      </c>
      <c r="F6" s="630" t="str">
        <f>IF(D6=0,"",C6/D6-1)</f>
        <v/>
      </c>
      <c r="G6" s="612"/>
      <c r="H6" s="612"/>
      <c r="I6" s="612"/>
      <c r="J6" s="612"/>
      <c r="K6" s="612"/>
      <c r="L6" s="615"/>
    </row>
    <row r="7" spans="1:12" ht="11.25" customHeight="1">
      <c r="A7" s="584" t="s">
        <v>395</v>
      </c>
      <c r="B7" s="585"/>
      <c r="C7" s="623">
        <v>0</v>
      </c>
      <c r="D7" s="623">
        <v>0</v>
      </c>
      <c r="E7" s="623">
        <v>0</v>
      </c>
      <c r="F7" s="627" t="str">
        <f t="shared" ref="F7:F67" si="0">IF(D7=0,"",C7/D7-1)</f>
        <v/>
      </c>
      <c r="G7" s="612"/>
      <c r="H7" s="612"/>
      <c r="I7" s="612"/>
      <c r="J7" s="612"/>
      <c r="K7" s="612"/>
      <c r="L7" s="502"/>
    </row>
    <row r="8" spans="1:12" ht="11.25" customHeight="1">
      <c r="A8" s="578" t="s">
        <v>139</v>
      </c>
      <c r="B8" s="624" t="s">
        <v>71</v>
      </c>
      <c r="C8" s="625">
        <v>10.10004</v>
      </c>
      <c r="D8" s="625"/>
      <c r="E8" s="625">
        <v>10.10004</v>
      </c>
      <c r="F8" s="626" t="str">
        <f t="shared" si="0"/>
        <v/>
      </c>
      <c r="G8" s="612"/>
      <c r="H8" s="612"/>
      <c r="I8" s="612"/>
      <c r="J8" s="612"/>
      <c r="K8" s="612"/>
      <c r="L8" s="616"/>
    </row>
    <row r="9" spans="1:12" ht="11.25" customHeight="1">
      <c r="A9" s="584" t="s">
        <v>396</v>
      </c>
      <c r="B9" s="585"/>
      <c r="C9" s="623">
        <v>10.10004</v>
      </c>
      <c r="D9" s="623"/>
      <c r="E9" s="623">
        <v>10.10004</v>
      </c>
      <c r="F9" s="627" t="str">
        <f t="shared" si="0"/>
        <v/>
      </c>
      <c r="G9" s="612"/>
      <c r="H9" s="612"/>
      <c r="I9" s="612"/>
      <c r="J9" s="612"/>
      <c r="K9" s="612"/>
      <c r="L9" s="502"/>
    </row>
    <row r="10" spans="1:12" ht="11.25" customHeight="1">
      <c r="A10" s="578" t="s">
        <v>123</v>
      </c>
      <c r="B10" s="624" t="s">
        <v>96</v>
      </c>
      <c r="C10" s="625">
        <v>12.68676</v>
      </c>
      <c r="D10" s="625">
        <v>13.054830000000001</v>
      </c>
      <c r="E10" s="625">
        <v>12.68676</v>
      </c>
      <c r="F10" s="626">
        <f t="shared" si="0"/>
        <v>-2.8194162620271634E-2</v>
      </c>
      <c r="G10" s="612"/>
      <c r="H10" s="612"/>
      <c r="I10" s="612"/>
      <c r="J10" s="612"/>
      <c r="K10" s="612"/>
      <c r="L10" s="502"/>
    </row>
    <row r="11" spans="1:12" ht="11.25" customHeight="1">
      <c r="A11" s="584" t="s">
        <v>397</v>
      </c>
      <c r="B11" s="585"/>
      <c r="C11" s="623">
        <v>12.68676</v>
      </c>
      <c r="D11" s="623">
        <v>13.054830000000001</v>
      </c>
      <c r="E11" s="623">
        <v>12.68676</v>
      </c>
      <c r="F11" s="627">
        <f t="shared" si="0"/>
        <v>-2.8194162620271634E-2</v>
      </c>
      <c r="G11" s="612"/>
      <c r="H11" s="612"/>
      <c r="I11" s="612"/>
      <c r="J11" s="612"/>
      <c r="K11" s="612"/>
      <c r="L11" s="502"/>
    </row>
    <row r="12" spans="1:12" ht="11.25" customHeight="1">
      <c r="A12" s="578" t="s">
        <v>142</v>
      </c>
      <c r="B12" s="624" t="s">
        <v>526</v>
      </c>
      <c r="C12" s="625"/>
      <c r="D12" s="625">
        <v>11.707999999999998</v>
      </c>
      <c r="E12" s="625"/>
      <c r="F12" s="626">
        <f t="shared" si="0"/>
        <v>-1</v>
      </c>
      <c r="G12" s="612"/>
      <c r="H12" s="612"/>
      <c r="I12" s="612"/>
      <c r="J12" s="612"/>
      <c r="K12" s="612"/>
      <c r="L12" s="502"/>
    </row>
    <row r="13" spans="1:12" ht="11.25" customHeight="1">
      <c r="A13" s="584" t="s">
        <v>527</v>
      </c>
      <c r="B13" s="585"/>
      <c r="C13" s="623"/>
      <c r="D13" s="623">
        <v>11.707999999999998</v>
      </c>
      <c r="E13" s="623"/>
      <c r="F13" s="627">
        <f t="shared" si="0"/>
        <v>-1</v>
      </c>
      <c r="G13" s="612"/>
      <c r="H13" s="612"/>
      <c r="I13" s="612"/>
      <c r="J13" s="612"/>
      <c r="K13" s="612"/>
      <c r="L13" s="616"/>
    </row>
    <row r="14" spans="1:12" ht="11.25" customHeight="1">
      <c r="A14" s="578" t="s">
        <v>109</v>
      </c>
      <c r="B14" s="624" t="s">
        <v>398</v>
      </c>
      <c r="C14" s="625">
        <v>213.76758000000001</v>
      </c>
      <c r="D14" s="625">
        <v>214.14323000000002</v>
      </c>
      <c r="E14" s="625">
        <v>213.76758000000001</v>
      </c>
      <c r="F14" s="626">
        <f t="shared" si="0"/>
        <v>-1.75419974752411E-3</v>
      </c>
      <c r="G14" s="612"/>
      <c r="H14" s="612"/>
      <c r="I14" s="612"/>
      <c r="J14" s="612"/>
      <c r="K14" s="612"/>
      <c r="L14" s="502"/>
    </row>
    <row r="15" spans="1:12" ht="11.25" customHeight="1">
      <c r="A15" s="584" t="s">
        <v>399</v>
      </c>
      <c r="B15" s="585"/>
      <c r="C15" s="623">
        <v>213.76758000000001</v>
      </c>
      <c r="D15" s="623">
        <v>214.14323000000002</v>
      </c>
      <c r="E15" s="623">
        <v>213.76758000000001</v>
      </c>
      <c r="F15" s="627">
        <f t="shared" si="0"/>
        <v>-1.75419974752411E-3</v>
      </c>
      <c r="G15" s="612"/>
      <c r="H15" s="612"/>
      <c r="I15" s="612"/>
      <c r="J15" s="612"/>
      <c r="K15" s="612"/>
      <c r="L15" s="502"/>
    </row>
    <row r="16" spans="1:12" ht="11.25" customHeight="1">
      <c r="A16" s="578" t="s">
        <v>143</v>
      </c>
      <c r="B16" s="624" t="s">
        <v>470</v>
      </c>
      <c r="C16" s="625"/>
      <c r="D16" s="625">
        <v>334.59582</v>
      </c>
      <c r="E16" s="625"/>
      <c r="F16" s="626">
        <f t="shared" si="0"/>
        <v>-1</v>
      </c>
      <c r="G16" s="612"/>
      <c r="H16" s="612"/>
      <c r="I16" s="612"/>
      <c r="J16" s="612"/>
      <c r="K16" s="612"/>
      <c r="L16" s="502"/>
    </row>
    <row r="17" spans="1:12" ht="11.25" customHeight="1">
      <c r="A17" s="584" t="s">
        <v>528</v>
      </c>
      <c r="B17" s="585"/>
      <c r="C17" s="623"/>
      <c r="D17" s="623">
        <v>334.59582</v>
      </c>
      <c r="E17" s="623"/>
      <c r="F17" s="627">
        <f t="shared" si="0"/>
        <v>-1</v>
      </c>
      <c r="G17" s="612"/>
      <c r="H17" s="612"/>
      <c r="I17" s="612"/>
      <c r="J17" s="612"/>
      <c r="K17" s="612"/>
      <c r="L17" s="502"/>
    </row>
    <row r="18" spans="1:12" ht="11.25" customHeight="1">
      <c r="A18" s="578" t="s">
        <v>301</v>
      </c>
      <c r="B18" s="624" t="s">
        <v>400</v>
      </c>
      <c r="C18" s="625">
        <v>0</v>
      </c>
      <c r="D18" s="625">
        <v>0</v>
      </c>
      <c r="E18" s="625">
        <v>0</v>
      </c>
      <c r="F18" s="626" t="str">
        <f t="shared" si="0"/>
        <v/>
      </c>
      <c r="G18" s="612"/>
      <c r="H18" s="612"/>
      <c r="I18" s="612"/>
      <c r="J18" s="612"/>
      <c r="K18" s="612"/>
      <c r="L18" s="502"/>
    </row>
    <row r="19" spans="1:12" ht="11.25" customHeight="1">
      <c r="A19" s="584" t="s">
        <v>401</v>
      </c>
      <c r="B19" s="585"/>
      <c r="C19" s="623">
        <v>0</v>
      </c>
      <c r="D19" s="623">
        <v>0</v>
      </c>
      <c r="E19" s="623">
        <v>0</v>
      </c>
      <c r="F19" s="627" t="str">
        <f t="shared" si="0"/>
        <v/>
      </c>
      <c r="G19" s="612"/>
      <c r="H19" s="612"/>
      <c r="I19" s="612"/>
      <c r="J19" s="612"/>
      <c r="K19" s="612"/>
      <c r="L19" s="502"/>
    </row>
    <row r="20" spans="1:12" ht="11.25" customHeight="1">
      <c r="A20" s="582" t="s">
        <v>108</v>
      </c>
      <c r="B20" s="624" t="s">
        <v>402</v>
      </c>
      <c r="C20" s="625">
        <v>150.04261</v>
      </c>
      <c r="D20" s="625">
        <v>152.51283000000001</v>
      </c>
      <c r="E20" s="625">
        <v>150.04261</v>
      </c>
      <c r="F20" s="626">
        <f t="shared" si="0"/>
        <v>-1.6196801278948181E-2</v>
      </c>
      <c r="G20" s="612"/>
      <c r="H20" s="612"/>
      <c r="I20" s="612"/>
      <c r="J20" s="612"/>
      <c r="K20" s="612"/>
      <c r="L20" s="502"/>
    </row>
    <row r="21" spans="1:12" ht="11.25" customHeight="1">
      <c r="A21" s="578"/>
      <c r="B21" s="624" t="s">
        <v>403</v>
      </c>
      <c r="C21" s="625">
        <v>42.32911</v>
      </c>
      <c r="D21" s="625">
        <v>40.281509999999997</v>
      </c>
      <c r="E21" s="625">
        <v>42.32911</v>
      </c>
      <c r="F21" s="626">
        <f t="shared" si="0"/>
        <v>5.0832255295295559E-2</v>
      </c>
      <c r="G21" s="612"/>
      <c r="H21" s="612"/>
      <c r="I21" s="612"/>
      <c r="J21" s="612"/>
      <c r="K21" s="612"/>
      <c r="L21" s="617"/>
    </row>
    <row r="22" spans="1:12" ht="11.25" customHeight="1">
      <c r="A22" s="584" t="s">
        <v>404</v>
      </c>
      <c r="B22" s="585"/>
      <c r="C22" s="623">
        <v>192.37171999999998</v>
      </c>
      <c r="D22" s="623">
        <v>192.79434000000001</v>
      </c>
      <c r="E22" s="623">
        <v>192.37171999999998</v>
      </c>
      <c r="F22" s="627">
        <f t="shared" si="0"/>
        <v>-2.1920768005949665E-3</v>
      </c>
      <c r="G22" s="612"/>
      <c r="H22" s="612"/>
      <c r="I22" s="612"/>
      <c r="J22" s="612"/>
      <c r="K22" s="612"/>
      <c r="L22" s="502"/>
    </row>
    <row r="23" spans="1:12" ht="11.25" customHeight="1">
      <c r="A23" s="578" t="s">
        <v>135</v>
      </c>
      <c r="B23" s="624" t="s">
        <v>100</v>
      </c>
      <c r="C23" s="625"/>
      <c r="D23" s="625">
        <v>0</v>
      </c>
      <c r="E23" s="625"/>
      <c r="F23" s="626" t="str">
        <f t="shared" si="0"/>
        <v/>
      </c>
      <c r="G23" s="612"/>
      <c r="H23" s="612"/>
      <c r="I23" s="612"/>
      <c r="J23" s="612"/>
      <c r="K23" s="612"/>
      <c r="L23" s="502"/>
    </row>
    <row r="24" spans="1:12" ht="11.25" customHeight="1">
      <c r="A24" s="584" t="s">
        <v>529</v>
      </c>
      <c r="B24" s="585"/>
      <c r="C24" s="623"/>
      <c r="D24" s="623">
        <v>0</v>
      </c>
      <c r="E24" s="623"/>
      <c r="F24" s="627" t="str">
        <f t="shared" si="0"/>
        <v/>
      </c>
      <c r="G24" s="612"/>
      <c r="H24" s="612"/>
      <c r="I24" s="612"/>
      <c r="J24" s="612"/>
      <c r="K24" s="612"/>
      <c r="L24" s="502"/>
    </row>
    <row r="25" spans="1:12" ht="11.25" customHeight="1">
      <c r="A25" s="582" t="s">
        <v>106</v>
      </c>
      <c r="B25" s="624" t="s">
        <v>405</v>
      </c>
      <c r="C25" s="625">
        <v>1.6813100000000001</v>
      </c>
      <c r="D25" s="625">
        <v>1.5880999999999998</v>
      </c>
      <c r="E25" s="625">
        <v>1.6813100000000001</v>
      </c>
      <c r="F25" s="626">
        <f t="shared" si="0"/>
        <v>5.8692777532901141E-2</v>
      </c>
      <c r="G25" s="612"/>
      <c r="H25" s="612"/>
      <c r="I25" s="612"/>
      <c r="J25" s="612"/>
      <c r="K25" s="612"/>
      <c r="L25" s="617"/>
    </row>
    <row r="26" spans="1:12" ht="11.25" customHeight="1">
      <c r="A26" s="582"/>
      <c r="B26" s="624" t="s">
        <v>406</v>
      </c>
      <c r="C26" s="625">
        <v>0.56728000000000001</v>
      </c>
      <c r="D26" s="625">
        <v>0.57006000000000001</v>
      </c>
      <c r="E26" s="625">
        <v>0.56728000000000001</v>
      </c>
      <c r="F26" s="626">
        <f t="shared" si="0"/>
        <v>-4.8766796477563989E-3</v>
      </c>
      <c r="G26" s="612"/>
      <c r="H26" s="612"/>
      <c r="I26" s="612"/>
      <c r="J26" s="612"/>
      <c r="K26" s="612"/>
      <c r="L26" s="502"/>
    </row>
    <row r="27" spans="1:12" ht="11.25" customHeight="1">
      <c r="A27" s="582"/>
      <c r="B27" s="624" t="s">
        <v>407</v>
      </c>
      <c r="C27" s="625">
        <v>4.55009</v>
      </c>
      <c r="D27" s="625">
        <v>4.53186</v>
      </c>
      <c r="E27" s="625">
        <v>4.55009</v>
      </c>
      <c r="F27" s="626">
        <f t="shared" si="0"/>
        <v>4.0226308844490966E-3</v>
      </c>
      <c r="G27" s="612"/>
      <c r="H27" s="612"/>
      <c r="I27" s="612"/>
      <c r="J27" s="612"/>
      <c r="K27" s="612"/>
      <c r="L27" s="502"/>
    </row>
    <row r="28" spans="1:12" ht="11.25" customHeight="1">
      <c r="A28" s="582"/>
      <c r="B28" s="624" t="s">
        <v>408</v>
      </c>
      <c r="C28" s="625">
        <v>15.167909999999999</v>
      </c>
      <c r="D28" s="625">
        <v>11.024709999999999</v>
      </c>
      <c r="E28" s="625">
        <v>15.167909999999999</v>
      </c>
      <c r="F28" s="626">
        <f t="shared" si="0"/>
        <v>0.37581033877535108</v>
      </c>
      <c r="G28" s="612"/>
      <c r="H28" s="612"/>
      <c r="I28" s="612"/>
      <c r="J28" s="612"/>
      <c r="K28" s="612"/>
      <c r="L28" s="502"/>
    </row>
    <row r="29" spans="1:12" ht="11.25" customHeight="1">
      <c r="A29" s="582"/>
      <c r="B29" s="624" t="s">
        <v>409</v>
      </c>
      <c r="C29" s="625">
        <v>141.75923</v>
      </c>
      <c r="D29" s="625">
        <v>59.963470000000008</v>
      </c>
      <c r="E29" s="625">
        <v>141.75923</v>
      </c>
      <c r="F29" s="626">
        <f t="shared" si="0"/>
        <v>1.3640931720595888</v>
      </c>
      <c r="G29" s="612"/>
      <c r="H29" s="612"/>
      <c r="I29" s="612"/>
      <c r="J29" s="612"/>
      <c r="K29" s="612"/>
      <c r="L29" s="502"/>
    </row>
    <row r="30" spans="1:12" ht="11.25" customHeight="1">
      <c r="A30" s="582"/>
      <c r="B30" s="624" t="s">
        <v>410</v>
      </c>
      <c r="C30" s="625">
        <v>8.6998200000000008</v>
      </c>
      <c r="D30" s="625">
        <v>5.4515200000000004</v>
      </c>
      <c r="E30" s="625">
        <v>8.6998200000000008</v>
      </c>
      <c r="F30" s="626">
        <f t="shared" si="0"/>
        <v>0.59585216600140889</v>
      </c>
      <c r="G30" s="612"/>
      <c r="H30" s="612"/>
      <c r="I30" s="612"/>
      <c r="J30" s="612"/>
      <c r="K30" s="612"/>
      <c r="L30" s="502"/>
    </row>
    <row r="31" spans="1:12" ht="11.25" customHeight="1">
      <c r="A31" s="582"/>
      <c r="B31" s="624" t="s">
        <v>411</v>
      </c>
      <c r="C31" s="625">
        <v>0</v>
      </c>
      <c r="D31" s="625">
        <v>4.9826100000000002</v>
      </c>
      <c r="E31" s="625">
        <v>0</v>
      </c>
      <c r="F31" s="626">
        <f t="shared" si="0"/>
        <v>-1</v>
      </c>
      <c r="G31" s="612"/>
      <c r="H31" s="612"/>
      <c r="I31" s="612"/>
      <c r="J31" s="612"/>
      <c r="K31" s="618"/>
      <c r="L31" s="502"/>
    </row>
    <row r="32" spans="1:12" ht="11.25" customHeight="1">
      <c r="A32" s="582"/>
      <c r="B32" s="624" t="s">
        <v>412</v>
      </c>
      <c r="C32" s="625">
        <v>0</v>
      </c>
      <c r="D32" s="625">
        <v>13.199590000000001</v>
      </c>
      <c r="E32" s="625">
        <v>0</v>
      </c>
      <c r="F32" s="626">
        <f t="shared" si="0"/>
        <v>-1</v>
      </c>
      <c r="G32" s="612"/>
      <c r="H32" s="612"/>
      <c r="I32" s="612"/>
      <c r="J32" s="612"/>
      <c r="K32" s="618"/>
      <c r="L32" s="502"/>
    </row>
    <row r="33" spans="1:12" ht="11.25" customHeight="1">
      <c r="A33" s="578"/>
      <c r="B33" s="624" t="s">
        <v>413</v>
      </c>
      <c r="C33" s="625">
        <v>33.83717</v>
      </c>
      <c r="D33" s="625">
        <v>68.142930000000007</v>
      </c>
      <c r="E33" s="625">
        <v>33.83717</v>
      </c>
      <c r="F33" s="626">
        <f t="shared" si="0"/>
        <v>-0.50343828772845556</v>
      </c>
      <c r="G33" s="612"/>
      <c r="H33" s="612"/>
      <c r="I33" s="612"/>
      <c r="J33" s="612"/>
      <c r="K33" s="618"/>
      <c r="L33" s="502"/>
    </row>
    <row r="34" spans="1:12" ht="11.25" customHeight="1">
      <c r="A34" s="584" t="s">
        <v>414</v>
      </c>
      <c r="B34" s="585"/>
      <c r="C34" s="623">
        <v>206.26281</v>
      </c>
      <c r="D34" s="623">
        <v>169.45485000000002</v>
      </c>
      <c r="E34" s="623">
        <v>206.26281</v>
      </c>
      <c r="F34" s="627">
        <f t="shared" si="0"/>
        <v>0.2172139658439991</v>
      </c>
      <c r="G34" s="612"/>
      <c r="H34" s="612"/>
      <c r="I34" s="612"/>
      <c r="J34" s="612"/>
      <c r="K34" s="618"/>
      <c r="L34" s="502"/>
    </row>
    <row r="35" spans="1:12" ht="11.25" customHeight="1">
      <c r="A35" s="578" t="s">
        <v>131</v>
      </c>
      <c r="B35" s="624" t="s">
        <v>78</v>
      </c>
      <c r="C35" s="625">
        <v>4.1099999999999994</v>
      </c>
      <c r="D35" s="625">
        <v>5.24</v>
      </c>
      <c r="E35" s="625">
        <v>4.1099999999999994</v>
      </c>
      <c r="F35" s="626">
        <f t="shared" si="0"/>
        <v>-0.21564885496183217</v>
      </c>
      <c r="G35" s="612"/>
      <c r="H35" s="612"/>
      <c r="I35" s="612"/>
      <c r="J35" s="612"/>
      <c r="K35" s="618"/>
      <c r="L35" s="502"/>
    </row>
    <row r="36" spans="1:12" ht="11.25" customHeight="1">
      <c r="A36" s="584" t="s">
        <v>415</v>
      </c>
      <c r="B36" s="585"/>
      <c r="C36" s="623">
        <v>4.1099999999999994</v>
      </c>
      <c r="D36" s="623">
        <v>5.24</v>
      </c>
      <c r="E36" s="623">
        <v>4.1099999999999994</v>
      </c>
      <c r="F36" s="627">
        <f t="shared" si="0"/>
        <v>-0.21564885496183217</v>
      </c>
      <c r="G36" s="612"/>
      <c r="H36" s="612"/>
      <c r="I36" s="612"/>
      <c r="J36" s="612"/>
      <c r="K36" s="618"/>
      <c r="L36" s="502"/>
    </row>
    <row r="37" spans="1:12" ht="11.25" customHeight="1">
      <c r="A37" s="578" t="s">
        <v>107</v>
      </c>
      <c r="B37" s="624" t="s">
        <v>416</v>
      </c>
      <c r="C37" s="625">
        <v>166.59073000000001</v>
      </c>
      <c r="D37" s="625">
        <v>169.76311000000001</v>
      </c>
      <c r="E37" s="625">
        <v>166.59073000000001</v>
      </c>
      <c r="F37" s="626">
        <f t="shared" si="0"/>
        <v>-1.8687098746011488E-2</v>
      </c>
      <c r="G37" s="612"/>
      <c r="H37" s="612"/>
      <c r="I37" s="612"/>
      <c r="J37" s="612"/>
      <c r="K37" s="618"/>
      <c r="L37" s="502"/>
    </row>
    <row r="38" spans="1:12" ht="11.25" customHeight="1">
      <c r="A38" s="584" t="s">
        <v>417</v>
      </c>
      <c r="B38" s="585"/>
      <c r="C38" s="623">
        <v>166.59073000000001</v>
      </c>
      <c r="D38" s="623">
        <v>169.76311000000001</v>
      </c>
      <c r="E38" s="623">
        <v>166.59073000000001</v>
      </c>
      <c r="F38" s="627">
        <f t="shared" si="0"/>
        <v>-1.8687098746011488E-2</v>
      </c>
      <c r="G38" s="612"/>
      <c r="H38" s="612"/>
      <c r="I38" s="612"/>
      <c r="J38" s="612"/>
      <c r="K38" s="618"/>
      <c r="L38" s="619"/>
    </row>
    <row r="39" spans="1:12" ht="11.25" customHeight="1">
      <c r="A39" s="582" t="s">
        <v>117</v>
      </c>
      <c r="B39" s="624" t="s">
        <v>418</v>
      </c>
      <c r="C39" s="625">
        <v>15.438000000000001</v>
      </c>
      <c r="D39" s="625">
        <v>17.933999999999997</v>
      </c>
      <c r="E39" s="625">
        <v>15.438000000000001</v>
      </c>
      <c r="F39" s="626">
        <f t="shared" si="0"/>
        <v>-0.13917698226831698</v>
      </c>
      <c r="G39" s="612"/>
      <c r="H39" s="612"/>
      <c r="I39" s="612"/>
      <c r="J39" s="612"/>
      <c r="K39" s="618"/>
      <c r="L39" s="502"/>
    </row>
    <row r="40" spans="1:12" ht="11.25" customHeight="1">
      <c r="A40" s="582"/>
      <c r="B40" s="624" t="s">
        <v>419</v>
      </c>
      <c r="C40" s="625">
        <v>9.0366199999999992</v>
      </c>
      <c r="D40" s="625">
        <v>10.11</v>
      </c>
      <c r="E40" s="625">
        <v>9.0366199999999992</v>
      </c>
      <c r="F40" s="626">
        <f t="shared" si="0"/>
        <v>-0.10617012858555885</v>
      </c>
      <c r="G40" s="612"/>
      <c r="H40" s="612"/>
      <c r="I40" s="612"/>
      <c r="J40" s="612"/>
      <c r="K40" s="618"/>
      <c r="L40" s="502"/>
    </row>
    <row r="41" spans="1:12" ht="11.25" customHeight="1">
      <c r="A41" s="578"/>
      <c r="B41" s="624" t="s">
        <v>420</v>
      </c>
      <c r="C41" s="625">
        <v>21.442909999999998</v>
      </c>
      <c r="D41" s="625">
        <v>21.637630000000001</v>
      </c>
      <c r="E41" s="625">
        <v>21.442909999999998</v>
      </c>
      <c r="F41" s="626">
        <f t="shared" si="0"/>
        <v>-8.9991371513424845E-3</v>
      </c>
      <c r="G41" s="612"/>
      <c r="H41" s="612"/>
      <c r="I41" s="612"/>
      <c r="J41" s="612"/>
      <c r="K41" s="618"/>
      <c r="L41" s="502"/>
    </row>
    <row r="42" spans="1:12" ht="11.25" customHeight="1">
      <c r="A42" s="584" t="s">
        <v>421</v>
      </c>
      <c r="B42" s="585"/>
      <c r="C42" s="623">
        <v>45.917529999999999</v>
      </c>
      <c r="D42" s="623">
        <v>49.681629999999998</v>
      </c>
      <c r="E42" s="623">
        <v>45.917529999999999</v>
      </c>
      <c r="F42" s="627">
        <f t="shared" si="0"/>
        <v>-7.5764422383082008E-2</v>
      </c>
      <c r="G42" s="612"/>
      <c r="H42" s="612"/>
      <c r="I42" s="612"/>
      <c r="J42" s="612"/>
      <c r="K42" s="618"/>
      <c r="L42" s="502"/>
    </row>
    <row r="43" spans="1:12" ht="11.25" customHeight="1">
      <c r="A43" s="578" t="s">
        <v>137</v>
      </c>
      <c r="B43" s="624" t="s">
        <v>83</v>
      </c>
      <c r="C43" s="625">
        <v>0.97128000000000003</v>
      </c>
      <c r="D43" s="625">
        <v>0</v>
      </c>
      <c r="E43" s="625">
        <v>0.97128000000000003</v>
      </c>
      <c r="F43" s="626" t="str">
        <f t="shared" si="0"/>
        <v/>
      </c>
      <c r="G43" s="612"/>
      <c r="H43" s="612"/>
      <c r="I43" s="612"/>
      <c r="J43" s="612"/>
      <c r="K43" s="618"/>
      <c r="L43" s="502"/>
    </row>
    <row r="44" spans="1:12" ht="11.25" customHeight="1">
      <c r="A44" s="584" t="s">
        <v>422</v>
      </c>
      <c r="B44" s="585"/>
      <c r="C44" s="623">
        <v>0.97128000000000003</v>
      </c>
      <c r="D44" s="623">
        <v>0</v>
      </c>
      <c r="E44" s="623">
        <v>0.97128000000000003</v>
      </c>
      <c r="F44" s="627" t="str">
        <f t="shared" si="0"/>
        <v/>
      </c>
      <c r="G44" s="612"/>
      <c r="H44" s="612"/>
      <c r="I44" s="612"/>
      <c r="J44" s="612"/>
      <c r="K44" s="618"/>
      <c r="L44" s="502"/>
    </row>
    <row r="45" spans="1:12" ht="11.25" customHeight="1">
      <c r="A45" s="578" t="s">
        <v>132</v>
      </c>
      <c r="B45" s="624" t="s">
        <v>81</v>
      </c>
      <c r="C45" s="625">
        <v>3.5395599999999998</v>
      </c>
      <c r="D45" s="625">
        <v>3.4415100000000001</v>
      </c>
      <c r="E45" s="625">
        <v>3.5395599999999998</v>
      </c>
      <c r="F45" s="626">
        <f t="shared" si="0"/>
        <v>2.8490401015833111E-2</v>
      </c>
      <c r="G45" s="612"/>
      <c r="H45" s="612"/>
      <c r="I45" s="612"/>
      <c r="J45" s="612"/>
      <c r="K45" s="618"/>
      <c r="L45" s="620"/>
    </row>
    <row r="46" spans="1:12" ht="11.25" customHeight="1">
      <c r="A46" s="584" t="s">
        <v>423</v>
      </c>
      <c r="B46" s="585"/>
      <c r="C46" s="623">
        <v>3.5395599999999998</v>
      </c>
      <c r="D46" s="623">
        <v>3.4415100000000001</v>
      </c>
      <c r="E46" s="623">
        <v>3.5395599999999998</v>
      </c>
      <c r="F46" s="627">
        <f t="shared" si="0"/>
        <v>2.8490401015833111E-2</v>
      </c>
      <c r="G46" s="612"/>
      <c r="H46" s="612"/>
      <c r="I46" s="612"/>
      <c r="J46" s="612"/>
      <c r="K46" s="618"/>
    </row>
    <row r="47" spans="1:12" ht="11.25" customHeight="1">
      <c r="A47" s="582" t="s">
        <v>104</v>
      </c>
      <c r="B47" s="624" t="s">
        <v>424</v>
      </c>
      <c r="C47" s="625">
        <v>644.62559999999996</v>
      </c>
      <c r="D47" s="625">
        <v>610.67759999999998</v>
      </c>
      <c r="E47" s="625">
        <v>644.62559999999996</v>
      </c>
      <c r="F47" s="626">
        <f t="shared" si="0"/>
        <v>5.5590707764620717E-2</v>
      </c>
      <c r="G47" s="612"/>
      <c r="H47" s="612"/>
      <c r="I47" s="612"/>
      <c r="J47" s="612"/>
      <c r="K47" s="618"/>
    </row>
    <row r="48" spans="1:12" ht="11.25" customHeight="1">
      <c r="A48" s="582"/>
      <c r="B48" s="624" t="s">
        <v>425</v>
      </c>
      <c r="C48" s="625">
        <v>203.71008</v>
      </c>
      <c r="D48" s="625">
        <v>202.82688000000002</v>
      </c>
      <c r="E48" s="625">
        <v>203.71008</v>
      </c>
      <c r="F48" s="626">
        <f t="shared" si="0"/>
        <v>4.354452427607125E-3</v>
      </c>
      <c r="G48" s="612"/>
      <c r="H48" s="612"/>
      <c r="I48" s="612"/>
      <c r="J48" s="612"/>
      <c r="K48" s="618"/>
    </row>
    <row r="49" spans="1:11" ht="11.25" customHeight="1">
      <c r="A49" s="578"/>
      <c r="B49" s="624" t="s">
        <v>426</v>
      </c>
      <c r="C49" s="625">
        <v>0</v>
      </c>
      <c r="D49" s="625">
        <v>0</v>
      </c>
      <c r="E49" s="625">
        <v>0</v>
      </c>
      <c r="F49" s="626" t="str">
        <f t="shared" si="0"/>
        <v/>
      </c>
      <c r="G49" s="612"/>
      <c r="H49" s="612"/>
      <c r="I49" s="612"/>
      <c r="J49" s="612"/>
      <c r="K49" s="618"/>
    </row>
    <row r="50" spans="1:11" ht="11.25" customHeight="1">
      <c r="A50" s="584" t="s">
        <v>427</v>
      </c>
      <c r="B50" s="585"/>
      <c r="C50" s="623">
        <v>848.33567999999991</v>
      </c>
      <c r="D50" s="623">
        <v>813.50448000000006</v>
      </c>
      <c r="E50" s="623">
        <v>848.33567999999991</v>
      </c>
      <c r="F50" s="627">
        <f t="shared" si="0"/>
        <v>4.2816236242484873E-2</v>
      </c>
      <c r="G50" s="612"/>
      <c r="H50" s="612"/>
      <c r="I50" s="612"/>
      <c r="J50" s="612"/>
      <c r="K50" s="618"/>
    </row>
    <row r="51" spans="1:11" ht="11.25" customHeight="1">
      <c r="A51" s="582" t="s">
        <v>302</v>
      </c>
      <c r="B51" s="624" t="s">
        <v>428</v>
      </c>
      <c r="C51" s="625">
        <v>456.50977</v>
      </c>
      <c r="D51" s="625">
        <v>461.20002999999997</v>
      </c>
      <c r="E51" s="625">
        <v>456.50977</v>
      </c>
      <c r="F51" s="626">
        <f t="shared" si="0"/>
        <v>-1.0169687109517267E-2</v>
      </c>
      <c r="G51" s="612"/>
      <c r="H51" s="612"/>
      <c r="I51" s="612"/>
      <c r="J51" s="612"/>
      <c r="K51" s="618"/>
    </row>
    <row r="52" spans="1:11" ht="11.25" customHeight="1">
      <c r="A52" s="578"/>
      <c r="B52" s="624" t="s">
        <v>429</v>
      </c>
      <c r="C52" s="625">
        <v>0</v>
      </c>
      <c r="D52" s="625">
        <v>6.34382</v>
      </c>
      <c r="E52" s="625">
        <v>0</v>
      </c>
      <c r="F52" s="626">
        <f t="shared" si="0"/>
        <v>-1</v>
      </c>
      <c r="G52" s="612"/>
      <c r="H52" s="612"/>
      <c r="I52" s="612"/>
      <c r="J52" s="612"/>
      <c r="K52" s="618"/>
    </row>
    <row r="53" spans="1:11" ht="11.25" customHeight="1">
      <c r="A53" s="584" t="s">
        <v>430</v>
      </c>
      <c r="B53" s="585"/>
      <c r="C53" s="623">
        <v>456.50977</v>
      </c>
      <c r="D53" s="623">
        <v>467.54384999999996</v>
      </c>
      <c r="E53" s="623">
        <v>456.50977</v>
      </c>
      <c r="F53" s="627">
        <f t="shared" si="0"/>
        <v>-2.360009654709383E-2</v>
      </c>
      <c r="G53" s="612"/>
      <c r="H53" s="612"/>
      <c r="I53" s="612"/>
      <c r="J53" s="612"/>
      <c r="K53" s="618"/>
    </row>
    <row r="54" spans="1:11" ht="11.25" customHeight="1">
      <c r="A54" s="578" t="s">
        <v>303</v>
      </c>
      <c r="B54" s="624" t="s">
        <v>431</v>
      </c>
      <c r="C54" s="625">
        <v>48.26858</v>
      </c>
      <c r="D54" s="625">
        <v>94.041799999999995</v>
      </c>
      <c r="E54" s="625">
        <v>48.26858</v>
      </c>
      <c r="F54" s="626">
        <f t="shared" si="0"/>
        <v>-0.48673270822123771</v>
      </c>
      <c r="G54" s="612"/>
      <c r="H54" s="612"/>
      <c r="I54" s="612"/>
      <c r="J54" s="612"/>
      <c r="K54" s="618"/>
    </row>
    <row r="55" spans="1:11" ht="11.25" customHeight="1">
      <c r="A55" s="584" t="s">
        <v>432</v>
      </c>
      <c r="B55" s="585"/>
      <c r="C55" s="623">
        <v>48.26858</v>
      </c>
      <c r="D55" s="623">
        <v>94.041799999999995</v>
      </c>
      <c r="E55" s="623">
        <v>48.26858</v>
      </c>
      <c r="F55" s="627">
        <f t="shared" si="0"/>
        <v>-0.48673270822123771</v>
      </c>
      <c r="G55" s="621"/>
      <c r="H55" s="621"/>
      <c r="I55" s="621"/>
      <c r="J55" s="621"/>
      <c r="K55" s="618"/>
    </row>
    <row r="56" spans="1:11" ht="11.25" customHeight="1">
      <c r="A56" s="582" t="s">
        <v>304</v>
      </c>
      <c r="B56" s="624" t="s">
        <v>68</v>
      </c>
      <c r="C56" s="625">
        <v>17.060320000000001</v>
      </c>
      <c r="D56" s="625">
        <v>17.619800000000001</v>
      </c>
      <c r="E56" s="625">
        <v>17.060320000000001</v>
      </c>
      <c r="F56" s="626">
        <f t="shared" si="0"/>
        <v>-3.1752914335009486E-2</v>
      </c>
      <c r="G56" s="621"/>
      <c r="H56" s="621"/>
      <c r="I56" s="621"/>
      <c r="J56" s="621"/>
      <c r="K56" s="618"/>
    </row>
    <row r="57" spans="1:11" ht="11.25" customHeight="1">
      <c r="A57" s="578"/>
      <c r="B57" s="624" t="s">
        <v>65</v>
      </c>
      <c r="C57" s="625">
        <v>20.114840000000001</v>
      </c>
      <c r="D57" s="625">
        <v>20.026160000000001</v>
      </c>
      <c r="E57" s="625">
        <v>20.114840000000001</v>
      </c>
      <c r="F57" s="626">
        <f t="shared" si="0"/>
        <v>4.4282079040613986E-3</v>
      </c>
      <c r="G57" s="621"/>
      <c r="H57" s="621"/>
      <c r="I57" s="621"/>
      <c r="J57" s="621"/>
      <c r="K57" s="618"/>
    </row>
    <row r="58" spans="1:11" ht="11.25" customHeight="1">
      <c r="A58" s="584" t="s">
        <v>433</v>
      </c>
      <c r="B58" s="585"/>
      <c r="C58" s="623">
        <v>37.175160000000005</v>
      </c>
      <c r="D58" s="623">
        <v>37.645960000000002</v>
      </c>
      <c r="E58" s="623">
        <v>37.175160000000005</v>
      </c>
      <c r="F58" s="627">
        <f t="shared" si="0"/>
        <v>-1.2505990018583546E-2</v>
      </c>
      <c r="G58" s="621"/>
      <c r="H58" s="621"/>
      <c r="I58" s="621"/>
      <c r="J58" s="621"/>
      <c r="K58" s="618"/>
    </row>
    <row r="59" spans="1:11" ht="11.25" customHeight="1">
      <c r="A59" s="582" t="s">
        <v>103</v>
      </c>
      <c r="B59" s="624" t="s">
        <v>530</v>
      </c>
      <c r="C59" s="625"/>
      <c r="D59" s="625">
        <v>73.264430000000004</v>
      </c>
      <c r="E59" s="625"/>
      <c r="F59" s="626">
        <f t="shared" si="0"/>
        <v>-1</v>
      </c>
      <c r="G59" s="621"/>
      <c r="H59" s="621"/>
      <c r="I59" s="621"/>
      <c r="J59" s="621"/>
      <c r="K59" s="618"/>
    </row>
    <row r="60" spans="1:11" ht="11.25" customHeight="1">
      <c r="A60" s="582"/>
      <c r="B60" s="624" t="s">
        <v>434</v>
      </c>
      <c r="C60" s="625">
        <v>30.587919999999997</v>
      </c>
      <c r="D60" s="625">
        <v>0</v>
      </c>
      <c r="E60" s="625">
        <v>30.587919999999997</v>
      </c>
      <c r="F60" s="626" t="str">
        <f t="shared" si="0"/>
        <v/>
      </c>
      <c r="G60" s="612"/>
      <c r="H60" s="612"/>
      <c r="I60" s="612"/>
      <c r="J60" s="612"/>
      <c r="K60" s="618"/>
    </row>
    <row r="61" spans="1:11" ht="11.25" customHeight="1">
      <c r="A61" s="582"/>
      <c r="B61" s="624" t="s">
        <v>435</v>
      </c>
      <c r="C61" s="625">
        <v>239.14352000000002</v>
      </c>
      <c r="D61" s="625">
        <v>256.41266000000002</v>
      </c>
      <c r="E61" s="625">
        <v>239.14352000000002</v>
      </c>
      <c r="F61" s="626">
        <f t="shared" si="0"/>
        <v>-6.7349014670336493E-2</v>
      </c>
      <c r="G61" s="612"/>
      <c r="H61" s="612"/>
      <c r="I61" s="612"/>
      <c r="J61" s="612"/>
      <c r="K61" s="618"/>
    </row>
    <row r="62" spans="1:11" ht="11.25" customHeight="1">
      <c r="A62" s="582"/>
      <c r="B62" s="624" t="s">
        <v>436</v>
      </c>
      <c r="C62" s="625">
        <v>131.63069999999999</v>
      </c>
      <c r="D62" s="625">
        <v>132.89211</v>
      </c>
      <c r="E62" s="625">
        <v>131.63069999999999</v>
      </c>
      <c r="F62" s="626">
        <f t="shared" si="0"/>
        <v>-9.4919856415855985E-3</v>
      </c>
      <c r="G62" s="612"/>
      <c r="H62" s="612"/>
      <c r="I62" s="612"/>
      <c r="J62" s="612"/>
      <c r="K62" s="618"/>
    </row>
    <row r="63" spans="1:11" ht="11.25" customHeight="1">
      <c r="A63" s="582"/>
      <c r="B63" s="624" t="s">
        <v>437</v>
      </c>
      <c r="C63" s="625">
        <v>67.231750000000005</v>
      </c>
      <c r="D63" s="625">
        <v>64.405079999999998</v>
      </c>
      <c r="E63" s="625">
        <v>67.231750000000005</v>
      </c>
      <c r="F63" s="626">
        <f t="shared" si="0"/>
        <v>4.3888929258375287E-2</v>
      </c>
      <c r="G63" s="622"/>
      <c r="H63" s="612"/>
      <c r="I63" s="612"/>
      <c r="J63" s="612"/>
      <c r="K63" s="618"/>
    </row>
    <row r="64" spans="1:11" ht="11.25" customHeight="1">
      <c r="A64" s="582"/>
      <c r="B64" s="624" t="s">
        <v>438</v>
      </c>
      <c r="C64" s="625">
        <v>0</v>
      </c>
      <c r="D64" s="625">
        <v>0</v>
      </c>
      <c r="E64" s="625">
        <v>0</v>
      </c>
      <c r="F64" s="626" t="str">
        <f t="shared" si="0"/>
        <v/>
      </c>
      <c r="G64" s="622"/>
      <c r="H64" s="612"/>
      <c r="I64" s="612"/>
      <c r="J64" s="612"/>
      <c r="K64" s="612"/>
    </row>
    <row r="65" spans="1:11" ht="11.25" customHeight="1">
      <c r="A65" s="582"/>
      <c r="B65" s="624" t="s">
        <v>439</v>
      </c>
      <c r="C65" s="625">
        <v>173.24375000000001</v>
      </c>
      <c r="D65" s="625">
        <v>132.87777</v>
      </c>
      <c r="E65" s="625">
        <v>173.24375000000001</v>
      </c>
      <c r="F65" s="626">
        <f t="shared" si="0"/>
        <v>0.30378279226088756</v>
      </c>
      <c r="G65" s="622"/>
      <c r="H65" s="612"/>
      <c r="I65" s="612"/>
      <c r="J65" s="612"/>
      <c r="K65" s="612"/>
    </row>
    <row r="66" spans="1:11" ht="11.25" customHeight="1">
      <c r="A66" s="578"/>
      <c r="B66" s="624" t="s">
        <v>440</v>
      </c>
      <c r="C66" s="625">
        <v>437.50839999999999</v>
      </c>
      <c r="D66" s="625">
        <v>73.696690000000004</v>
      </c>
      <c r="E66" s="625">
        <v>437.50839999999999</v>
      </c>
      <c r="F66" s="626">
        <f t="shared" si="0"/>
        <v>4.9366085505332729</v>
      </c>
    </row>
    <row r="67" spans="1:11" ht="11.25" customHeight="1">
      <c r="A67" s="584" t="s">
        <v>441</v>
      </c>
      <c r="B67" s="585"/>
      <c r="C67" s="623">
        <v>1079.3460399999999</v>
      </c>
      <c r="D67" s="623">
        <v>733.54873999999995</v>
      </c>
      <c r="E67" s="623">
        <v>1079.3460399999999</v>
      </c>
      <c r="F67" s="627">
        <f t="shared" si="0"/>
        <v>0.47140330443482181</v>
      </c>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6"/>
  <sheetViews>
    <sheetView showGridLines="0" view="pageBreakPreview" zoomScaleNormal="100" zoomScaleSheetLayoutView="100" zoomScalePageLayoutView="160" workbookViewId="0">
      <selection activeCell="P25" sqref="P25"/>
    </sheetView>
  </sheetViews>
  <sheetFormatPr defaultRowHeight="9"/>
  <cols>
    <col min="1" max="1" width="28.6640625" style="605" customWidth="1"/>
    <col min="2" max="2" width="22.1640625" style="605" customWidth="1"/>
    <col min="3" max="4" width="17.6640625" style="605" customWidth="1"/>
    <col min="5" max="5" width="15.1640625" style="605" customWidth="1"/>
    <col min="6" max="6" width="13.33203125" style="605" customWidth="1"/>
    <col min="7" max="9" width="9.33203125" style="605"/>
    <col min="10" max="11" width="9.33203125" style="605" customWidth="1"/>
    <col min="12" max="13" width="9.33203125" style="605"/>
    <col min="14" max="16384" width="9.33203125" style="607"/>
  </cols>
  <sheetData>
    <row r="1" spans="1:12" ht="11.25" customHeight="1">
      <c r="A1" s="896" t="s">
        <v>323</v>
      </c>
      <c r="B1" s="899" t="s">
        <v>61</v>
      </c>
      <c r="C1" s="899" t="s">
        <v>541</v>
      </c>
      <c r="D1" s="899"/>
      <c r="E1" s="899"/>
      <c r="F1" s="902"/>
      <c r="G1" s="608"/>
      <c r="H1" s="608"/>
      <c r="I1" s="608"/>
      <c r="J1" s="608"/>
      <c r="K1" s="608"/>
    </row>
    <row r="2" spans="1:12" ht="11.25" customHeight="1">
      <c r="A2" s="897"/>
      <c r="B2" s="900"/>
      <c r="C2" s="631" t="s">
        <v>538</v>
      </c>
      <c r="D2" s="632" t="s">
        <v>330</v>
      </c>
      <c r="E2" s="633">
        <v>2018</v>
      </c>
      <c r="F2" s="609" t="s">
        <v>539</v>
      </c>
      <c r="G2" s="610"/>
      <c r="H2" s="610"/>
      <c r="I2" s="610"/>
      <c r="J2" s="610"/>
      <c r="K2" s="610"/>
      <c r="L2" s="611"/>
    </row>
    <row r="3" spans="1:12" ht="11.25" customHeight="1">
      <c r="A3" s="897"/>
      <c r="B3" s="900"/>
      <c r="C3" s="634">
        <f>+'8. Max Potencia'!D8</f>
        <v>43126.822916666664</v>
      </c>
      <c r="D3" s="634">
        <f>+'8. Max Potencia'!E8</f>
        <v>42760.802083333336</v>
      </c>
      <c r="E3" s="634">
        <f>+'8. Max Potencia'!G8</f>
        <v>43126.822916666664</v>
      </c>
      <c r="F3" s="635" t="s">
        <v>524</v>
      </c>
      <c r="G3" s="612"/>
      <c r="H3" s="612"/>
      <c r="I3" s="613"/>
      <c r="J3" s="613"/>
      <c r="K3" s="613"/>
      <c r="L3" s="611"/>
    </row>
    <row r="4" spans="1:12" ht="11.25" customHeight="1">
      <c r="A4" s="898"/>
      <c r="B4" s="901"/>
      <c r="C4" s="636">
        <f>+'8. Max Potencia'!D9</f>
        <v>43126.822916666664</v>
      </c>
      <c r="D4" s="636">
        <f>+'8. Max Potencia'!E9</f>
        <v>42760.802083333336</v>
      </c>
      <c r="E4" s="636">
        <f>+'8. Max Potencia'!G9</f>
        <v>43126.822916666664</v>
      </c>
      <c r="F4" s="637" t="s">
        <v>525</v>
      </c>
      <c r="G4" s="612"/>
      <c r="H4" s="612"/>
      <c r="I4" s="612"/>
      <c r="J4" s="612"/>
      <c r="K4" s="612"/>
      <c r="L4" s="614"/>
    </row>
    <row r="5" spans="1:12" ht="11.25" customHeight="1">
      <c r="A5" s="582" t="s">
        <v>111</v>
      </c>
      <c r="B5" s="624" t="s">
        <v>442</v>
      </c>
      <c r="C5" s="625">
        <v>51.151209999999999</v>
      </c>
      <c r="D5" s="625">
        <v>0</v>
      </c>
      <c r="E5" s="625">
        <v>51.151209999999999</v>
      </c>
      <c r="F5" s="626" t="str">
        <f t="shared" ref="F5:F7" si="0">IF(D5=0,"",C5/D5-1)</f>
        <v/>
      </c>
    </row>
    <row r="6" spans="1:12" ht="11.25" customHeight="1">
      <c r="A6" s="582"/>
      <c r="B6" s="624" t="s">
        <v>443</v>
      </c>
      <c r="C6" s="625">
        <v>0</v>
      </c>
      <c r="D6" s="625">
        <v>64.539649999999995</v>
      </c>
      <c r="E6" s="625">
        <v>0</v>
      </c>
      <c r="F6" s="626">
        <f t="shared" si="0"/>
        <v>-1</v>
      </c>
    </row>
    <row r="7" spans="1:12" ht="11.25" customHeight="1">
      <c r="A7" s="578"/>
      <c r="B7" s="624" t="s">
        <v>444</v>
      </c>
      <c r="C7" s="625">
        <v>0</v>
      </c>
      <c r="D7" s="625">
        <v>0</v>
      </c>
      <c r="E7" s="625">
        <v>0</v>
      </c>
      <c r="F7" s="626" t="str">
        <f t="shared" si="0"/>
        <v/>
      </c>
    </row>
    <row r="8" spans="1:12" ht="11.25" customHeight="1">
      <c r="A8" s="584" t="s">
        <v>445</v>
      </c>
      <c r="B8" s="585"/>
      <c r="C8" s="623">
        <v>51.151209999999999</v>
      </c>
      <c r="D8" s="623">
        <v>64.539649999999995</v>
      </c>
      <c r="E8" s="623">
        <v>51.151209999999999</v>
      </c>
      <c r="F8" s="627">
        <f t="shared" ref="F8:F66" si="1">IF(D8=0,"",C8/D8-1)</f>
        <v>-0.20744519066961153</v>
      </c>
    </row>
    <row r="9" spans="1:12" ht="11.25" customHeight="1">
      <c r="A9" s="578" t="s">
        <v>114</v>
      </c>
      <c r="B9" s="624" t="s">
        <v>542</v>
      </c>
      <c r="C9" s="625">
        <v>0</v>
      </c>
      <c r="D9" s="625"/>
      <c r="E9" s="625">
        <v>0</v>
      </c>
      <c r="F9" s="626" t="str">
        <f t="shared" si="1"/>
        <v/>
      </c>
    </row>
    <row r="10" spans="1:12" ht="11.25" customHeight="1">
      <c r="A10" s="584" t="s">
        <v>446</v>
      </c>
      <c r="B10" s="585"/>
      <c r="C10" s="623">
        <v>0</v>
      </c>
      <c r="D10" s="623"/>
      <c r="E10" s="623">
        <v>0</v>
      </c>
      <c r="F10" s="627" t="str">
        <f t="shared" si="1"/>
        <v/>
      </c>
    </row>
    <row r="11" spans="1:12" ht="11.25" customHeight="1">
      <c r="A11" s="582" t="s">
        <v>113</v>
      </c>
      <c r="B11" s="624" t="s">
        <v>86</v>
      </c>
      <c r="C11" s="625">
        <v>77.693510000000003</v>
      </c>
      <c r="D11" s="625">
        <v>15.35981</v>
      </c>
      <c r="E11" s="625">
        <v>77.693510000000003</v>
      </c>
      <c r="F11" s="626">
        <f t="shared" si="1"/>
        <v>4.0582337932565578</v>
      </c>
    </row>
    <row r="12" spans="1:12" ht="11.25" customHeight="1">
      <c r="A12" s="578"/>
      <c r="B12" s="624" t="s">
        <v>88</v>
      </c>
      <c r="C12" s="625">
        <v>6.9353800000000003</v>
      </c>
      <c r="D12" s="625">
        <v>0</v>
      </c>
      <c r="E12" s="625">
        <v>6.9353800000000003</v>
      </c>
      <c r="F12" s="626" t="str">
        <f t="shared" si="1"/>
        <v/>
      </c>
    </row>
    <row r="13" spans="1:12" ht="11.25" customHeight="1">
      <c r="A13" s="584" t="s">
        <v>447</v>
      </c>
      <c r="B13" s="585"/>
      <c r="C13" s="623">
        <v>84.628889999999998</v>
      </c>
      <c r="D13" s="623">
        <v>15.35981</v>
      </c>
      <c r="E13" s="623">
        <v>84.628889999999998</v>
      </c>
      <c r="F13" s="627">
        <f t="shared" si="1"/>
        <v>4.509761513977061</v>
      </c>
    </row>
    <row r="14" spans="1:12" ht="11.25" customHeight="1">
      <c r="A14" s="582" t="s">
        <v>102</v>
      </c>
      <c r="B14" s="624" t="s">
        <v>448</v>
      </c>
      <c r="C14" s="625">
        <v>108.68164</v>
      </c>
      <c r="D14" s="625">
        <v>108.76739000000001</v>
      </c>
      <c r="E14" s="625">
        <v>108.68164</v>
      </c>
      <c r="F14" s="626">
        <f t="shared" si="1"/>
        <v>-7.8837967887257498E-4</v>
      </c>
    </row>
    <row r="15" spans="1:12" ht="11.25" customHeight="1">
      <c r="A15" s="582"/>
      <c r="B15" s="624" t="s">
        <v>449</v>
      </c>
      <c r="C15" s="625">
        <v>80.02543</v>
      </c>
      <c r="D15" s="625">
        <v>129.89672000000002</v>
      </c>
      <c r="E15" s="625">
        <v>80.02543</v>
      </c>
      <c r="F15" s="626">
        <f t="shared" si="1"/>
        <v>-0.38393032556942164</v>
      </c>
    </row>
    <row r="16" spans="1:12" ht="11.25" customHeight="1">
      <c r="A16" s="582"/>
      <c r="B16" s="624" t="s">
        <v>450</v>
      </c>
      <c r="C16" s="625">
        <v>171.51330999999999</v>
      </c>
      <c r="D16" s="625">
        <v>495.96348999999998</v>
      </c>
      <c r="E16" s="625">
        <v>171.51330999999999</v>
      </c>
      <c r="F16" s="626">
        <f t="shared" si="1"/>
        <v>-0.65418158098693913</v>
      </c>
    </row>
    <row r="17" spans="1:6" ht="11.25" customHeight="1">
      <c r="A17" s="582"/>
      <c r="B17" s="624" t="s">
        <v>451</v>
      </c>
      <c r="C17" s="625">
        <v>0</v>
      </c>
      <c r="D17" s="625">
        <v>0</v>
      </c>
      <c r="E17" s="625">
        <v>0</v>
      </c>
      <c r="F17" s="626" t="str">
        <f t="shared" si="1"/>
        <v/>
      </c>
    </row>
    <row r="18" spans="1:6" ht="11.25" customHeight="1">
      <c r="A18" s="582"/>
      <c r="B18" s="624" t="s">
        <v>531</v>
      </c>
      <c r="C18" s="625"/>
      <c r="D18" s="625">
        <v>0</v>
      </c>
      <c r="E18" s="625"/>
      <c r="F18" s="626" t="str">
        <f t="shared" si="1"/>
        <v/>
      </c>
    </row>
    <row r="19" spans="1:6" ht="11.25" customHeight="1">
      <c r="A19" s="582"/>
      <c r="B19" s="624" t="s">
        <v>452</v>
      </c>
      <c r="C19" s="625">
        <v>0</v>
      </c>
      <c r="D19" s="625">
        <v>130.16127</v>
      </c>
      <c r="E19" s="625">
        <v>0</v>
      </c>
      <c r="F19" s="626">
        <f t="shared" si="1"/>
        <v>-1</v>
      </c>
    </row>
    <row r="20" spans="1:6" ht="11.25" customHeight="1">
      <c r="A20" s="582"/>
      <c r="B20" s="624" t="s">
        <v>453</v>
      </c>
      <c r="C20" s="625">
        <v>0</v>
      </c>
      <c r="D20" s="625">
        <v>0</v>
      </c>
      <c r="E20" s="625">
        <v>0</v>
      </c>
      <c r="F20" s="626" t="str">
        <f t="shared" si="1"/>
        <v/>
      </c>
    </row>
    <row r="21" spans="1:6" ht="11.25" customHeight="1">
      <c r="A21" s="578"/>
      <c r="B21" s="624" t="s">
        <v>454</v>
      </c>
      <c r="C21" s="625">
        <v>0</v>
      </c>
      <c r="D21" s="625">
        <v>0</v>
      </c>
      <c r="E21" s="625">
        <v>0</v>
      </c>
      <c r="F21" s="626" t="str">
        <f t="shared" si="1"/>
        <v/>
      </c>
    </row>
    <row r="22" spans="1:6" ht="11.25" customHeight="1">
      <c r="A22" s="584" t="s">
        <v>455</v>
      </c>
      <c r="B22" s="585"/>
      <c r="C22" s="623">
        <v>360.22037999999998</v>
      </c>
      <c r="D22" s="623">
        <v>864.78887000000009</v>
      </c>
      <c r="E22" s="623">
        <v>360.22037999999998</v>
      </c>
      <c r="F22" s="627">
        <f t="shared" si="1"/>
        <v>-0.58345858452132959</v>
      </c>
    </row>
    <row r="23" spans="1:6" ht="11.25" customHeight="1">
      <c r="A23" s="578" t="s">
        <v>305</v>
      </c>
      <c r="B23" s="624" t="s">
        <v>456</v>
      </c>
      <c r="C23" s="625">
        <v>0</v>
      </c>
      <c r="D23" s="625">
        <v>545.35296000000005</v>
      </c>
      <c r="E23" s="625">
        <v>0</v>
      </c>
      <c r="F23" s="626">
        <f t="shared" si="1"/>
        <v>-1</v>
      </c>
    </row>
    <row r="24" spans="1:6" ht="11.25" customHeight="1">
      <c r="A24" s="584" t="s">
        <v>457</v>
      </c>
      <c r="B24" s="585"/>
      <c r="C24" s="623">
        <v>0</v>
      </c>
      <c r="D24" s="623">
        <v>545.35296000000005</v>
      </c>
      <c r="E24" s="623">
        <v>0</v>
      </c>
      <c r="F24" s="627">
        <f t="shared" si="1"/>
        <v>-1</v>
      </c>
    </row>
    <row r="25" spans="1:6" ht="11.25" customHeight="1">
      <c r="A25" s="578" t="s">
        <v>125</v>
      </c>
      <c r="B25" s="624" t="s">
        <v>74</v>
      </c>
      <c r="C25" s="625">
        <v>4.6769999999999996</v>
      </c>
      <c r="D25" s="625">
        <v>4.8552799999999996</v>
      </c>
      <c r="E25" s="625">
        <v>4.6769999999999996</v>
      </c>
      <c r="F25" s="626">
        <f t="shared" si="1"/>
        <v>-3.671878861775224E-2</v>
      </c>
    </row>
    <row r="26" spans="1:6" ht="11.25" customHeight="1">
      <c r="A26" s="584" t="s">
        <v>458</v>
      </c>
      <c r="B26" s="585"/>
      <c r="C26" s="623">
        <v>4.6769999999999996</v>
      </c>
      <c r="D26" s="623">
        <v>4.8552799999999996</v>
      </c>
      <c r="E26" s="623">
        <v>4.6769999999999996</v>
      </c>
      <c r="F26" s="627">
        <f t="shared" si="1"/>
        <v>-3.671878861775224E-2</v>
      </c>
    </row>
    <row r="27" spans="1:6" ht="11.25" customHeight="1">
      <c r="A27" s="578" t="s">
        <v>128</v>
      </c>
      <c r="B27" s="624" t="s">
        <v>296</v>
      </c>
      <c r="C27" s="625">
        <v>0</v>
      </c>
      <c r="D27" s="625">
        <v>0</v>
      </c>
      <c r="E27" s="625">
        <v>0</v>
      </c>
      <c r="F27" s="626" t="str">
        <f t="shared" si="1"/>
        <v/>
      </c>
    </row>
    <row r="28" spans="1:6" ht="11.25" customHeight="1">
      <c r="A28" s="584" t="s">
        <v>459</v>
      </c>
      <c r="B28" s="585"/>
      <c r="C28" s="623">
        <v>0</v>
      </c>
      <c r="D28" s="623">
        <v>0</v>
      </c>
      <c r="E28" s="623">
        <v>0</v>
      </c>
      <c r="F28" s="627" t="str">
        <f t="shared" si="1"/>
        <v/>
      </c>
    </row>
    <row r="29" spans="1:6" ht="11.25" customHeight="1">
      <c r="A29" s="578" t="s">
        <v>129</v>
      </c>
      <c r="B29" s="624" t="s">
        <v>95</v>
      </c>
      <c r="C29" s="625">
        <v>0</v>
      </c>
      <c r="D29" s="625">
        <v>0</v>
      </c>
      <c r="E29" s="625">
        <v>0</v>
      </c>
      <c r="F29" s="626" t="str">
        <f t="shared" si="1"/>
        <v/>
      </c>
    </row>
    <row r="30" spans="1:6" ht="11.25" customHeight="1">
      <c r="A30" s="584" t="s">
        <v>460</v>
      </c>
      <c r="B30" s="585"/>
      <c r="C30" s="623">
        <v>0</v>
      </c>
      <c r="D30" s="623">
        <v>0</v>
      </c>
      <c r="E30" s="623">
        <v>0</v>
      </c>
      <c r="F30" s="627" t="str">
        <f t="shared" si="1"/>
        <v/>
      </c>
    </row>
    <row r="31" spans="1:6" ht="11.25" customHeight="1">
      <c r="A31" s="578" t="s">
        <v>133</v>
      </c>
      <c r="B31" s="624" t="s">
        <v>82</v>
      </c>
      <c r="C31" s="625">
        <v>3.2</v>
      </c>
      <c r="D31" s="625">
        <v>2.6473800000000001</v>
      </c>
      <c r="E31" s="625">
        <v>3.2</v>
      </c>
      <c r="F31" s="626">
        <f t="shared" si="1"/>
        <v>0.20874222816520493</v>
      </c>
    </row>
    <row r="32" spans="1:6" ht="11.25" customHeight="1">
      <c r="A32" s="584" t="s">
        <v>461</v>
      </c>
      <c r="B32" s="585"/>
      <c r="C32" s="623">
        <v>3.2</v>
      </c>
      <c r="D32" s="623">
        <v>2.6473800000000001</v>
      </c>
      <c r="E32" s="623">
        <v>3.2</v>
      </c>
      <c r="F32" s="627">
        <f t="shared" si="1"/>
        <v>0.20874222816520493</v>
      </c>
    </row>
    <row r="33" spans="1:6" ht="11.25" customHeight="1">
      <c r="A33" s="578" t="s">
        <v>119</v>
      </c>
      <c r="B33" s="624" t="s">
        <v>462</v>
      </c>
      <c r="C33" s="625">
        <v>19.22</v>
      </c>
      <c r="D33" s="625">
        <v>19.228000000000002</v>
      </c>
      <c r="E33" s="625">
        <v>19.22</v>
      </c>
      <c r="F33" s="626">
        <f t="shared" si="1"/>
        <v>-4.1605991262760877E-4</v>
      </c>
    </row>
    <row r="34" spans="1:6" ht="11.25" customHeight="1">
      <c r="A34" s="584" t="s">
        <v>463</v>
      </c>
      <c r="B34" s="585"/>
      <c r="C34" s="623">
        <v>19.22</v>
      </c>
      <c r="D34" s="623">
        <v>19.228000000000002</v>
      </c>
      <c r="E34" s="623">
        <v>19.22</v>
      </c>
      <c r="F34" s="627">
        <f t="shared" si="1"/>
        <v>-4.1605991262760877E-4</v>
      </c>
    </row>
    <row r="35" spans="1:6" ht="11.25" customHeight="1">
      <c r="A35" s="578" t="s">
        <v>120</v>
      </c>
      <c r="B35" s="624" t="s">
        <v>464</v>
      </c>
      <c r="C35" s="625">
        <v>19.520969999999998</v>
      </c>
      <c r="D35" s="625"/>
      <c r="E35" s="625">
        <v>19.520969999999998</v>
      </c>
      <c r="F35" s="626" t="str">
        <f t="shared" si="1"/>
        <v/>
      </c>
    </row>
    <row r="36" spans="1:6" ht="11.25" customHeight="1">
      <c r="A36" s="584" t="s">
        <v>465</v>
      </c>
      <c r="B36" s="585"/>
      <c r="C36" s="623">
        <v>19.520969999999998</v>
      </c>
      <c r="D36" s="623"/>
      <c r="E36" s="623">
        <v>19.520969999999998</v>
      </c>
      <c r="F36" s="627" t="str">
        <f t="shared" si="1"/>
        <v/>
      </c>
    </row>
    <row r="37" spans="1:6" ht="11.25" customHeight="1">
      <c r="A37" s="578" t="s">
        <v>306</v>
      </c>
      <c r="B37" s="624" t="s">
        <v>67</v>
      </c>
      <c r="C37" s="625">
        <v>18.950340000000001</v>
      </c>
      <c r="D37" s="625"/>
      <c r="E37" s="625">
        <v>18.950340000000001</v>
      </c>
      <c r="F37" s="626" t="str">
        <f t="shared" si="1"/>
        <v/>
      </c>
    </row>
    <row r="38" spans="1:6" ht="11.25" customHeight="1">
      <c r="A38" s="584" t="s">
        <v>466</v>
      </c>
      <c r="B38" s="585"/>
      <c r="C38" s="623">
        <v>18.950340000000001</v>
      </c>
      <c r="D38" s="623"/>
      <c r="E38" s="623">
        <v>18.950340000000001</v>
      </c>
      <c r="F38" s="627" t="str">
        <f t="shared" si="1"/>
        <v/>
      </c>
    </row>
    <row r="39" spans="1:6" ht="11.25" customHeight="1">
      <c r="A39" s="582" t="s">
        <v>136</v>
      </c>
      <c r="B39" s="624" t="s">
        <v>467</v>
      </c>
      <c r="C39" s="625">
        <v>0</v>
      </c>
      <c r="D39" s="625">
        <v>0</v>
      </c>
      <c r="E39" s="625">
        <v>0</v>
      </c>
      <c r="F39" s="626" t="str">
        <f t="shared" si="1"/>
        <v/>
      </c>
    </row>
    <row r="40" spans="1:6" ht="11.25" customHeight="1">
      <c r="A40" s="578"/>
      <c r="B40" s="624" t="s">
        <v>468</v>
      </c>
      <c r="C40" s="625">
        <v>0</v>
      </c>
      <c r="D40" s="625">
        <v>0</v>
      </c>
      <c r="E40" s="625">
        <v>0</v>
      </c>
      <c r="F40" s="626" t="str">
        <f t="shared" si="1"/>
        <v/>
      </c>
    </row>
    <row r="41" spans="1:6" ht="11.25" customHeight="1">
      <c r="A41" s="584" t="s">
        <v>469</v>
      </c>
      <c r="B41" s="585"/>
      <c r="C41" s="623">
        <v>0</v>
      </c>
      <c r="D41" s="623">
        <v>0</v>
      </c>
      <c r="E41" s="623">
        <v>0</v>
      </c>
      <c r="F41" s="627" t="str">
        <f t="shared" si="1"/>
        <v/>
      </c>
    </row>
    <row r="42" spans="1:6" ht="11.25" customHeight="1">
      <c r="A42" s="582" t="s">
        <v>307</v>
      </c>
      <c r="B42" s="624" t="s">
        <v>470</v>
      </c>
      <c r="C42" s="625">
        <v>517.90251000000001</v>
      </c>
      <c r="D42" s="625"/>
      <c r="E42" s="625">
        <v>517.90251000000001</v>
      </c>
      <c r="F42" s="626" t="str">
        <f t="shared" si="1"/>
        <v/>
      </c>
    </row>
    <row r="43" spans="1:6" ht="11.25" customHeight="1">
      <c r="A43" s="582"/>
      <c r="B43" s="624" t="s">
        <v>471</v>
      </c>
      <c r="C43" s="625">
        <v>682.38184000000001</v>
      </c>
      <c r="D43" s="625">
        <v>410.23770000000002</v>
      </c>
      <c r="E43" s="625">
        <v>682.38184000000001</v>
      </c>
      <c r="F43" s="626">
        <f t="shared" si="1"/>
        <v>0.66338159559689425</v>
      </c>
    </row>
    <row r="44" spans="1:6" ht="11.25" customHeight="1">
      <c r="A44" s="582"/>
      <c r="B44" s="624" t="s">
        <v>472</v>
      </c>
      <c r="C44" s="625">
        <v>150.91157999999999</v>
      </c>
      <c r="D44" s="625">
        <v>129.28030000000001</v>
      </c>
      <c r="E44" s="625">
        <v>150.91157999999999</v>
      </c>
      <c r="F44" s="626">
        <f t="shared" si="1"/>
        <v>0.16732077509102306</v>
      </c>
    </row>
    <row r="45" spans="1:6" ht="11.25" customHeight="1">
      <c r="A45" s="578"/>
      <c r="B45" s="624" t="s">
        <v>473</v>
      </c>
      <c r="C45" s="625">
        <v>10.117430000000001</v>
      </c>
      <c r="D45" s="625"/>
      <c r="E45" s="625">
        <v>10.117430000000001</v>
      </c>
      <c r="F45" s="626" t="str">
        <f t="shared" si="1"/>
        <v/>
      </c>
    </row>
    <row r="46" spans="1:6" ht="11.25" customHeight="1">
      <c r="A46" s="584" t="s">
        <v>474</v>
      </c>
      <c r="B46" s="585"/>
      <c r="C46" s="623">
        <v>1361.3133599999999</v>
      </c>
      <c r="D46" s="623">
        <v>539.51800000000003</v>
      </c>
      <c r="E46" s="623">
        <v>1361.3133599999999</v>
      </c>
      <c r="F46" s="627">
        <f t="shared" si="1"/>
        <v>1.5232028588480824</v>
      </c>
    </row>
    <row r="47" spans="1:6" ht="11.25" customHeight="1">
      <c r="A47" s="578" t="s">
        <v>112</v>
      </c>
      <c r="B47" s="624" t="s">
        <v>475</v>
      </c>
      <c r="C47" s="625">
        <v>90.838310000000007</v>
      </c>
      <c r="D47" s="625">
        <v>90.57410999999999</v>
      </c>
      <c r="E47" s="625">
        <v>90.838310000000007</v>
      </c>
      <c r="F47" s="626">
        <f t="shared" si="1"/>
        <v>2.9169483420816711E-3</v>
      </c>
    </row>
    <row r="48" spans="1:6" ht="11.25" customHeight="1">
      <c r="A48" s="584" t="s">
        <v>476</v>
      </c>
      <c r="B48" s="585"/>
      <c r="C48" s="623">
        <v>90.838310000000007</v>
      </c>
      <c r="D48" s="623">
        <v>90.57410999999999</v>
      </c>
      <c r="E48" s="623">
        <v>90.838310000000007</v>
      </c>
      <c r="F48" s="627">
        <f t="shared" si="1"/>
        <v>2.9169483420816711E-3</v>
      </c>
    </row>
    <row r="49" spans="1:6" ht="11.25" customHeight="1">
      <c r="A49" s="578" t="s">
        <v>134</v>
      </c>
      <c r="B49" s="624" t="s">
        <v>80</v>
      </c>
      <c r="C49" s="625">
        <v>3.6429999999999998</v>
      </c>
      <c r="D49" s="625">
        <v>3.7149999999999999</v>
      </c>
      <c r="E49" s="625">
        <v>3.6429999999999998</v>
      </c>
      <c r="F49" s="626">
        <f t="shared" si="1"/>
        <v>-1.9380888290713383E-2</v>
      </c>
    </row>
    <row r="50" spans="1:6" ht="11.25" customHeight="1">
      <c r="A50" s="584" t="s">
        <v>477</v>
      </c>
      <c r="B50" s="585"/>
      <c r="C50" s="623">
        <v>3.6429999999999998</v>
      </c>
      <c r="D50" s="623">
        <v>3.7149999999999999</v>
      </c>
      <c r="E50" s="623">
        <v>3.6429999999999998</v>
      </c>
      <c r="F50" s="627">
        <f t="shared" si="1"/>
        <v>-1.9380888290713383E-2</v>
      </c>
    </row>
    <row r="51" spans="1:6" ht="11.25" customHeight="1">
      <c r="A51" s="578" t="s">
        <v>127</v>
      </c>
      <c r="B51" s="624" t="s">
        <v>92</v>
      </c>
      <c r="C51" s="625">
        <v>0</v>
      </c>
      <c r="D51" s="625">
        <v>0</v>
      </c>
      <c r="E51" s="625">
        <v>0</v>
      </c>
      <c r="F51" s="626" t="str">
        <f t="shared" si="1"/>
        <v/>
      </c>
    </row>
    <row r="52" spans="1:6" ht="11.25" customHeight="1">
      <c r="A52" s="584" t="s">
        <v>478</v>
      </c>
      <c r="B52" s="585"/>
      <c r="C52" s="623">
        <v>0</v>
      </c>
      <c r="D52" s="623">
        <v>0</v>
      </c>
      <c r="E52" s="623">
        <v>0</v>
      </c>
      <c r="F52" s="627" t="str">
        <f t="shared" si="1"/>
        <v/>
      </c>
    </row>
    <row r="53" spans="1:6" ht="11.25" customHeight="1">
      <c r="A53" s="582" t="s">
        <v>308</v>
      </c>
      <c r="B53" s="624" t="s">
        <v>79</v>
      </c>
      <c r="C53" s="625">
        <v>0</v>
      </c>
      <c r="D53" s="625">
        <v>5.3621499999999997</v>
      </c>
      <c r="E53" s="625">
        <v>0</v>
      </c>
      <c r="F53" s="626">
        <f t="shared" si="1"/>
        <v>-1</v>
      </c>
    </row>
    <row r="54" spans="1:6" ht="11.25" customHeight="1">
      <c r="A54" s="582"/>
      <c r="B54" s="624" t="s">
        <v>479</v>
      </c>
      <c r="C54" s="625">
        <v>245.57174000000003</v>
      </c>
      <c r="D54" s="625">
        <v>253.87868</v>
      </c>
      <c r="E54" s="625">
        <v>245.57174000000003</v>
      </c>
      <c r="F54" s="626">
        <f t="shared" si="1"/>
        <v>-3.2720116553307976E-2</v>
      </c>
    </row>
    <row r="55" spans="1:6" ht="11.25" customHeight="1">
      <c r="A55" s="582"/>
      <c r="B55" s="624" t="s">
        <v>480</v>
      </c>
      <c r="C55" s="625">
        <v>90.377259999999993</v>
      </c>
      <c r="D55" s="625">
        <v>91.246499999999997</v>
      </c>
      <c r="E55" s="625">
        <v>90.377259999999993</v>
      </c>
      <c r="F55" s="626">
        <f t="shared" si="1"/>
        <v>-9.5262831999035624E-3</v>
      </c>
    </row>
    <row r="56" spans="1:6" ht="11.25" customHeight="1">
      <c r="A56" s="578"/>
      <c r="B56" s="624" t="s">
        <v>70</v>
      </c>
      <c r="C56" s="625">
        <v>9.9286399999999997</v>
      </c>
      <c r="D56" s="625">
        <v>9.9612599999999993</v>
      </c>
      <c r="E56" s="625">
        <v>9.9286399999999997</v>
      </c>
      <c r="F56" s="626">
        <f t="shared" si="1"/>
        <v>-3.2746861340834377E-3</v>
      </c>
    </row>
    <row r="57" spans="1:6" ht="11.25" customHeight="1">
      <c r="A57" s="584" t="s">
        <v>481</v>
      </c>
      <c r="B57" s="585"/>
      <c r="C57" s="623">
        <v>345.87763999999999</v>
      </c>
      <c r="D57" s="623">
        <v>360.44859000000002</v>
      </c>
      <c r="E57" s="623">
        <v>345.87763999999999</v>
      </c>
      <c r="F57" s="627">
        <f t="shared" si="1"/>
        <v>-4.042448882932248E-2</v>
      </c>
    </row>
    <row r="58" spans="1:6" ht="11.25" customHeight="1">
      <c r="A58" s="578" t="s">
        <v>309</v>
      </c>
      <c r="B58" s="624" t="s">
        <v>87</v>
      </c>
      <c r="C58" s="625">
        <v>21.974740000000001</v>
      </c>
      <c r="D58" s="625">
        <v>7.1683000000000003</v>
      </c>
      <c r="E58" s="625">
        <v>21.974740000000001</v>
      </c>
      <c r="F58" s="626">
        <f t="shared" si="1"/>
        <v>2.0655441318025192</v>
      </c>
    </row>
    <row r="59" spans="1:6" ht="11.25" customHeight="1">
      <c r="A59" s="584" t="s">
        <v>482</v>
      </c>
      <c r="B59" s="585"/>
      <c r="C59" s="623">
        <v>21.974740000000001</v>
      </c>
      <c r="D59" s="623">
        <v>7.1683000000000003</v>
      </c>
      <c r="E59" s="623">
        <v>21.974740000000001</v>
      </c>
      <c r="F59" s="627">
        <f t="shared" si="1"/>
        <v>2.0655441318025192</v>
      </c>
    </row>
    <row r="60" spans="1:6" ht="11.25" customHeight="1">
      <c r="A60" s="578" t="s">
        <v>115</v>
      </c>
      <c r="B60" s="624" t="s">
        <v>84</v>
      </c>
      <c r="C60" s="625">
        <v>73.812150000000003</v>
      </c>
      <c r="D60" s="625">
        <v>22.755130000000001</v>
      </c>
      <c r="E60" s="625">
        <v>73.812150000000003</v>
      </c>
      <c r="F60" s="626">
        <f t="shared" si="1"/>
        <v>2.2437586601350992</v>
      </c>
    </row>
    <row r="61" spans="1:6" ht="11.25" customHeight="1">
      <c r="A61" s="584" t="s">
        <v>483</v>
      </c>
      <c r="B61" s="585"/>
      <c r="C61" s="623">
        <v>73.812150000000003</v>
      </c>
      <c r="D61" s="623">
        <v>22.755130000000001</v>
      </c>
      <c r="E61" s="623">
        <v>73.812150000000003</v>
      </c>
      <c r="F61" s="627">
        <f t="shared" si="1"/>
        <v>2.2437586601350992</v>
      </c>
    </row>
    <row r="62" spans="1:6" ht="11.25" customHeight="1">
      <c r="A62" s="578" t="s">
        <v>124</v>
      </c>
      <c r="B62" s="624" t="s">
        <v>295</v>
      </c>
      <c r="C62" s="625">
        <v>0</v>
      </c>
      <c r="D62" s="625">
        <v>0</v>
      </c>
      <c r="E62" s="625">
        <v>0</v>
      </c>
      <c r="F62" s="626" t="str">
        <f t="shared" si="1"/>
        <v/>
      </c>
    </row>
    <row r="63" spans="1:6" ht="11.25" customHeight="1">
      <c r="A63" s="584" t="s">
        <v>484</v>
      </c>
      <c r="B63" s="585"/>
      <c r="C63" s="623">
        <v>0</v>
      </c>
      <c r="D63" s="623">
        <v>0</v>
      </c>
      <c r="E63" s="623">
        <v>0</v>
      </c>
      <c r="F63" s="627" t="str">
        <f t="shared" si="1"/>
        <v/>
      </c>
    </row>
    <row r="64" spans="1:6" ht="11.25" customHeight="1">
      <c r="A64" s="582" t="s">
        <v>310</v>
      </c>
      <c r="B64" s="624" t="s">
        <v>98</v>
      </c>
      <c r="C64" s="625">
        <v>4.4153000000000002</v>
      </c>
      <c r="D64" s="625">
        <v>3.0085000000000002</v>
      </c>
      <c r="E64" s="625">
        <v>4.4153000000000002</v>
      </c>
      <c r="F64" s="626">
        <f t="shared" si="1"/>
        <v>0.46760844274555424</v>
      </c>
    </row>
    <row r="65" spans="1:6" ht="11.25" customHeight="1">
      <c r="A65" s="578"/>
      <c r="B65" s="624" t="s">
        <v>100</v>
      </c>
      <c r="C65" s="625">
        <v>0</v>
      </c>
      <c r="D65" s="625"/>
      <c r="E65" s="625">
        <v>0</v>
      </c>
      <c r="F65" s="626" t="str">
        <f t="shared" si="1"/>
        <v/>
      </c>
    </row>
    <row r="66" spans="1:6" ht="11.25" customHeight="1">
      <c r="A66" s="584" t="s">
        <v>485</v>
      </c>
      <c r="B66" s="585"/>
      <c r="C66" s="623">
        <v>4.4153000000000002</v>
      </c>
      <c r="D66" s="623">
        <v>3.0085000000000002</v>
      </c>
      <c r="E66" s="623">
        <v>4.4153000000000002</v>
      </c>
      <c r="F66" s="627">
        <f t="shared" si="1"/>
        <v>0.46760844274555424</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50"/>
  <sheetViews>
    <sheetView showGridLines="0" view="pageBreakPreview" zoomScale="140" zoomScaleNormal="100" zoomScaleSheetLayoutView="140" zoomScalePageLayoutView="130" workbookViewId="0">
      <selection activeCell="P25" sqref="P25"/>
    </sheetView>
  </sheetViews>
  <sheetFormatPr defaultRowHeight="9"/>
  <cols>
    <col min="1" max="1" width="27.6640625" style="605" customWidth="1"/>
    <col min="2" max="2" width="23" style="605" customWidth="1"/>
    <col min="3" max="4" width="17.6640625" style="605" customWidth="1"/>
    <col min="5" max="5" width="15.1640625" style="605" customWidth="1"/>
    <col min="6" max="6" width="13.33203125" style="605" customWidth="1"/>
    <col min="7" max="9" width="9.33203125" style="605"/>
    <col min="10" max="11" width="9.33203125" style="605" customWidth="1"/>
    <col min="12" max="13" width="9.33203125" style="605"/>
    <col min="14" max="16384" width="9.33203125" style="607"/>
  </cols>
  <sheetData>
    <row r="1" spans="1:12" ht="11.25" customHeight="1">
      <c r="A1" s="896" t="s">
        <v>323</v>
      </c>
      <c r="B1" s="899" t="s">
        <v>61</v>
      </c>
      <c r="C1" s="899" t="s">
        <v>541</v>
      </c>
      <c r="D1" s="899"/>
      <c r="E1" s="899"/>
      <c r="F1" s="902"/>
      <c r="G1" s="608"/>
      <c r="H1" s="608"/>
      <c r="I1" s="608"/>
      <c r="J1" s="608"/>
      <c r="K1" s="608"/>
    </row>
    <row r="2" spans="1:12" ht="11.25" customHeight="1">
      <c r="A2" s="897"/>
      <c r="B2" s="900"/>
      <c r="C2" s="631" t="s">
        <v>538</v>
      </c>
      <c r="D2" s="632" t="s">
        <v>330</v>
      </c>
      <c r="E2" s="633">
        <v>2018</v>
      </c>
      <c r="F2" s="609" t="s">
        <v>539</v>
      </c>
      <c r="G2" s="610"/>
      <c r="H2" s="610"/>
      <c r="I2" s="610"/>
      <c r="J2" s="610"/>
      <c r="K2" s="610"/>
      <c r="L2" s="611"/>
    </row>
    <row r="3" spans="1:12" ht="11.25" customHeight="1">
      <c r="A3" s="897"/>
      <c r="B3" s="900"/>
      <c r="C3" s="634">
        <f>+'8. Max Potencia'!D8</f>
        <v>43126.822916666664</v>
      </c>
      <c r="D3" s="634">
        <f>+'8. Max Potencia'!E8</f>
        <v>42760.802083333336</v>
      </c>
      <c r="E3" s="634">
        <f>+'8. Max Potencia'!G8</f>
        <v>43126.822916666664</v>
      </c>
      <c r="F3" s="635" t="s">
        <v>524</v>
      </c>
      <c r="G3" s="612"/>
      <c r="H3" s="612"/>
      <c r="I3" s="613"/>
      <c r="J3" s="613"/>
      <c r="K3" s="613"/>
      <c r="L3" s="611"/>
    </row>
    <row r="4" spans="1:12" ht="11.25" customHeight="1">
      <c r="A4" s="898"/>
      <c r="B4" s="901"/>
      <c r="C4" s="636">
        <f>+'8. Max Potencia'!D9</f>
        <v>43126.822916666664</v>
      </c>
      <c r="D4" s="636">
        <f>+'8. Max Potencia'!E9</f>
        <v>42760.802083333336</v>
      </c>
      <c r="E4" s="636">
        <f>+'8. Max Potencia'!G9</f>
        <v>43126.822916666664</v>
      </c>
      <c r="F4" s="637" t="s">
        <v>525</v>
      </c>
      <c r="G4" s="612"/>
      <c r="H4" s="612"/>
      <c r="I4" s="612"/>
      <c r="J4" s="612"/>
      <c r="K4" s="612"/>
      <c r="L4" s="614"/>
    </row>
    <row r="5" spans="1:12" ht="11.25" customHeight="1">
      <c r="A5" s="578" t="s">
        <v>311</v>
      </c>
      <c r="B5" s="624" t="s">
        <v>486</v>
      </c>
      <c r="C5" s="625">
        <v>0</v>
      </c>
      <c r="D5" s="625">
        <v>0</v>
      </c>
      <c r="E5" s="625">
        <v>0</v>
      </c>
      <c r="F5" s="626" t="str">
        <f t="shared" ref="F5:F6" si="0">IF(D5=0,"",C5/D5-1)</f>
        <v/>
      </c>
    </row>
    <row r="6" spans="1:12" ht="11.25" customHeight="1">
      <c r="A6" s="584" t="s">
        <v>487</v>
      </c>
      <c r="B6" s="585"/>
      <c r="C6" s="623">
        <v>0</v>
      </c>
      <c r="D6" s="623">
        <v>0</v>
      </c>
      <c r="E6" s="623">
        <v>0</v>
      </c>
      <c r="F6" s="627" t="str">
        <f t="shared" si="0"/>
        <v/>
      </c>
    </row>
    <row r="7" spans="1:12" ht="11.25" customHeight="1">
      <c r="A7" s="578" t="s">
        <v>141</v>
      </c>
      <c r="B7" s="624" t="s">
        <v>532</v>
      </c>
      <c r="C7" s="625"/>
      <c r="D7" s="625">
        <v>20.347239999999999</v>
      </c>
      <c r="E7" s="625"/>
      <c r="F7" s="626">
        <f t="shared" ref="F7:F48" si="1">IF(D7=0,"",C7/D7-1)</f>
        <v>-1</v>
      </c>
    </row>
    <row r="8" spans="1:12" ht="11.25" customHeight="1">
      <c r="A8" s="584" t="s">
        <v>533</v>
      </c>
      <c r="B8" s="585"/>
      <c r="C8" s="623"/>
      <c r="D8" s="623">
        <v>20.347239999999999</v>
      </c>
      <c r="E8" s="623"/>
      <c r="F8" s="627">
        <f t="shared" si="1"/>
        <v>-1</v>
      </c>
    </row>
    <row r="9" spans="1:12" ht="11.25" customHeight="1">
      <c r="A9" s="578" t="s">
        <v>121</v>
      </c>
      <c r="B9" s="624" t="s">
        <v>69</v>
      </c>
      <c r="C9" s="625">
        <v>19.14423</v>
      </c>
      <c r="D9" s="625">
        <v>18.527670000000001</v>
      </c>
      <c r="E9" s="625">
        <v>19.14423</v>
      </c>
      <c r="F9" s="626">
        <f t="shared" si="1"/>
        <v>3.3277794779375869E-2</v>
      </c>
    </row>
    <row r="10" spans="1:12" ht="11.25" customHeight="1">
      <c r="A10" s="584" t="s">
        <v>488</v>
      </c>
      <c r="B10" s="585"/>
      <c r="C10" s="623">
        <v>19.14423</v>
      </c>
      <c r="D10" s="623">
        <v>18.527670000000001</v>
      </c>
      <c r="E10" s="623">
        <v>19.14423</v>
      </c>
      <c r="F10" s="627">
        <f t="shared" si="1"/>
        <v>3.3277794779375869E-2</v>
      </c>
    </row>
    <row r="11" spans="1:12" ht="11.25" customHeight="1">
      <c r="A11" s="578" t="s">
        <v>312</v>
      </c>
      <c r="B11" s="624" t="s">
        <v>489</v>
      </c>
      <c r="C11" s="625">
        <v>0</v>
      </c>
      <c r="D11" s="625">
        <v>148.52844999999999</v>
      </c>
      <c r="E11" s="625">
        <v>0</v>
      </c>
      <c r="F11" s="626">
        <f t="shared" si="1"/>
        <v>-1</v>
      </c>
    </row>
    <row r="12" spans="1:12" ht="11.25" customHeight="1">
      <c r="A12" s="584" t="s">
        <v>490</v>
      </c>
      <c r="B12" s="585"/>
      <c r="C12" s="623">
        <v>0</v>
      </c>
      <c r="D12" s="623">
        <v>148.52844999999999</v>
      </c>
      <c r="E12" s="623">
        <v>0</v>
      </c>
      <c r="F12" s="627">
        <f t="shared" si="1"/>
        <v>-1</v>
      </c>
    </row>
    <row r="13" spans="1:12" ht="11.25" customHeight="1">
      <c r="A13" s="582" t="s">
        <v>110</v>
      </c>
      <c r="B13" s="624" t="s">
        <v>491</v>
      </c>
      <c r="C13" s="625">
        <v>110.91433000000001</v>
      </c>
      <c r="D13" s="625">
        <v>110.38237000000001</v>
      </c>
      <c r="E13" s="625">
        <v>110.91433000000001</v>
      </c>
      <c r="F13" s="626">
        <f t="shared" si="1"/>
        <v>4.8192478563378049E-3</v>
      </c>
    </row>
    <row r="14" spans="1:12" ht="11.25" customHeight="1">
      <c r="A14" s="578"/>
      <c r="B14" s="624" t="s">
        <v>534</v>
      </c>
      <c r="C14" s="625"/>
      <c r="D14" s="625">
        <v>0</v>
      </c>
      <c r="E14" s="625"/>
      <c r="F14" s="626" t="str">
        <f t="shared" si="1"/>
        <v/>
      </c>
    </row>
    <row r="15" spans="1:12" ht="11.25" customHeight="1">
      <c r="A15" s="584" t="s">
        <v>492</v>
      </c>
      <c r="B15" s="585"/>
      <c r="C15" s="623">
        <v>110.91433000000001</v>
      </c>
      <c r="D15" s="623">
        <v>110.38237000000001</v>
      </c>
      <c r="E15" s="623">
        <v>110.91433000000001</v>
      </c>
      <c r="F15" s="627">
        <f t="shared" si="1"/>
        <v>4.8192478563378049E-3</v>
      </c>
    </row>
    <row r="16" spans="1:12" ht="11.25" customHeight="1">
      <c r="A16" s="582" t="s">
        <v>313</v>
      </c>
      <c r="B16" s="624" t="s">
        <v>73</v>
      </c>
      <c r="C16" s="625">
        <v>9.6437500000000007</v>
      </c>
      <c r="D16" s="625">
        <v>4.5082399999999998</v>
      </c>
      <c r="E16" s="625">
        <v>9.6437500000000007</v>
      </c>
      <c r="F16" s="626">
        <f t="shared" si="1"/>
        <v>1.1391385551789615</v>
      </c>
    </row>
    <row r="17" spans="1:6" ht="11.25" customHeight="1">
      <c r="A17" s="582"/>
      <c r="B17" s="624" t="s">
        <v>72</v>
      </c>
      <c r="C17" s="625">
        <v>9.8836999999999993</v>
      </c>
      <c r="D17" s="625">
        <v>5.7756400000000001</v>
      </c>
      <c r="E17" s="625">
        <v>9.8836999999999993</v>
      </c>
      <c r="F17" s="626">
        <f t="shared" si="1"/>
        <v>0.7112735558310419</v>
      </c>
    </row>
    <row r="18" spans="1:6" ht="11.25" customHeight="1">
      <c r="A18" s="582"/>
      <c r="B18" s="624" t="s">
        <v>76</v>
      </c>
      <c r="C18" s="625">
        <v>5.5732600000000003</v>
      </c>
      <c r="D18" s="625">
        <v>6.7242600000000001</v>
      </c>
      <c r="E18" s="625">
        <v>5.5732600000000003</v>
      </c>
      <c r="F18" s="626">
        <f t="shared" si="1"/>
        <v>-0.17117125155779223</v>
      </c>
    </row>
    <row r="19" spans="1:6" ht="11.25" customHeight="1">
      <c r="A19" s="578"/>
      <c r="B19" s="624" t="s">
        <v>75</v>
      </c>
      <c r="C19" s="625">
        <v>6.4707800000000004</v>
      </c>
      <c r="D19" s="625">
        <v>6.4975399999999999</v>
      </c>
      <c r="E19" s="625">
        <v>6.4707800000000004</v>
      </c>
      <c r="F19" s="626">
        <f t="shared" si="1"/>
        <v>-4.1184817638674209E-3</v>
      </c>
    </row>
    <row r="20" spans="1:6" ht="11.25" customHeight="1">
      <c r="A20" s="584" t="s">
        <v>493</v>
      </c>
      <c r="B20" s="585"/>
      <c r="C20" s="623">
        <v>31.571490000000004</v>
      </c>
      <c r="D20" s="623">
        <v>23.505680000000002</v>
      </c>
      <c r="E20" s="623">
        <v>31.571490000000004</v>
      </c>
      <c r="F20" s="627">
        <f t="shared" si="1"/>
        <v>0.34314301904901301</v>
      </c>
    </row>
    <row r="21" spans="1:6" ht="11.25" customHeight="1">
      <c r="A21" s="578" t="s">
        <v>144</v>
      </c>
      <c r="B21" s="624" t="s">
        <v>535</v>
      </c>
      <c r="C21" s="625"/>
      <c r="D21" s="625">
        <v>10.27887</v>
      </c>
      <c r="E21" s="625"/>
      <c r="F21" s="626">
        <f t="shared" si="1"/>
        <v>-1</v>
      </c>
    </row>
    <row r="22" spans="1:6" ht="11.25" customHeight="1">
      <c r="A22" s="584" t="s">
        <v>536</v>
      </c>
      <c r="B22" s="585"/>
      <c r="C22" s="623"/>
      <c r="D22" s="623">
        <v>10.27887</v>
      </c>
      <c r="E22" s="623"/>
      <c r="F22" s="627">
        <f t="shared" si="1"/>
        <v>-1</v>
      </c>
    </row>
    <row r="23" spans="1:6" ht="11.25" customHeight="1">
      <c r="A23" s="578" t="s">
        <v>118</v>
      </c>
      <c r="B23" s="624" t="s">
        <v>494</v>
      </c>
      <c r="C23" s="625">
        <v>26.922409999999999</v>
      </c>
      <c r="D23" s="625">
        <v>26.434329999999999</v>
      </c>
      <c r="E23" s="625">
        <v>26.922409999999999</v>
      </c>
      <c r="F23" s="626">
        <f t="shared" si="1"/>
        <v>1.8463868764595048E-2</v>
      </c>
    </row>
    <row r="24" spans="1:6" ht="11.25" customHeight="1">
      <c r="A24" s="584" t="s">
        <v>495</v>
      </c>
      <c r="B24" s="585"/>
      <c r="C24" s="623">
        <v>26.922409999999999</v>
      </c>
      <c r="D24" s="623">
        <v>26.434329999999999</v>
      </c>
      <c r="E24" s="623">
        <v>26.922409999999999</v>
      </c>
      <c r="F24" s="627">
        <f t="shared" si="1"/>
        <v>1.8463868764595048E-2</v>
      </c>
    </row>
    <row r="25" spans="1:6" ht="11.25" customHeight="1">
      <c r="A25" s="578" t="s">
        <v>138</v>
      </c>
      <c r="B25" s="624" t="s">
        <v>496</v>
      </c>
      <c r="C25" s="625">
        <v>0</v>
      </c>
      <c r="D25" s="625">
        <v>0</v>
      </c>
      <c r="E25" s="625">
        <v>0</v>
      </c>
      <c r="F25" s="626" t="str">
        <f t="shared" si="1"/>
        <v/>
      </c>
    </row>
    <row r="26" spans="1:6" ht="11.25" customHeight="1">
      <c r="A26" s="584" t="s">
        <v>497</v>
      </c>
      <c r="B26" s="585"/>
      <c r="C26" s="623">
        <v>0</v>
      </c>
      <c r="D26" s="623">
        <v>0</v>
      </c>
      <c r="E26" s="623">
        <v>0</v>
      </c>
      <c r="F26" s="627" t="str">
        <f t="shared" si="1"/>
        <v/>
      </c>
    </row>
    <row r="27" spans="1:6" ht="11.25" customHeight="1">
      <c r="A27" s="582" t="s">
        <v>130</v>
      </c>
      <c r="B27" s="624" t="s">
        <v>537</v>
      </c>
      <c r="C27" s="625"/>
      <c r="D27" s="625">
        <v>20.339310000000001</v>
      </c>
      <c r="E27" s="625"/>
      <c r="F27" s="626">
        <f t="shared" si="1"/>
        <v>-1</v>
      </c>
    </row>
    <row r="28" spans="1:6" ht="11.25" customHeight="1">
      <c r="A28" s="578"/>
      <c r="B28" s="624" t="s">
        <v>77</v>
      </c>
      <c r="C28" s="625">
        <v>7.7857099999999999</v>
      </c>
      <c r="D28" s="625">
        <v>3.8766400000000001</v>
      </c>
      <c r="E28" s="625">
        <v>7.7857099999999999</v>
      </c>
      <c r="F28" s="626">
        <f t="shared" si="1"/>
        <v>1.0083654917660656</v>
      </c>
    </row>
    <row r="29" spans="1:6" ht="11.25" customHeight="1">
      <c r="A29" s="584" t="s">
        <v>498</v>
      </c>
      <c r="B29" s="585"/>
      <c r="C29" s="623">
        <v>7.7857099999999999</v>
      </c>
      <c r="D29" s="623">
        <v>24.215949999999999</v>
      </c>
      <c r="E29" s="623">
        <v>7.7857099999999999</v>
      </c>
      <c r="F29" s="627">
        <f t="shared" si="1"/>
        <v>-0.67848835168556265</v>
      </c>
    </row>
    <row r="30" spans="1:6" ht="11.25" customHeight="1">
      <c r="A30" s="582" t="s">
        <v>105</v>
      </c>
      <c r="B30" s="624" t="s">
        <v>499</v>
      </c>
      <c r="C30" s="625">
        <v>45.59196</v>
      </c>
      <c r="D30" s="625">
        <v>0</v>
      </c>
      <c r="E30" s="625">
        <v>45.59196</v>
      </c>
      <c r="F30" s="626" t="str">
        <f t="shared" si="1"/>
        <v/>
      </c>
    </row>
    <row r="31" spans="1:6" ht="11.25" customHeight="1">
      <c r="A31" s="582"/>
      <c r="B31" s="624" t="s">
        <v>500</v>
      </c>
      <c r="C31" s="625">
        <v>167.5307</v>
      </c>
      <c r="D31" s="625">
        <v>174.56799999999998</v>
      </c>
      <c r="E31" s="625">
        <v>167.5307</v>
      </c>
      <c r="F31" s="626">
        <f t="shared" si="1"/>
        <v>-4.0312657531735407E-2</v>
      </c>
    </row>
    <row r="32" spans="1:6" ht="11.25" customHeight="1">
      <c r="A32" s="582"/>
      <c r="B32" s="624" t="s">
        <v>501</v>
      </c>
      <c r="C32" s="625">
        <v>25.06419</v>
      </c>
      <c r="D32" s="625">
        <v>26.404229999999998</v>
      </c>
      <c r="E32" s="625">
        <v>25.06419</v>
      </c>
      <c r="F32" s="626">
        <f t="shared" si="1"/>
        <v>-5.0750959221306569E-2</v>
      </c>
    </row>
    <row r="33" spans="1:6" ht="11.25" customHeight="1">
      <c r="A33" s="582"/>
      <c r="B33" s="624" t="s">
        <v>502</v>
      </c>
      <c r="C33" s="625">
        <v>0</v>
      </c>
      <c r="D33" s="625">
        <v>0</v>
      </c>
      <c r="E33" s="625">
        <v>0</v>
      </c>
      <c r="F33" s="626" t="str">
        <f t="shared" si="1"/>
        <v/>
      </c>
    </row>
    <row r="34" spans="1:6" ht="11.25" customHeight="1">
      <c r="A34" s="582"/>
      <c r="B34" s="624" t="s">
        <v>503</v>
      </c>
      <c r="C34" s="625">
        <v>43.864350000000002</v>
      </c>
      <c r="D34" s="625">
        <v>22.009239999999998</v>
      </c>
      <c r="E34" s="625">
        <v>43.864350000000002</v>
      </c>
      <c r="F34" s="626">
        <f t="shared" si="1"/>
        <v>0.99299703215558588</v>
      </c>
    </row>
    <row r="35" spans="1:6" ht="11.25" customHeight="1">
      <c r="A35" s="582"/>
      <c r="B35" s="624" t="s">
        <v>504</v>
      </c>
      <c r="C35" s="625">
        <v>3.7612800000000002</v>
      </c>
      <c r="D35" s="625">
        <v>3.7612800000000002</v>
      </c>
      <c r="E35" s="625">
        <v>3.7612800000000002</v>
      </c>
      <c r="F35" s="626">
        <f t="shared" si="1"/>
        <v>0</v>
      </c>
    </row>
    <row r="36" spans="1:6" ht="11.25" customHeight="1">
      <c r="A36" s="582"/>
      <c r="B36" s="624" t="s">
        <v>505</v>
      </c>
      <c r="C36" s="625">
        <v>6.9274800000000001</v>
      </c>
      <c r="D36" s="625">
        <v>5.3208000000000002</v>
      </c>
      <c r="E36" s="625">
        <v>6.9274800000000001</v>
      </c>
      <c r="F36" s="626">
        <f t="shared" si="1"/>
        <v>0.30196211096075776</v>
      </c>
    </row>
    <row r="37" spans="1:6" ht="11.25" customHeight="1">
      <c r="A37" s="582"/>
      <c r="B37" s="624" t="s">
        <v>506</v>
      </c>
      <c r="C37" s="625">
        <v>0</v>
      </c>
      <c r="D37" s="625">
        <v>0</v>
      </c>
      <c r="E37" s="625">
        <v>0</v>
      </c>
      <c r="F37" s="626" t="str">
        <f t="shared" si="1"/>
        <v/>
      </c>
    </row>
    <row r="38" spans="1:6" ht="11.25" customHeight="1">
      <c r="A38" s="582"/>
      <c r="B38" s="624" t="s">
        <v>507</v>
      </c>
      <c r="C38" s="625">
        <v>2.4892399999999997</v>
      </c>
      <c r="D38" s="625">
        <v>4.3647099999999996</v>
      </c>
      <c r="E38" s="625">
        <v>2.4892399999999997</v>
      </c>
      <c r="F38" s="626">
        <f t="shared" si="1"/>
        <v>-0.42968948681584807</v>
      </c>
    </row>
    <row r="39" spans="1:6" ht="11.25" customHeight="1">
      <c r="A39" s="582"/>
      <c r="B39" s="624" t="s">
        <v>508</v>
      </c>
      <c r="C39" s="625">
        <v>0.53237000000000001</v>
      </c>
      <c r="D39" s="625">
        <v>0.55569000000000002</v>
      </c>
      <c r="E39" s="625">
        <v>0.53237000000000001</v>
      </c>
      <c r="F39" s="626">
        <f t="shared" si="1"/>
        <v>-4.1965844265687724E-2</v>
      </c>
    </row>
    <row r="40" spans="1:6" ht="11.25" customHeight="1">
      <c r="A40" s="582"/>
      <c r="B40" s="624" t="s">
        <v>509</v>
      </c>
      <c r="C40" s="625">
        <v>0.39488000000000001</v>
      </c>
      <c r="D40" s="625">
        <v>0.33227000000000001</v>
      </c>
      <c r="E40" s="625">
        <v>0.39488000000000001</v>
      </c>
      <c r="F40" s="626">
        <f t="shared" si="1"/>
        <v>0.18843109519366785</v>
      </c>
    </row>
    <row r="41" spans="1:6" ht="11.25" customHeight="1">
      <c r="A41" s="578"/>
      <c r="B41" s="624" t="s">
        <v>510</v>
      </c>
      <c r="C41" s="625">
        <v>56.452669999999998</v>
      </c>
      <c r="D41" s="625">
        <v>99.591340000000002</v>
      </c>
      <c r="E41" s="625">
        <v>56.452669999999998</v>
      </c>
      <c r="F41" s="626">
        <f t="shared" si="1"/>
        <v>-0.43315683873718336</v>
      </c>
    </row>
    <row r="42" spans="1:6" ht="11.25" customHeight="1">
      <c r="A42" s="584" t="s">
        <v>511</v>
      </c>
      <c r="B42" s="585"/>
      <c r="C42" s="623">
        <v>352.60912000000002</v>
      </c>
      <c r="D42" s="623">
        <v>336.90755999999999</v>
      </c>
      <c r="E42" s="623">
        <v>352.60912000000002</v>
      </c>
      <c r="F42" s="627">
        <f t="shared" si="1"/>
        <v>4.6604950034365489E-2</v>
      </c>
    </row>
    <row r="43" spans="1:6" ht="11.25" customHeight="1">
      <c r="A43" s="578" t="s">
        <v>126</v>
      </c>
      <c r="B43" s="624" t="s">
        <v>294</v>
      </c>
      <c r="C43" s="625">
        <v>0</v>
      </c>
      <c r="D43" s="625">
        <v>0</v>
      </c>
      <c r="E43" s="625">
        <v>0</v>
      </c>
      <c r="F43" s="626" t="str">
        <f t="shared" si="1"/>
        <v/>
      </c>
    </row>
    <row r="44" spans="1:6" ht="11.25" customHeight="1">
      <c r="A44" s="584" t="s">
        <v>512</v>
      </c>
      <c r="B44" s="585"/>
      <c r="C44" s="623">
        <v>0</v>
      </c>
      <c r="D44" s="623">
        <v>0</v>
      </c>
      <c r="E44" s="623">
        <v>0</v>
      </c>
      <c r="F44" s="627" t="str">
        <f t="shared" si="1"/>
        <v/>
      </c>
    </row>
    <row r="45" spans="1:6" ht="11.25" customHeight="1">
      <c r="A45" s="578" t="s">
        <v>116</v>
      </c>
      <c r="B45" s="624" t="s">
        <v>513</v>
      </c>
      <c r="C45" s="625">
        <v>150.69122999999999</v>
      </c>
      <c r="D45" s="625">
        <v>0</v>
      </c>
      <c r="E45" s="625">
        <v>150.69122999999999</v>
      </c>
      <c r="F45" s="626" t="str">
        <f t="shared" si="1"/>
        <v/>
      </c>
    </row>
    <row r="46" spans="1:6" ht="11.25" customHeight="1">
      <c r="A46" s="584" t="s">
        <v>514</v>
      </c>
      <c r="B46" s="585"/>
      <c r="C46" s="623">
        <v>150.69122999999999</v>
      </c>
      <c r="D46" s="623">
        <v>0</v>
      </c>
      <c r="E46" s="623">
        <v>150.69122999999999</v>
      </c>
      <c r="F46" s="627" t="str">
        <f t="shared" si="1"/>
        <v/>
      </c>
    </row>
    <row r="47" spans="1:6" ht="11.25" customHeight="1">
      <c r="A47" s="578" t="s">
        <v>122</v>
      </c>
      <c r="B47" s="624" t="s">
        <v>515</v>
      </c>
      <c r="C47" s="625">
        <v>0</v>
      </c>
      <c r="D47" s="625">
        <v>0</v>
      </c>
      <c r="E47" s="625">
        <v>0</v>
      </c>
      <c r="F47" s="626" t="str">
        <f t="shared" si="1"/>
        <v/>
      </c>
    </row>
    <row r="48" spans="1:6" ht="11.25" customHeight="1">
      <c r="A48" s="584" t="s">
        <v>516</v>
      </c>
      <c r="B48" s="585"/>
      <c r="C48" s="623">
        <v>0</v>
      </c>
      <c r="D48" s="623">
        <v>0</v>
      </c>
      <c r="E48" s="623">
        <v>0</v>
      </c>
      <c r="F48" s="627" t="str">
        <f t="shared" si="1"/>
        <v/>
      </c>
    </row>
    <row r="50" spans="1:1">
      <c r="A50" s="605" t="s">
        <v>522</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72"/>
  <sheetViews>
    <sheetView showGridLines="0" view="pageBreakPreview" zoomScale="130" zoomScaleNormal="100" zoomScaleSheetLayoutView="130" zoomScalePageLayoutView="115" workbookViewId="0">
      <selection activeCell="P25" sqref="P25"/>
    </sheetView>
  </sheetViews>
  <sheetFormatPr defaultRowHeight="11.25"/>
  <cols>
    <col min="1" max="1" width="9.83203125" style="50" customWidth="1"/>
    <col min="2" max="2" width="6.6640625" style="50" customWidth="1"/>
    <col min="3" max="3" width="9.5" style="50" customWidth="1"/>
    <col min="4" max="6" width="12.1640625" style="50" customWidth="1"/>
    <col min="7" max="7" width="6.5" style="50" customWidth="1"/>
    <col min="8" max="8" width="10.33203125" style="50" customWidth="1"/>
    <col min="9" max="11" width="12.1640625"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649" t="s">
        <v>599</v>
      </c>
      <c r="B3" s="647"/>
    </row>
    <row r="4" spans="1:13" s="50" customFormat="1" ht="11.25" customHeight="1">
      <c r="A4" s="525"/>
      <c r="B4" s="647"/>
    </row>
    <row r="5" spans="1:13" s="50" customFormat="1" ht="11.25" customHeight="1">
      <c r="A5" s="648" t="s">
        <v>602</v>
      </c>
      <c r="C5" s="647">
        <v>6489.0350500000004</v>
      </c>
    </row>
    <row r="6" spans="1:13" s="50" customFormat="1" ht="11.25" customHeight="1">
      <c r="A6" s="648" t="s">
        <v>600</v>
      </c>
      <c r="C6" s="647" t="s">
        <v>590</v>
      </c>
    </row>
    <row r="7" spans="1:13" s="50" customFormat="1" ht="11.25" customHeight="1">
      <c r="A7" s="648" t="s">
        <v>601</v>
      </c>
      <c r="C7" s="647" t="s">
        <v>566</v>
      </c>
    </row>
    <row r="8" spans="1:13" s="50" customFormat="1" ht="11.25" customHeight="1"/>
    <row r="9" spans="1:13" s="50" customFormat="1" ht="14.25" customHeight="1">
      <c r="A9" s="903" t="s">
        <v>543</v>
      </c>
      <c r="B9" s="904" t="s">
        <v>544</v>
      </c>
      <c r="C9" s="904"/>
      <c r="D9" s="904"/>
      <c r="E9" s="904"/>
      <c r="F9" s="904"/>
      <c r="G9" s="904" t="s">
        <v>545</v>
      </c>
      <c r="H9" s="904"/>
      <c r="I9" s="904"/>
      <c r="J9" s="904"/>
      <c r="K9" s="904"/>
    </row>
    <row r="10" spans="1:13" s="50" customFormat="1" ht="26.25" customHeight="1">
      <c r="A10" s="903"/>
      <c r="B10" s="641" t="s">
        <v>546</v>
      </c>
      <c r="C10" s="641" t="s">
        <v>231</v>
      </c>
      <c r="D10" s="641" t="s">
        <v>519</v>
      </c>
      <c r="E10" s="641" t="s">
        <v>520</v>
      </c>
      <c r="F10" s="642" t="s">
        <v>598</v>
      </c>
      <c r="G10" s="641" t="s">
        <v>546</v>
      </c>
      <c r="H10" s="641" t="s">
        <v>231</v>
      </c>
      <c r="I10" s="641" t="s">
        <v>519</v>
      </c>
      <c r="J10" s="641" t="s">
        <v>520</v>
      </c>
      <c r="K10" s="642" t="s">
        <v>598</v>
      </c>
      <c r="L10" s="324"/>
      <c r="M10" s="61"/>
    </row>
    <row r="11" spans="1:13" s="50" customFormat="1" ht="11.25" customHeight="1">
      <c r="A11" s="903"/>
      <c r="B11" s="641" t="s">
        <v>547</v>
      </c>
      <c r="C11" s="641" t="s">
        <v>548</v>
      </c>
      <c r="D11" s="641" t="s">
        <v>548</v>
      </c>
      <c r="E11" s="641" t="s">
        <v>548</v>
      </c>
      <c r="F11" s="641" t="s">
        <v>548</v>
      </c>
      <c r="G11" s="641" t="s">
        <v>547</v>
      </c>
      <c r="H11" s="641" t="s">
        <v>548</v>
      </c>
      <c r="I11" s="641" t="s">
        <v>548</v>
      </c>
      <c r="J11" s="641" t="s">
        <v>548</v>
      </c>
      <c r="K11" s="641" t="s">
        <v>548</v>
      </c>
      <c r="L11" s="324"/>
      <c r="M11" s="61"/>
    </row>
    <row r="12" spans="1:13" s="50" customFormat="1" ht="11.25" customHeight="1">
      <c r="A12" s="638" t="s">
        <v>549</v>
      </c>
      <c r="B12" s="639" t="s">
        <v>550</v>
      </c>
      <c r="C12" s="644">
        <v>5139.1638999999996</v>
      </c>
      <c r="D12" s="644">
        <v>0</v>
      </c>
      <c r="E12" s="644">
        <v>0</v>
      </c>
      <c r="F12" s="644">
        <v>5139.1638999999996</v>
      </c>
      <c r="G12" s="639" t="s">
        <v>551</v>
      </c>
      <c r="H12" s="644">
        <v>5539.8822399999999</v>
      </c>
      <c r="I12" s="644">
        <v>0</v>
      </c>
      <c r="J12" s="644">
        <v>0</v>
      </c>
      <c r="K12" s="644">
        <v>5539.8822399999999</v>
      </c>
      <c r="L12" s="336"/>
      <c r="M12" s="61"/>
    </row>
    <row r="13" spans="1:13" s="50" customFormat="1" ht="11.25" customHeight="1">
      <c r="A13" s="638" t="s">
        <v>552</v>
      </c>
      <c r="B13" s="640" t="s">
        <v>553</v>
      </c>
      <c r="C13" s="645">
        <v>5910.4590799999996</v>
      </c>
      <c r="D13" s="645">
        <v>0</v>
      </c>
      <c r="E13" s="645">
        <v>0</v>
      </c>
      <c r="F13" s="645">
        <v>5910.4590799999996</v>
      </c>
      <c r="G13" s="640" t="s">
        <v>554</v>
      </c>
      <c r="H13" s="645">
        <v>6017.3684800000001</v>
      </c>
      <c r="I13" s="645">
        <v>0</v>
      </c>
      <c r="J13" s="645">
        <v>0</v>
      </c>
      <c r="K13" s="645">
        <v>6017.3684800000001</v>
      </c>
      <c r="L13" s="7"/>
    </row>
    <row r="14" spans="1:13" s="50" customFormat="1" ht="11.25" customHeight="1">
      <c r="A14" s="638" t="s">
        <v>555</v>
      </c>
      <c r="B14" s="640" t="s">
        <v>556</v>
      </c>
      <c r="C14" s="645">
        <v>6171.0514499999999</v>
      </c>
      <c r="D14" s="645">
        <v>0</v>
      </c>
      <c r="E14" s="645">
        <v>0</v>
      </c>
      <c r="F14" s="645">
        <v>6171.0514499999999</v>
      </c>
      <c r="G14" s="640" t="s">
        <v>557</v>
      </c>
      <c r="H14" s="645">
        <v>6293.0636699999995</v>
      </c>
      <c r="I14" s="645">
        <v>0</v>
      </c>
      <c r="J14" s="645">
        <v>0</v>
      </c>
      <c r="K14" s="645">
        <v>6293.0636699999995</v>
      </c>
      <c r="L14" s="20"/>
    </row>
    <row r="15" spans="1:13" s="50" customFormat="1" ht="11.25" customHeight="1">
      <c r="A15" s="638" t="s">
        <v>558</v>
      </c>
      <c r="B15" s="640" t="s">
        <v>556</v>
      </c>
      <c r="C15" s="645">
        <v>6270.7427600000001</v>
      </c>
      <c r="D15" s="645">
        <v>0</v>
      </c>
      <c r="E15" s="645">
        <v>0</v>
      </c>
      <c r="F15" s="645">
        <v>6270.7427600000001</v>
      </c>
      <c r="G15" s="640" t="s">
        <v>559</v>
      </c>
      <c r="H15" s="645">
        <v>6337.1248299999997</v>
      </c>
      <c r="I15" s="645">
        <v>0</v>
      </c>
      <c r="J15" s="645">
        <v>0</v>
      </c>
      <c r="K15" s="645">
        <v>6337.1248299999997</v>
      </c>
      <c r="L15" s="16"/>
    </row>
    <row r="16" spans="1:13" s="50" customFormat="1" ht="11.25" customHeight="1">
      <c r="A16" s="638" t="s">
        <v>560</v>
      </c>
      <c r="B16" s="640" t="s">
        <v>561</v>
      </c>
      <c r="C16" s="645">
        <v>6370.9987799999999</v>
      </c>
      <c r="D16" s="645">
        <v>0</v>
      </c>
      <c r="E16" s="645">
        <v>0</v>
      </c>
      <c r="F16" s="645">
        <v>6370.9987799999999</v>
      </c>
      <c r="G16" s="640" t="s">
        <v>562</v>
      </c>
      <c r="H16" s="645">
        <v>6350.53161</v>
      </c>
      <c r="I16" s="645">
        <v>0</v>
      </c>
      <c r="J16" s="645">
        <v>0</v>
      </c>
      <c r="K16" s="645">
        <v>6350.53161</v>
      </c>
      <c r="L16" s="29"/>
    </row>
    <row r="17" spans="1:12" s="50" customFormat="1" ht="11.25" customHeight="1">
      <c r="A17" s="638" t="s">
        <v>563</v>
      </c>
      <c r="B17" s="640" t="s">
        <v>564</v>
      </c>
      <c r="C17" s="645">
        <v>6121.6521300000004</v>
      </c>
      <c r="D17" s="645">
        <v>0</v>
      </c>
      <c r="E17" s="645">
        <v>0</v>
      </c>
      <c r="F17" s="645">
        <v>6121.6521300000004</v>
      </c>
      <c r="G17" s="640" t="s">
        <v>551</v>
      </c>
      <c r="H17" s="645">
        <v>6366.6836899999998</v>
      </c>
      <c r="I17" s="645">
        <v>0</v>
      </c>
      <c r="J17" s="645">
        <v>0</v>
      </c>
      <c r="K17" s="645">
        <v>6366.6836899999998</v>
      </c>
      <c r="L17" s="29"/>
    </row>
    <row r="18" spans="1:12" s="50" customFormat="1" ht="11.25" customHeight="1">
      <c r="A18" s="638" t="s">
        <v>565</v>
      </c>
      <c r="B18" s="640" t="s">
        <v>550</v>
      </c>
      <c r="C18" s="645">
        <v>5500.7959799999999</v>
      </c>
      <c r="D18" s="645">
        <v>0</v>
      </c>
      <c r="E18" s="645">
        <v>0</v>
      </c>
      <c r="F18" s="645">
        <v>5500.7959799999999</v>
      </c>
      <c r="G18" s="640" t="s">
        <v>566</v>
      </c>
      <c r="H18" s="645">
        <v>6181.2651599999999</v>
      </c>
      <c r="I18" s="645">
        <v>0</v>
      </c>
      <c r="J18" s="645">
        <v>0</v>
      </c>
      <c r="K18" s="645">
        <v>6181.2651599999999</v>
      </c>
      <c r="L18" s="29"/>
    </row>
    <row r="19" spans="1:12" s="50" customFormat="1" ht="11.25" customHeight="1">
      <c r="A19" s="638" t="s">
        <v>567</v>
      </c>
      <c r="B19" s="640" t="s">
        <v>568</v>
      </c>
      <c r="C19" s="645">
        <v>6426.6171599999998</v>
      </c>
      <c r="D19" s="645">
        <v>0</v>
      </c>
      <c r="E19" s="645">
        <v>0</v>
      </c>
      <c r="F19" s="645">
        <v>6426.6171599999998</v>
      </c>
      <c r="G19" s="640" t="s">
        <v>566</v>
      </c>
      <c r="H19" s="645">
        <v>6423.1041299999997</v>
      </c>
      <c r="I19" s="645">
        <v>0</v>
      </c>
      <c r="J19" s="645">
        <v>0</v>
      </c>
      <c r="K19" s="645">
        <v>6423.1041299999997</v>
      </c>
      <c r="L19" s="29"/>
    </row>
    <row r="20" spans="1:12" s="50" customFormat="1" ht="11.25" customHeight="1">
      <c r="A20" s="638" t="s">
        <v>569</v>
      </c>
      <c r="B20" s="640" t="s">
        <v>570</v>
      </c>
      <c r="C20" s="645">
        <v>6378.18462</v>
      </c>
      <c r="D20" s="645">
        <v>0</v>
      </c>
      <c r="E20" s="645">
        <v>0</v>
      </c>
      <c r="F20" s="645">
        <v>6378.18462</v>
      </c>
      <c r="G20" s="640" t="s">
        <v>551</v>
      </c>
      <c r="H20" s="645">
        <v>6384.0804399999997</v>
      </c>
      <c r="I20" s="645">
        <v>0</v>
      </c>
      <c r="J20" s="645">
        <v>0</v>
      </c>
      <c r="K20" s="645">
        <v>6384.0804399999997</v>
      </c>
      <c r="L20" s="31"/>
    </row>
    <row r="21" spans="1:12" s="50" customFormat="1" ht="11.25" customHeight="1">
      <c r="A21" s="638" t="s">
        <v>571</v>
      </c>
      <c r="B21" s="640" t="s">
        <v>561</v>
      </c>
      <c r="C21" s="645">
        <v>6370.1776600000003</v>
      </c>
      <c r="D21" s="645">
        <v>0</v>
      </c>
      <c r="E21" s="645">
        <v>0</v>
      </c>
      <c r="F21" s="645">
        <v>6370.1776600000003</v>
      </c>
      <c r="G21" s="640" t="s">
        <v>566</v>
      </c>
      <c r="H21" s="645">
        <v>6402.8495599999997</v>
      </c>
      <c r="I21" s="645">
        <v>0</v>
      </c>
      <c r="J21" s="645">
        <v>0</v>
      </c>
      <c r="K21" s="645">
        <v>6402.8495599999997</v>
      </c>
      <c r="L21" s="29"/>
    </row>
    <row r="22" spans="1:12" s="50" customFormat="1" ht="11.25" customHeight="1">
      <c r="A22" s="638" t="s">
        <v>572</v>
      </c>
      <c r="B22" s="640" t="s">
        <v>556</v>
      </c>
      <c r="C22" s="645">
        <v>6575.8695500000003</v>
      </c>
      <c r="D22" s="645">
        <v>0</v>
      </c>
      <c r="E22" s="645">
        <v>0</v>
      </c>
      <c r="F22" s="645">
        <v>6575.8695500000003</v>
      </c>
      <c r="G22" s="640" t="s">
        <v>573</v>
      </c>
      <c r="H22" s="645">
        <v>6397.7077099999997</v>
      </c>
      <c r="I22" s="645">
        <v>0</v>
      </c>
      <c r="J22" s="645">
        <v>0</v>
      </c>
      <c r="K22" s="645">
        <v>6397.7077099999997</v>
      </c>
      <c r="L22" s="29"/>
    </row>
    <row r="23" spans="1:12" s="50" customFormat="1" ht="11.25" customHeight="1">
      <c r="A23" s="638" t="s">
        <v>574</v>
      </c>
      <c r="B23" s="640" t="s">
        <v>561</v>
      </c>
      <c r="C23" s="645">
        <v>6488.1849400000001</v>
      </c>
      <c r="D23" s="645">
        <v>0</v>
      </c>
      <c r="E23" s="645">
        <v>0</v>
      </c>
      <c r="F23" s="645">
        <v>6488.1849400000001</v>
      </c>
      <c r="G23" s="640" t="s">
        <v>566</v>
      </c>
      <c r="H23" s="645">
        <v>6425.4171999999999</v>
      </c>
      <c r="I23" s="645">
        <v>0</v>
      </c>
      <c r="J23" s="645">
        <v>0</v>
      </c>
      <c r="K23" s="645">
        <v>6425.4171999999999</v>
      </c>
      <c r="L23" s="29"/>
    </row>
    <row r="24" spans="1:12" s="50" customFormat="1" ht="11.25" customHeight="1">
      <c r="A24" s="638" t="s">
        <v>575</v>
      </c>
      <c r="B24" s="640" t="s">
        <v>576</v>
      </c>
      <c r="C24" s="645">
        <v>6220.0842899999998</v>
      </c>
      <c r="D24" s="645">
        <v>0</v>
      </c>
      <c r="E24" s="645">
        <v>0</v>
      </c>
      <c r="F24" s="645">
        <v>6220.0842899999998</v>
      </c>
      <c r="G24" s="640" t="s">
        <v>573</v>
      </c>
      <c r="H24" s="645">
        <v>6397.2605999999996</v>
      </c>
      <c r="I24" s="645">
        <v>0</v>
      </c>
      <c r="J24" s="645">
        <v>0</v>
      </c>
      <c r="K24" s="645">
        <v>6397.2605999999996</v>
      </c>
      <c r="L24" s="29"/>
    </row>
    <row r="25" spans="1:12" s="50" customFormat="1" ht="11.25" customHeight="1">
      <c r="A25" s="638" t="s">
        <v>577</v>
      </c>
      <c r="B25" s="640" t="s">
        <v>550</v>
      </c>
      <c r="C25" s="645">
        <v>5629.2803700000004</v>
      </c>
      <c r="D25" s="645">
        <v>0</v>
      </c>
      <c r="E25" s="645">
        <v>0</v>
      </c>
      <c r="F25" s="645">
        <v>5629.2803700000004</v>
      </c>
      <c r="G25" s="640" t="s">
        <v>573</v>
      </c>
      <c r="H25" s="645">
        <v>6147.3962600000004</v>
      </c>
      <c r="I25" s="645">
        <v>0</v>
      </c>
      <c r="J25" s="645">
        <v>0</v>
      </c>
      <c r="K25" s="645">
        <v>6147.3962600000004</v>
      </c>
      <c r="L25" s="29"/>
    </row>
    <row r="26" spans="1:12" s="50" customFormat="1" ht="11.25" customHeight="1">
      <c r="A26" s="638" t="s">
        <v>578</v>
      </c>
      <c r="B26" s="640" t="s">
        <v>561</v>
      </c>
      <c r="C26" s="645">
        <v>6390.8888100000004</v>
      </c>
      <c r="D26" s="645">
        <v>0</v>
      </c>
      <c r="E26" s="645">
        <v>0</v>
      </c>
      <c r="F26" s="645">
        <v>6390.8888100000004</v>
      </c>
      <c r="G26" s="640" t="s">
        <v>559</v>
      </c>
      <c r="H26" s="645">
        <v>6377.56106</v>
      </c>
      <c r="I26" s="645">
        <v>0</v>
      </c>
      <c r="J26" s="645">
        <v>0</v>
      </c>
      <c r="K26" s="645">
        <v>6377.56106</v>
      </c>
      <c r="L26" s="29"/>
    </row>
    <row r="27" spans="1:12" s="50" customFormat="1" ht="11.25" customHeight="1">
      <c r="A27" s="638" t="s">
        <v>579</v>
      </c>
      <c r="B27" s="640" t="s">
        <v>576</v>
      </c>
      <c r="C27" s="645">
        <v>6447.7331000000004</v>
      </c>
      <c r="D27" s="645">
        <v>0</v>
      </c>
      <c r="E27" s="645">
        <v>0</v>
      </c>
      <c r="F27" s="645">
        <v>6447.7331000000004</v>
      </c>
      <c r="G27" s="640" t="s">
        <v>559</v>
      </c>
      <c r="H27" s="645">
        <v>6352.1004700000003</v>
      </c>
      <c r="I27" s="645">
        <v>0</v>
      </c>
      <c r="J27" s="645">
        <v>0</v>
      </c>
      <c r="K27" s="645">
        <v>6352.1004700000003</v>
      </c>
      <c r="L27" s="29"/>
    </row>
    <row r="28" spans="1:12" s="50" customFormat="1" ht="11.25" customHeight="1">
      <c r="A28" s="638" t="s">
        <v>580</v>
      </c>
      <c r="B28" s="640" t="s">
        <v>570</v>
      </c>
      <c r="C28" s="645">
        <v>6358.3582900000001</v>
      </c>
      <c r="D28" s="645">
        <v>0</v>
      </c>
      <c r="E28" s="645">
        <v>0</v>
      </c>
      <c r="F28" s="645">
        <v>6358.3582900000001</v>
      </c>
      <c r="G28" s="640" t="s">
        <v>559</v>
      </c>
      <c r="H28" s="645">
        <v>6353.9618600000003</v>
      </c>
      <c r="I28" s="645">
        <v>0</v>
      </c>
      <c r="J28" s="645">
        <v>0</v>
      </c>
      <c r="K28" s="645">
        <v>6353.9618600000003</v>
      </c>
      <c r="L28" s="39"/>
    </row>
    <row r="29" spans="1:12" s="50" customFormat="1" ht="11.25" customHeight="1">
      <c r="A29" s="638" t="s">
        <v>581</v>
      </c>
      <c r="B29" s="640" t="s">
        <v>561</v>
      </c>
      <c r="C29" s="645">
        <v>6480.11204</v>
      </c>
      <c r="D29" s="645">
        <v>0</v>
      </c>
      <c r="E29" s="645">
        <v>0</v>
      </c>
      <c r="F29" s="645">
        <v>6480.11204</v>
      </c>
      <c r="G29" s="640" t="s">
        <v>559</v>
      </c>
      <c r="H29" s="645">
        <v>6423.1320400000004</v>
      </c>
      <c r="I29" s="645">
        <v>0</v>
      </c>
      <c r="J29" s="645">
        <v>0</v>
      </c>
      <c r="K29" s="645">
        <v>6423.1320400000004</v>
      </c>
      <c r="L29" s="29"/>
    </row>
    <row r="30" spans="1:12" s="50" customFormat="1" ht="11.25" customHeight="1">
      <c r="A30" s="638" t="s">
        <v>582</v>
      </c>
      <c r="B30" s="640" t="s">
        <v>561</v>
      </c>
      <c r="C30" s="645">
        <v>6488.1581299999998</v>
      </c>
      <c r="D30" s="645">
        <v>0</v>
      </c>
      <c r="E30" s="645">
        <v>0</v>
      </c>
      <c r="F30" s="645">
        <v>6488.1581299999998</v>
      </c>
      <c r="G30" s="640" t="s">
        <v>551</v>
      </c>
      <c r="H30" s="645">
        <v>6356.8104499999999</v>
      </c>
      <c r="I30" s="645">
        <v>0</v>
      </c>
      <c r="J30" s="645">
        <v>0</v>
      </c>
      <c r="K30" s="645">
        <v>6356.8104499999999</v>
      </c>
      <c r="L30" s="29"/>
    </row>
    <row r="31" spans="1:12" s="50" customFormat="1" ht="11.25" customHeight="1">
      <c r="A31" s="638" t="s">
        <v>583</v>
      </c>
      <c r="B31" s="640" t="s">
        <v>576</v>
      </c>
      <c r="C31" s="645">
        <v>6302.5966099999996</v>
      </c>
      <c r="D31" s="645">
        <v>0</v>
      </c>
      <c r="E31" s="645">
        <v>0</v>
      </c>
      <c r="F31" s="645">
        <v>6302.5966099999996</v>
      </c>
      <c r="G31" s="640" t="s">
        <v>573</v>
      </c>
      <c r="H31" s="645">
        <v>6315.79846</v>
      </c>
      <c r="I31" s="645">
        <v>0</v>
      </c>
      <c r="J31" s="645">
        <v>0</v>
      </c>
      <c r="K31" s="645">
        <v>6315.79846</v>
      </c>
      <c r="L31" s="20"/>
    </row>
    <row r="32" spans="1:12" s="50" customFormat="1" ht="11.25" customHeight="1">
      <c r="A32" s="638" t="s">
        <v>584</v>
      </c>
      <c r="B32" s="640" t="s">
        <v>550</v>
      </c>
      <c r="C32" s="645">
        <v>5693.8745799999997</v>
      </c>
      <c r="D32" s="645">
        <v>0</v>
      </c>
      <c r="E32" s="645">
        <v>0</v>
      </c>
      <c r="F32" s="645">
        <v>5693.8745799999997</v>
      </c>
      <c r="G32" s="640" t="s">
        <v>559</v>
      </c>
      <c r="H32" s="645">
        <v>6251.3034600000001</v>
      </c>
      <c r="I32" s="645">
        <v>0</v>
      </c>
      <c r="J32" s="645">
        <v>0</v>
      </c>
      <c r="K32" s="645">
        <v>6251.3034600000001</v>
      </c>
      <c r="L32" s="22"/>
    </row>
    <row r="33" spans="1:12" s="50" customFormat="1" ht="11.25" customHeight="1">
      <c r="A33" s="638" t="s">
        <v>585</v>
      </c>
      <c r="B33" s="640" t="s">
        <v>561</v>
      </c>
      <c r="C33" s="645">
        <v>6374.07143</v>
      </c>
      <c r="D33" s="645">
        <v>0</v>
      </c>
      <c r="E33" s="645">
        <v>0</v>
      </c>
      <c r="F33" s="645">
        <v>6374.07143</v>
      </c>
      <c r="G33" s="640" t="s">
        <v>559</v>
      </c>
      <c r="H33" s="645">
        <v>6275.8199299999997</v>
      </c>
      <c r="I33" s="645">
        <v>0</v>
      </c>
      <c r="J33" s="645">
        <v>0</v>
      </c>
      <c r="K33" s="645">
        <v>6275.8199299999997</v>
      </c>
      <c r="L33" s="20"/>
    </row>
    <row r="34" spans="1:12" s="50" customFormat="1" ht="11.25" customHeight="1">
      <c r="A34" s="638" t="s">
        <v>586</v>
      </c>
      <c r="B34" s="640" t="s">
        <v>568</v>
      </c>
      <c r="C34" s="645">
        <v>6391.38735</v>
      </c>
      <c r="D34" s="645">
        <v>0</v>
      </c>
      <c r="E34" s="645">
        <v>0</v>
      </c>
      <c r="F34" s="645">
        <v>6391.38735</v>
      </c>
      <c r="G34" s="640" t="s">
        <v>566</v>
      </c>
      <c r="H34" s="645">
        <v>6357.5266300000003</v>
      </c>
      <c r="I34" s="645">
        <v>0</v>
      </c>
      <c r="J34" s="645">
        <v>0</v>
      </c>
      <c r="K34" s="645">
        <v>6357.5266300000003</v>
      </c>
      <c r="L34" s="20"/>
    </row>
    <row r="35" spans="1:12" s="50" customFormat="1" ht="11.25" customHeight="1">
      <c r="A35" s="638" t="s">
        <v>587</v>
      </c>
      <c r="B35" s="640" t="s">
        <v>556</v>
      </c>
      <c r="C35" s="645">
        <v>6495.8017499999996</v>
      </c>
      <c r="D35" s="645">
        <v>0</v>
      </c>
      <c r="E35" s="645">
        <v>0</v>
      </c>
      <c r="F35" s="645">
        <v>6495.8017499999996</v>
      </c>
      <c r="G35" s="640" t="s">
        <v>551</v>
      </c>
      <c r="H35" s="645">
        <v>6405.5192500000003</v>
      </c>
      <c r="I35" s="645">
        <v>0</v>
      </c>
      <c r="J35" s="645">
        <v>0</v>
      </c>
      <c r="K35" s="645">
        <v>6405.5192500000003</v>
      </c>
      <c r="L35" s="29"/>
    </row>
    <row r="36" spans="1:12" s="50" customFormat="1" ht="11.25" customHeight="1">
      <c r="A36" s="638" t="s">
        <v>588</v>
      </c>
      <c r="B36" s="640" t="s">
        <v>561</v>
      </c>
      <c r="C36" s="645">
        <v>6498.4661100000003</v>
      </c>
      <c r="D36" s="645">
        <v>0</v>
      </c>
      <c r="E36" s="645">
        <v>0</v>
      </c>
      <c r="F36" s="645">
        <v>6498.4661100000003</v>
      </c>
      <c r="G36" s="640" t="s">
        <v>589</v>
      </c>
      <c r="H36" s="645">
        <v>6375.5820299999996</v>
      </c>
      <c r="I36" s="645">
        <v>0</v>
      </c>
      <c r="J36" s="645">
        <v>0</v>
      </c>
      <c r="K36" s="645">
        <v>6375.5820299999996</v>
      </c>
      <c r="L36" s="29"/>
    </row>
    <row r="37" spans="1:12" s="50" customFormat="1" ht="11.25" customHeight="1">
      <c r="A37" s="638" t="s">
        <v>590</v>
      </c>
      <c r="B37" s="640" t="s">
        <v>556</v>
      </c>
      <c r="C37" s="645">
        <v>6576.5451700000003</v>
      </c>
      <c r="D37" s="645">
        <v>0</v>
      </c>
      <c r="E37" s="645">
        <v>0</v>
      </c>
      <c r="F37" s="645">
        <v>6576.5451700000003</v>
      </c>
      <c r="G37" s="643" t="s">
        <v>566</v>
      </c>
      <c r="H37" s="646">
        <v>6489.0350500000004</v>
      </c>
      <c r="I37" s="646">
        <v>0</v>
      </c>
      <c r="J37" s="646">
        <v>0</v>
      </c>
      <c r="K37" s="646">
        <v>6489.0350500000004</v>
      </c>
      <c r="L37" s="29"/>
    </row>
    <row r="38" spans="1:12" s="50" customFormat="1" ht="11.25" customHeight="1">
      <c r="A38" s="638" t="s">
        <v>591</v>
      </c>
      <c r="B38" s="640" t="s">
        <v>576</v>
      </c>
      <c r="C38" s="645">
        <v>6306.0652799999998</v>
      </c>
      <c r="D38" s="645">
        <v>0</v>
      </c>
      <c r="E38" s="645">
        <v>0</v>
      </c>
      <c r="F38" s="645">
        <v>6306.0652799999998</v>
      </c>
      <c r="G38" s="640" t="s">
        <v>592</v>
      </c>
      <c r="H38" s="645">
        <v>6418.9354199999998</v>
      </c>
      <c r="I38" s="645">
        <v>0</v>
      </c>
      <c r="J38" s="645">
        <v>0</v>
      </c>
      <c r="K38" s="645">
        <v>6418.9354199999998</v>
      </c>
      <c r="L38" s="29"/>
    </row>
    <row r="39" spans="1:12" s="50" customFormat="1" ht="11.25" customHeight="1">
      <c r="A39" s="638" t="s">
        <v>593</v>
      </c>
      <c r="B39" s="640" t="s">
        <v>594</v>
      </c>
      <c r="C39" s="645">
        <v>5639.5287500000004</v>
      </c>
      <c r="D39" s="645">
        <v>0</v>
      </c>
      <c r="E39" s="645">
        <v>0</v>
      </c>
      <c r="F39" s="645">
        <v>5639.5287500000004</v>
      </c>
      <c r="G39" s="640" t="s">
        <v>551</v>
      </c>
      <c r="H39" s="645">
        <v>6196.6057899999996</v>
      </c>
      <c r="I39" s="645">
        <v>0</v>
      </c>
      <c r="J39" s="645">
        <v>0</v>
      </c>
      <c r="K39" s="645">
        <v>6196.6057899999996</v>
      </c>
      <c r="L39" s="29"/>
    </row>
    <row r="40" spans="1:12" s="50" customFormat="1" ht="11.25" customHeight="1">
      <c r="A40" s="638" t="s">
        <v>595</v>
      </c>
      <c r="B40" s="640" t="s">
        <v>570</v>
      </c>
      <c r="C40" s="645">
        <v>6572.4306800000004</v>
      </c>
      <c r="D40" s="645">
        <v>0</v>
      </c>
      <c r="E40" s="645">
        <v>0</v>
      </c>
      <c r="F40" s="645">
        <v>6572.4306800000004</v>
      </c>
      <c r="G40" s="640" t="s">
        <v>562</v>
      </c>
      <c r="H40" s="645">
        <v>6441.4172900000003</v>
      </c>
      <c r="I40" s="645">
        <v>0</v>
      </c>
      <c r="J40" s="645">
        <v>0</v>
      </c>
      <c r="K40" s="645">
        <v>6441.4172900000003</v>
      </c>
      <c r="L40" s="29"/>
    </row>
    <row r="41" spans="1:12" s="50" customFormat="1" ht="11.25" customHeight="1">
      <c r="A41" s="638" t="s">
        <v>596</v>
      </c>
      <c r="B41" s="643" t="s">
        <v>561</v>
      </c>
      <c r="C41" s="646">
        <v>6592.3565200000003</v>
      </c>
      <c r="D41" s="646">
        <v>0</v>
      </c>
      <c r="E41" s="646">
        <v>0</v>
      </c>
      <c r="F41" s="646">
        <v>6592.3565200000003</v>
      </c>
      <c r="G41" s="640" t="s">
        <v>566</v>
      </c>
      <c r="H41" s="645">
        <v>6413.6914900000002</v>
      </c>
      <c r="I41" s="645">
        <v>0</v>
      </c>
      <c r="J41" s="645">
        <v>0</v>
      </c>
      <c r="K41" s="645">
        <v>6413.6914900000002</v>
      </c>
      <c r="L41" s="29"/>
    </row>
    <row r="42" spans="1:12" s="50" customFormat="1" ht="11.25" customHeight="1">
      <c r="A42" s="638" t="s">
        <v>597</v>
      </c>
      <c r="B42" s="640" t="s">
        <v>556</v>
      </c>
      <c r="C42" s="645">
        <v>6427.7188900000001</v>
      </c>
      <c r="D42" s="645">
        <v>0</v>
      </c>
      <c r="E42" s="645">
        <v>0</v>
      </c>
      <c r="F42" s="645">
        <v>6427.7188900000001</v>
      </c>
      <c r="G42" s="640" t="s">
        <v>566</v>
      </c>
      <c r="H42" s="645">
        <v>6310.4064600000002</v>
      </c>
      <c r="I42" s="645">
        <v>0</v>
      </c>
      <c r="J42" s="645">
        <v>0</v>
      </c>
      <c r="K42" s="645">
        <v>6310.4064600000002</v>
      </c>
      <c r="L42" s="29"/>
    </row>
    <row r="43" spans="1:12" s="50" customFormat="1" ht="11.25" customHeight="1">
      <c r="A43" s="326"/>
      <c r="B43" s="326"/>
      <c r="C43" s="326"/>
      <c r="D43" s="326"/>
      <c r="E43" s="326"/>
      <c r="F43" s="326"/>
      <c r="G43" s="326"/>
      <c r="H43" s="326"/>
      <c r="I43" s="326"/>
      <c r="J43" s="326"/>
      <c r="K43" s="328"/>
      <c r="L43" s="29"/>
    </row>
    <row r="44" spans="1:12" s="50" customFormat="1" ht="11.25" customHeight="1">
      <c r="A44" s="326"/>
      <c r="B44" s="326"/>
      <c r="C44" s="326"/>
      <c r="D44" s="326"/>
      <c r="E44" s="326"/>
      <c r="F44" s="326"/>
      <c r="G44" s="326"/>
      <c r="H44" s="326"/>
      <c r="I44" s="326"/>
      <c r="J44" s="326"/>
      <c r="K44" s="328"/>
      <c r="L44" s="29"/>
    </row>
    <row r="45" spans="1:12" s="50" customFormat="1" ht="11.25" customHeight="1">
      <c r="A45" s="326"/>
      <c r="B45" s="326"/>
      <c r="C45" s="326"/>
      <c r="D45" s="326"/>
      <c r="E45" s="326"/>
      <c r="F45" s="326"/>
      <c r="G45" s="326"/>
      <c r="H45" s="326"/>
      <c r="I45" s="326"/>
      <c r="J45" s="326"/>
      <c r="K45" s="328"/>
      <c r="L45" s="329"/>
    </row>
    <row r="46" spans="1:12" s="50" customFormat="1" ht="11.25" customHeight="1">
      <c r="A46" s="326"/>
      <c r="B46" s="326"/>
      <c r="C46" s="326"/>
      <c r="D46" s="326"/>
      <c r="E46" s="326"/>
      <c r="F46" s="326"/>
      <c r="G46" s="326"/>
      <c r="H46" s="326"/>
      <c r="I46" s="326"/>
      <c r="J46" s="326"/>
      <c r="K46" s="328"/>
      <c r="L46" s="29"/>
    </row>
    <row r="47" spans="1:12" s="50" customFormat="1" ht="11.25" customHeight="1">
      <c r="A47" s="326"/>
      <c r="B47" s="326"/>
      <c r="C47" s="326"/>
      <c r="D47" s="326"/>
      <c r="E47" s="326"/>
      <c r="F47" s="326"/>
      <c r="G47" s="326"/>
      <c r="H47" s="326"/>
      <c r="I47" s="326"/>
      <c r="J47" s="326"/>
      <c r="K47" s="328"/>
      <c r="L47" s="29"/>
    </row>
    <row r="48" spans="1:12" s="50" customFormat="1" ht="11.25" customHeight="1">
      <c r="A48" s="326"/>
      <c r="B48" s="326"/>
      <c r="C48" s="326"/>
      <c r="D48" s="326"/>
      <c r="E48" s="326"/>
      <c r="F48" s="326"/>
      <c r="G48" s="326"/>
      <c r="H48" s="326"/>
      <c r="I48" s="326"/>
      <c r="J48" s="326"/>
      <c r="K48" s="328"/>
      <c r="L48" s="29"/>
    </row>
    <row r="49" spans="1:12" s="50" customFormat="1" ht="11.25" customHeight="1">
      <c r="A49" s="326"/>
      <c r="B49" s="326"/>
      <c r="C49" s="326"/>
      <c r="D49" s="326"/>
      <c r="E49" s="326"/>
      <c r="F49" s="326"/>
      <c r="G49" s="326"/>
      <c r="H49" s="326"/>
      <c r="I49" s="326"/>
      <c r="J49" s="326"/>
      <c r="K49" s="328"/>
      <c r="L49" s="29"/>
    </row>
    <row r="50" spans="1:12" s="50" customFormat="1" ht="11.25" customHeight="1">
      <c r="A50" s="326"/>
      <c r="B50" s="326"/>
      <c r="C50" s="326"/>
      <c r="D50" s="326"/>
      <c r="E50" s="326"/>
      <c r="F50" s="326"/>
      <c r="G50" s="326"/>
      <c r="H50" s="326"/>
      <c r="I50" s="326"/>
      <c r="J50" s="326"/>
      <c r="K50" s="328"/>
      <c r="L50" s="29"/>
    </row>
    <row r="51" spans="1:12" s="50" customFormat="1" ht="11.25" customHeight="1">
      <c r="A51" s="326"/>
      <c r="B51" s="326"/>
      <c r="C51" s="326"/>
      <c r="D51" s="326"/>
      <c r="E51" s="326"/>
      <c r="F51" s="326"/>
      <c r="G51" s="326"/>
      <c r="H51" s="326"/>
      <c r="I51" s="326"/>
      <c r="J51" s="326"/>
      <c r="K51" s="328"/>
      <c r="L51" s="29"/>
    </row>
    <row r="52" spans="1:12" s="50" customFormat="1" ht="11.25" customHeight="1">
      <c r="A52" s="326"/>
      <c r="B52" s="326"/>
      <c r="C52" s="326"/>
      <c r="D52" s="326"/>
      <c r="E52" s="326"/>
      <c r="F52" s="326"/>
      <c r="G52" s="326"/>
      <c r="H52" s="326"/>
      <c r="I52" s="326"/>
      <c r="J52" s="326"/>
      <c r="K52" s="330"/>
      <c r="L52" s="58"/>
    </row>
    <row r="53" spans="1:12" s="50" customFormat="1" ht="11.25" customHeight="1">
      <c r="A53" s="326"/>
      <c r="B53" s="326"/>
      <c r="C53" s="326"/>
      <c r="D53" s="326"/>
      <c r="E53" s="326"/>
      <c r="F53" s="326"/>
      <c r="G53" s="326"/>
      <c r="H53" s="326"/>
      <c r="I53" s="326"/>
      <c r="J53" s="326"/>
      <c r="K53" s="330"/>
      <c r="L53" s="59"/>
    </row>
    <row r="54" spans="1:12" s="50" customFormat="1" ht="11.25" customHeight="1">
      <c r="A54" s="326"/>
      <c r="B54" s="326"/>
      <c r="C54" s="326"/>
      <c r="D54" s="326"/>
      <c r="E54" s="326"/>
      <c r="F54" s="326"/>
      <c r="G54" s="326"/>
      <c r="H54" s="326"/>
      <c r="I54" s="326"/>
      <c r="J54" s="326"/>
      <c r="K54" s="330"/>
      <c r="L54" s="59"/>
    </row>
    <row r="55" spans="1:12" s="50" customFormat="1" ht="11.25" customHeight="1">
      <c r="A55" s="326"/>
      <c r="B55" s="326"/>
      <c r="C55" s="326"/>
      <c r="D55" s="326"/>
      <c r="E55" s="326"/>
      <c r="F55" s="326"/>
      <c r="G55" s="326"/>
      <c r="H55" s="326"/>
      <c r="I55" s="326"/>
      <c r="J55" s="326"/>
      <c r="K55" s="328"/>
    </row>
    <row r="56" spans="1:12" s="50" customFormat="1" ht="11.25" customHeight="1">
      <c r="A56" s="326"/>
      <c r="B56" s="326"/>
      <c r="C56" s="326"/>
      <c r="D56" s="326"/>
      <c r="E56" s="326"/>
      <c r="F56" s="326"/>
      <c r="G56" s="326"/>
      <c r="H56" s="326"/>
      <c r="I56" s="326"/>
      <c r="J56" s="326"/>
      <c r="K56" s="328"/>
    </row>
    <row r="57" spans="1:12" s="50" customFormat="1" ht="12.75">
      <c r="A57" s="326"/>
      <c r="B57" s="326"/>
      <c r="C57" s="326"/>
      <c r="D57" s="326"/>
      <c r="E57" s="326"/>
      <c r="F57" s="326"/>
      <c r="G57" s="326"/>
      <c r="H57" s="326"/>
      <c r="I57" s="326"/>
      <c r="J57" s="326"/>
      <c r="K57" s="328"/>
    </row>
    <row r="58" spans="1:12" s="50" customFormat="1" ht="12.75">
      <c r="A58" s="326"/>
      <c r="B58" s="326"/>
      <c r="C58" s="326"/>
      <c r="D58" s="326"/>
      <c r="E58" s="326"/>
      <c r="F58" s="326"/>
      <c r="G58" s="326"/>
      <c r="H58" s="326"/>
      <c r="I58" s="326"/>
      <c r="J58" s="326"/>
      <c r="K58" s="328"/>
    </row>
    <row r="59" spans="1:12" s="50" customFormat="1" ht="12.75">
      <c r="A59" s="326"/>
      <c r="B59" s="326"/>
      <c r="C59" s="326"/>
      <c r="D59" s="326"/>
      <c r="E59" s="326"/>
      <c r="F59" s="326"/>
      <c r="G59" s="326"/>
      <c r="H59" s="326"/>
      <c r="I59" s="326"/>
      <c r="J59" s="326"/>
      <c r="K59" s="328"/>
    </row>
    <row r="60" spans="1:12" s="50" customFormat="1" ht="12.75">
      <c r="A60" s="326"/>
      <c r="B60" s="326"/>
      <c r="C60" s="326"/>
      <c r="D60" s="326"/>
      <c r="E60" s="326"/>
      <c r="F60" s="326"/>
      <c r="G60" s="326"/>
      <c r="H60" s="326"/>
      <c r="I60" s="326"/>
      <c r="J60" s="326"/>
      <c r="K60" s="328"/>
    </row>
    <row r="61" spans="1:12" s="50" customFormat="1" ht="12.75">
      <c r="A61" s="326"/>
      <c r="B61" s="326"/>
      <c r="C61" s="326"/>
      <c r="D61" s="326"/>
      <c r="E61" s="326"/>
      <c r="F61" s="326"/>
      <c r="G61" s="326"/>
      <c r="H61" s="326"/>
      <c r="I61" s="326"/>
      <c r="J61" s="326"/>
      <c r="K61" s="328"/>
    </row>
    <row r="62" spans="1:12" s="50" customFormat="1" ht="12.75">
      <c r="A62" s="326"/>
      <c r="B62" s="132"/>
      <c r="C62" s="132"/>
      <c r="D62" s="132"/>
      <c r="E62" s="132"/>
      <c r="F62" s="132"/>
      <c r="G62" s="132"/>
      <c r="H62" s="132"/>
      <c r="I62" s="132"/>
      <c r="J62" s="132"/>
      <c r="K62" s="328"/>
    </row>
    <row r="63" spans="1:12" s="50" customFormat="1" ht="12.75">
      <c r="A63" s="326"/>
      <c r="B63" s="132"/>
      <c r="C63" s="132"/>
      <c r="D63" s="132"/>
      <c r="E63" s="132"/>
      <c r="F63" s="132"/>
      <c r="G63" s="132"/>
      <c r="H63" s="132"/>
      <c r="I63" s="132"/>
      <c r="J63" s="132"/>
      <c r="K63" s="328"/>
    </row>
    <row r="64" spans="1:12" s="50" customFormat="1" ht="12.75">
      <c r="A64" s="326"/>
      <c r="B64" s="132"/>
      <c r="C64" s="132"/>
      <c r="D64" s="132"/>
      <c r="E64" s="132"/>
      <c r="F64" s="132"/>
      <c r="G64" s="132"/>
      <c r="H64" s="132"/>
      <c r="I64" s="132"/>
      <c r="J64" s="132"/>
      <c r="K64" s="328"/>
    </row>
    <row r="65" spans="1:11" s="50" customFormat="1" ht="12.75">
      <c r="A65" s="326"/>
      <c r="B65" s="132"/>
      <c r="C65" s="132"/>
      <c r="D65" s="132"/>
      <c r="E65" s="132"/>
      <c r="F65" s="132"/>
      <c r="G65" s="132"/>
      <c r="H65" s="132"/>
      <c r="I65" s="132"/>
      <c r="J65" s="132"/>
      <c r="K65" s="328"/>
    </row>
    <row r="66" spans="1:11" s="50" customFormat="1" ht="12.75">
      <c r="A66" s="326"/>
      <c r="B66" s="132"/>
      <c r="C66" s="132"/>
      <c r="D66" s="132"/>
      <c r="E66" s="132"/>
      <c r="F66" s="132"/>
      <c r="G66" s="132"/>
      <c r="H66" s="132"/>
      <c r="I66" s="132"/>
      <c r="J66" s="132"/>
      <c r="K66" s="328"/>
    </row>
    <row r="67" spans="1:11" s="50" customFormat="1" ht="12.75">
      <c r="A67" s="326"/>
      <c r="B67" s="327"/>
      <c r="C67" s="327"/>
      <c r="D67" s="327"/>
      <c r="E67" s="327"/>
      <c r="F67" s="327"/>
      <c r="G67" s="327"/>
      <c r="H67" s="327"/>
      <c r="I67" s="327"/>
      <c r="J67" s="327"/>
      <c r="K67" s="328"/>
    </row>
    <row r="68" spans="1:11" s="50" customFormat="1" ht="12.75">
      <c r="A68" s="326"/>
      <c r="B68" s="327"/>
      <c r="C68" s="327"/>
      <c r="D68" s="327"/>
      <c r="E68" s="327"/>
      <c r="F68" s="327"/>
      <c r="G68" s="327"/>
      <c r="H68" s="327"/>
      <c r="I68" s="327"/>
      <c r="J68" s="327"/>
      <c r="K68" s="328"/>
    </row>
    <row r="69" spans="1:11" s="50" customFormat="1" ht="12.75">
      <c r="A69" s="326"/>
      <c r="B69" s="331"/>
      <c r="C69" s="328"/>
      <c r="D69" s="328"/>
      <c r="E69" s="328"/>
      <c r="F69" s="328"/>
      <c r="G69" s="327"/>
      <c r="H69" s="327"/>
      <c r="I69" s="327"/>
      <c r="J69" s="327"/>
      <c r="K69" s="328"/>
    </row>
    <row r="70" spans="1:11" s="50" customFormat="1" ht="12.75">
      <c r="A70" s="332"/>
      <c r="B70" s="333"/>
      <c r="C70" s="333"/>
      <c r="D70" s="333"/>
      <c r="E70" s="333"/>
      <c r="F70" s="333"/>
      <c r="G70" s="333"/>
      <c r="H70" s="327"/>
      <c r="I70" s="327"/>
      <c r="J70" s="327"/>
      <c r="K70" s="328"/>
    </row>
    <row r="71" spans="1:11" s="50" customFormat="1" ht="12.75">
      <c r="A71" s="332"/>
      <c r="B71" s="333"/>
      <c r="C71" s="333"/>
      <c r="D71" s="333"/>
      <c r="E71" s="333"/>
      <c r="F71" s="333"/>
      <c r="G71" s="333"/>
      <c r="H71" s="327"/>
      <c r="I71" s="327"/>
      <c r="J71" s="327"/>
      <c r="K71" s="327"/>
    </row>
    <row r="72" spans="1:11" s="50" customFormat="1" ht="12.75">
      <c r="A72" s="332"/>
      <c r="B72" s="333"/>
      <c r="C72" s="333"/>
      <c r="D72" s="333"/>
      <c r="E72" s="333"/>
      <c r="F72" s="333"/>
      <c r="G72" s="333"/>
      <c r="H72" s="327"/>
      <c r="I72" s="327"/>
      <c r="J72" s="327"/>
      <c r="K72" s="327"/>
    </row>
  </sheetData>
  <mergeCells count="3">
    <mergeCell ref="A9:A11"/>
    <mergeCell ref="B9:F9"/>
    <mergeCell ref="G9:K9"/>
  </mergeCells>
  <pageMargins left="0.7" right="0.55253623188405798" top="0.86956521739130432" bottom="0.61458333333333337" header="0.3" footer="0.3"/>
  <pageSetup orientation="portrait" r:id="rId1"/>
  <headerFooter>
    <oddHeader>&amp;R&amp;7Informe de la Operación Mensual - Enero 2018
INFSGI-MES-01-2018
15/02/2018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3"/>
  <sheetViews>
    <sheetView showGridLines="0" view="pageBreakPreview" zoomScale="160" zoomScaleNormal="100" zoomScaleSheetLayoutView="160" zoomScalePageLayoutView="8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11.25" customHeight="1">
      <c r="A1" s="650" t="s">
        <v>603</v>
      </c>
      <c r="B1" s="651"/>
      <c r="C1" s="651"/>
      <c r="D1" s="651"/>
      <c r="E1" s="651"/>
      <c r="F1" s="651"/>
    </row>
    <row r="2" spans="1:9" s="652" customFormat="1" ht="30" customHeight="1">
      <c r="A2" s="663" t="s">
        <v>323</v>
      </c>
      <c r="B2" s="664" t="s">
        <v>604</v>
      </c>
      <c r="C2" s="663" t="s">
        <v>543</v>
      </c>
      <c r="D2" s="665" t="s">
        <v>605</v>
      </c>
      <c r="E2" s="666" t="s">
        <v>606</v>
      </c>
      <c r="F2" s="666" t="s">
        <v>607</v>
      </c>
      <c r="G2" s="613"/>
      <c r="H2" s="653"/>
      <c r="I2" s="611"/>
    </row>
    <row r="3" spans="1:9" s="652" customFormat="1" ht="138" customHeight="1">
      <c r="A3" s="667" t="s">
        <v>608</v>
      </c>
      <c r="B3" s="667" t="s">
        <v>609</v>
      </c>
      <c r="C3" s="668">
        <v>43101.673611111109</v>
      </c>
      <c r="D3" s="669" t="s">
        <v>610</v>
      </c>
      <c r="E3" s="670"/>
      <c r="F3" s="670">
        <v>3.6</v>
      </c>
      <c r="H3" s="613"/>
      <c r="I3" s="611"/>
    </row>
    <row r="4" spans="1:9" s="652" customFormat="1" ht="74.25" customHeight="1">
      <c r="A4" s="671" t="s">
        <v>611</v>
      </c>
      <c r="B4" s="671" t="s">
        <v>612</v>
      </c>
      <c r="C4" s="672">
        <v>43102.622916666667</v>
      </c>
      <c r="D4" s="673" t="s">
        <v>613</v>
      </c>
      <c r="E4" s="674">
        <v>1.06</v>
      </c>
      <c r="F4" s="674"/>
      <c r="G4" s="612"/>
      <c r="H4" s="612"/>
      <c r="I4" s="654"/>
    </row>
    <row r="5" spans="1:9" s="652" customFormat="1" ht="80.25" customHeight="1">
      <c r="A5" s="671" t="s">
        <v>614</v>
      </c>
      <c r="B5" s="671" t="s">
        <v>615</v>
      </c>
      <c r="C5" s="672">
        <v>43102.720833333333</v>
      </c>
      <c r="D5" s="673" t="s">
        <v>616</v>
      </c>
      <c r="E5" s="674">
        <v>1.96</v>
      </c>
      <c r="F5" s="674"/>
      <c r="G5" s="612"/>
      <c r="H5" s="612"/>
      <c r="I5" s="655"/>
    </row>
    <row r="6" spans="1:9" s="652" customFormat="1" ht="209.25" customHeight="1">
      <c r="A6" s="671" t="s">
        <v>105</v>
      </c>
      <c r="B6" s="671" t="s">
        <v>617</v>
      </c>
      <c r="C6" s="672">
        <v>43102.877083333333</v>
      </c>
      <c r="D6" s="673" t="s">
        <v>618</v>
      </c>
      <c r="E6" s="674">
        <v>19.11</v>
      </c>
      <c r="F6" s="674"/>
      <c r="G6" s="612"/>
      <c r="H6" s="612"/>
      <c r="I6" s="656"/>
    </row>
    <row r="7" spans="1:9" s="652" customFormat="1" ht="84.75" customHeight="1">
      <c r="A7" s="671" t="s">
        <v>611</v>
      </c>
      <c r="B7" s="671" t="s">
        <v>612</v>
      </c>
      <c r="C7" s="672">
        <v>43103.492361111108</v>
      </c>
      <c r="D7" s="673" t="s">
        <v>619</v>
      </c>
      <c r="E7" s="674">
        <v>2.2200000000000002</v>
      </c>
      <c r="F7" s="674"/>
      <c r="G7" s="612"/>
      <c r="H7" s="612"/>
      <c r="I7" s="657"/>
    </row>
    <row r="8" spans="1:9" s="652" customFormat="1" ht="114.75" customHeight="1">
      <c r="A8" s="671" t="s">
        <v>620</v>
      </c>
      <c r="B8" s="671" t="s">
        <v>621</v>
      </c>
      <c r="C8" s="672">
        <v>43103.584027777775</v>
      </c>
      <c r="D8" s="673" t="s">
        <v>622</v>
      </c>
      <c r="E8" s="674">
        <v>7.2</v>
      </c>
      <c r="F8" s="674"/>
      <c r="G8" s="612"/>
      <c r="H8" s="612"/>
      <c r="I8" s="656"/>
    </row>
    <row r="9" spans="1:9">
      <c r="E9" s="662"/>
      <c r="F9" s="662"/>
    </row>
    <row r="10" spans="1:9">
      <c r="E10" s="662"/>
      <c r="F10" s="662"/>
    </row>
    <row r="11" spans="1:9">
      <c r="E11" s="662"/>
      <c r="F11" s="662"/>
    </row>
    <row r="12" spans="1:9">
      <c r="E12" s="662"/>
      <c r="F12" s="662"/>
    </row>
    <row r="13" spans="1:9">
      <c r="E13" s="662"/>
      <c r="F13" s="662"/>
    </row>
    <row r="14" spans="1:9">
      <c r="E14" s="662"/>
      <c r="F14" s="662"/>
    </row>
    <row r="15" spans="1:9">
      <c r="E15" s="662"/>
      <c r="F15" s="662"/>
    </row>
    <row r="16" spans="1:9">
      <c r="E16" s="662"/>
      <c r="F16" s="662"/>
    </row>
    <row r="17" spans="5:6">
      <c r="E17" s="662"/>
      <c r="F17" s="662"/>
    </row>
    <row r="18" spans="5:6">
      <c r="E18" s="662"/>
      <c r="F18" s="662"/>
    </row>
    <row r="19" spans="5:6">
      <c r="E19" s="662"/>
      <c r="F19" s="662"/>
    </row>
    <row r="20" spans="5:6">
      <c r="E20" s="662"/>
      <c r="F20" s="662"/>
    </row>
    <row r="21" spans="5:6">
      <c r="E21" s="662"/>
      <c r="F21" s="662"/>
    </row>
    <row r="22" spans="5:6">
      <c r="E22" s="662"/>
      <c r="F22" s="662"/>
    </row>
    <row r="23" spans="5:6">
      <c r="E23" s="662"/>
      <c r="F23" s="662"/>
    </row>
    <row r="24" spans="5:6">
      <c r="E24" s="662"/>
      <c r="F24" s="662"/>
    </row>
    <row r="25" spans="5:6">
      <c r="E25" s="662"/>
      <c r="F25" s="662"/>
    </row>
    <row r="26" spans="5:6">
      <c r="E26" s="662"/>
      <c r="F26" s="662"/>
    </row>
    <row r="27" spans="5:6">
      <c r="E27" s="662"/>
      <c r="F27" s="662"/>
    </row>
    <row r="28" spans="5:6">
      <c r="E28" s="662"/>
      <c r="F28" s="662"/>
    </row>
    <row r="29" spans="5:6">
      <c r="E29" s="662"/>
      <c r="F29" s="662"/>
    </row>
    <row r="30" spans="5:6">
      <c r="E30" s="662"/>
      <c r="F30" s="662"/>
    </row>
    <row r="31" spans="5:6">
      <c r="E31" s="662"/>
      <c r="F31" s="662"/>
    </row>
    <row r="32" spans="5:6">
      <c r="E32" s="662"/>
      <c r="F32" s="662"/>
    </row>
    <row r="33" spans="5:6">
      <c r="E33" s="662"/>
      <c r="F33" s="662"/>
    </row>
    <row r="34" spans="5:6">
      <c r="E34" s="662"/>
      <c r="F34" s="662"/>
    </row>
    <row r="35" spans="5:6">
      <c r="E35" s="662"/>
      <c r="F35" s="662"/>
    </row>
    <row r="36" spans="5:6">
      <c r="E36" s="662"/>
      <c r="F36" s="662"/>
    </row>
    <row r="37" spans="5:6">
      <c r="E37" s="662"/>
      <c r="F37" s="662"/>
    </row>
    <row r="38" spans="5:6">
      <c r="E38" s="662"/>
      <c r="F38" s="662"/>
    </row>
    <row r="39" spans="5:6">
      <c r="E39" s="662"/>
      <c r="F39" s="662"/>
    </row>
    <row r="40" spans="5:6">
      <c r="E40" s="662"/>
      <c r="F40" s="662"/>
    </row>
    <row r="41" spans="5:6">
      <c r="E41" s="662"/>
      <c r="F41" s="662"/>
    </row>
    <row r="42" spans="5:6">
      <c r="E42" s="662"/>
      <c r="F42" s="662"/>
    </row>
    <row r="43" spans="5:6">
      <c r="E43" s="662"/>
      <c r="F43" s="662"/>
    </row>
    <row r="44" spans="5:6">
      <c r="E44" s="662"/>
      <c r="F44" s="662"/>
    </row>
    <row r="45" spans="5:6">
      <c r="E45" s="662"/>
      <c r="F45" s="662"/>
    </row>
    <row r="46" spans="5:6">
      <c r="E46" s="662"/>
      <c r="F46" s="662"/>
    </row>
    <row r="47" spans="5:6">
      <c r="E47" s="662"/>
      <c r="F47" s="662"/>
    </row>
    <row r="48" spans="5:6">
      <c r="E48" s="662"/>
      <c r="F48" s="662"/>
    </row>
    <row r="49" spans="5:6">
      <c r="E49" s="662"/>
      <c r="F49" s="662"/>
    </row>
    <row r="50" spans="5:6">
      <c r="E50" s="662"/>
      <c r="F50" s="662"/>
    </row>
    <row r="51" spans="5:6">
      <c r="E51" s="662"/>
      <c r="F51" s="662"/>
    </row>
    <row r="52" spans="5:6">
      <c r="E52" s="662"/>
      <c r="F52" s="662"/>
    </row>
    <row r="53" spans="5:6">
      <c r="E53" s="662"/>
      <c r="F53" s="662"/>
    </row>
    <row r="54" spans="5:6">
      <c r="E54" s="662"/>
      <c r="F54" s="662"/>
    </row>
    <row r="55" spans="5:6">
      <c r="E55" s="662"/>
      <c r="F55" s="662"/>
    </row>
    <row r="56" spans="5:6">
      <c r="E56" s="662"/>
      <c r="F56" s="662"/>
    </row>
    <row r="57" spans="5:6">
      <c r="E57" s="662"/>
      <c r="F57" s="662"/>
    </row>
    <row r="58" spans="5:6">
      <c r="E58" s="662"/>
      <c r="F58" s="662"/>
    </row>
    <row r="59" spans="5:6">
      <c r="E59" s="662"/>
      <c r="F59" s="662"/>
    </row>
    <row r="60" spans="5:6">
      <c r="E60" s="662"/>
      <c r="F60" s="662"/>
    </row>
    <row r="61" spans="5:6">
      <c r="E61" s="662"/>
      <c r="F61" s="662"/>
    </row>
    <row r="62" spans="5:6">
      <c r="E62" s="662"/>
      <c r="F62" s="662"/>
    </row>
    <row r="63" spans="5:6">
      <c r="E63" s="662"/>
      <c r="F63" s="662"/>
    </row>
    <row r="64" spans="5:6">
      <c r="E64" s="662"/>
      <c r="F64" s="662"/>
    </row>
    <row r="65" spans="5:6">
      <c r="E65" s="662"/>
      <c r="F65" s="662"/>
    </row>
    <row r="66" spans="5:6">
      <c r="E66" s="662"/>
      <c r="F66" s="662"/>
    </row>
    <row r="67" spans="5:6">
      <c r="E67" s="662"/>
      <c r="F67" s="662"/>
    </row>
    <row r="68" spans="5:6">
      <c r="E68" s="662"/>
      <c r="F68" s="662"/>
    </row>
    <row r="69" spans="5:6">
      <c r="E69" s="662"/>
      <c r="F69" s="662"/>
    </row>
    <row r="70" spans="5:6">
      <c r="E70" s="662"/>
      <c r="F70" s="662"/>
    </row>
    <row r="71" spans="5:6">
      <c r="E71" s="662"/>
      <c r="F71" s="662"/>
    </row>
    <row r="72" spans="5:6">
      <c r="E72" s="662"/>
      <c r="F72" s="662"/>
    </row>
    <row r="73" spans="5:6">
      <c r="E73" s="662"/>
      <c r="F73" s="662"/>
    </row>
    <row r="74" spans="5:6">
      <c r="E74" s="662"/>
      <c r="F74" s="662"/>
    </row>
    <row r="75" spans="5:6">
      <c r="E75" s="662"/>
      <c r="F75" s="662"/>
    </row>
    <row r="76" spans="5:6">
      <c r="E76" s="662"/>
      <c r="F76" s="662"/>
    </row>
    <row r="77" spans="5:6">
      <c r="E77" s="662"/>
      <c r="F77" s="662"/>
    </row>
    <row r="78" spans="5:6">
      <c r="E78" s="662"/>
      <c r="F78" s="662"/>
    </row>
    <row r="79" spans="5:6">
      <c r="E79" s="662"/>
      <c r="F79" s="662"/>
    </row>
    <row r="80" spans="5:6">
      <c r="E80" s="662"/>
      <c r="F80" s="662"/>
    </row>
    <row r="81" spans="5:6">
      <c r="E81" s="662"/>
      <c r="F81" s="662"/>
    </row>
    <row r="82" spans="5:6">
      <c r="E82" s="662"/>
      <c r="F82" s="662"/>
    </row>
    <row r="83" spans="5:6">
      <c r="E83" s="662"/>
      <c r="F83" s="662"/>
    </row>
    <row r="84" spans="5:6">
      <c r="E84" s="662"/>
      <c r="F84" s="662"/>
    </row>
    <row r="85" spans="5:6">
      <c r="E85" s="662"/>
      <c r="F85" s="662"/>
    </row>
    <row r="86" spans="5:6">
      <c r="E86" s="662"/>
      <c r="F86" s="662"/>
    </row>
    <row r="87" spans="5:6">
      <c r="E87" s="662"/>
      <c r="F87" s="662"/>
    </row>
    <row r="88" spans="5:6">
      <c r="E88" s="662"/>
      <c r="F88" s="662"/>
    </row>
    <row r="89" spans="5:6">
      <c r="E89" s="662"/>
      <c r="F89" s="662"/>
    </row>
    <row r="90" spans="5:6">
      <c r="E90" s="662"/>
      <c r="F90" s="662"/>
    </row>
    <row r="91" spans="5:6">
      <c r="E91" s="662"/>
      <c r="F91" s="662"/>
    </row>
    <row r="92" spans="5:6">
      <c r="E92" s="662"/>
      <c r="F92" s="662"/>
    </row>
    <row r="93" spans="5:6">
      <c r="E93" s="662"/>
      <c r="F93" s="662"/>
    </row>
    <row r="94" spans="5:6">
      <c r="E94" s="662"/>
      <c r="F94" s="662"/>
    </row>
    <row r="95" spans="5:6">
      <c r="E95" s="662"/>
      <c r="F95" s="662"/>
    </row>
    <row r="96" spans="5:6">
      <c r="E96" s="662"/>
      <c r="F96" s="662"/>
    </row>
    <row r="97" spans="5:6">
      <c r="E97" s="662"/>
      <c r="F97" s="662"/>
    </row>
    <row r="98" spans="5:6">
      <c r="E98" s="662"/>
      <c r="F98" s="662"/>
    </row>
    <row r="99" spans="5:6">
      <c r="E99" s="662"/>
      <c r="F99" s="662"/>
    </row>
    <row r="100" spans="5:6">
      <c r="E100" s="662"/>
      <c r="F100" s="662"/>
    </row>
    <row r="101" spans="5:6">
      <c r="E101" s="662"/>
      <c r="F101" s="662"/>
    </row>
    <row r="102" spans="5:6">
      <c r="E102" s="662"/>
      <c r="F102" s="662"/>
    </row>
    <row r="103" spans="5:6">
      <c r="E103" s="662"/>
      <c r="F103" s="662"/>
    </row>
    <row r="104" spans="5:6">
      <c r="E104" s="662"/>
      <c r="F104" s="662"/>
    </row>
    <row r="105" spans="5:6">
      <c r="E105" s="662"/>
      <c r="F105" s="662"/>
    </row>
    <row r="106" spans="5:6">
      <c r="E106" s="662"/>
      <c r="F106" s="662"/>
    </row>
    <row r="107" spans="5:6">
      <c r="E107" s="662"/>
      <c r="F107" s="662"/>
    </row>
    <row r="108" spans="5:6">
      <c r="E108" s="662"/>
      <c r="F108" s="662"/>
    </row>
    <row r="109" spans="5:6">
      <c r="E109" s="662"/>
      <c r="F109" s="662"/>
    </row>
    <row r="110" spans="5:6">
      <c r="E110" s="662"/>
      <c r="F110" s="662"/>
    </row>
    <row r="111" spans="5:6">
      <c r="E111" s="662"/>
      <c r="F111" s="662"/>
    </row>
    <row r="112" spans="5:6">
      <c r="E112" s="662"/>
      <c r="F112" s="662"/>
    </row>
    <row r="113" spans="5:6">
      <c r="E113" s="662"/>
      <c r="F113" s="662"/>
    </row>
    <row r="114" spans="5:6">
      <c r="E114" s="662"/>
      <c r="F114" s="662"/>
    </row>
    <row r="115" spans="5:6">
      <c r="E115" s="662"/>
      <c r="F115" s="662"/>
    </row>
    <row r="116" spans="5:6">
      <c r="E116" s="662"/>
      <c r="F116" s="662"/>
    </row>
    <row r="117" spans="5:6">
      <c r="E117" s="662"/>
      <c r="F117" s="662"/>
    </row>
    <row r="118" spans="5:6">
      <c r="E118" s="662"/>
      <c r="F118" s="662"/>
    </row>
    <row r="119" spans="5:6">
      <c r="E119" s="662"/>
      <c r="F119" s="662"/>
    </row>
    <row r="120" spans="5:6">
      <c r="E120" s="662"/>
      <c r="F120" s="662"/>
    </row>
    <row r="121" spans="5:6">
      <c r="E121" s="662"/>
      <c r="F121" s="662"/>
    </row>
    <row r="122" spans="5:6">
      <c r="E122" s="662"/>
      <c r="F122" s="662"/>
    </row>
    <row r="123" spans="5:6">
      <c r="E123" s="662"/>
      <c r="F123" s="662"/>
    </row>
    <row r="124" spans="5:6">
      <c r="E124" s="662"/>
      <c r="F124" s="662"/>
    </row>
    <row r="125" spans="5:6">
      <c r="E125" s="662"/>
      <c r="F125" s="662"/>
    </row>
    <row r="126" spans="5:6">
      <c r="E126" s="662"/>
      <c r="F126" s="662"/>
    </row>
    <row r="127" spans="5:6">
      <c r="E127" s="662"/>
      <c r="F127" s="662"/>
    </row>
    <row r="128" spans="5:6">
      <c r="E128" s="662"/>
      <c r="F128" s="662"/>
    </row>
    <row r="129" spans="5:6">
      <c r="E129" s="662"/>
      <c r="F129" s="662"/>
    </row>
    <row r="130" spans="5:6">
      <c r="E130" s="662"/>
      <c r="F130" s="662"/>
    </row>
    <row r="131" spans="5:6">
      <c r="E131" s="662"/>
      <c r="F131" s="662"/>
    </row>
    <row r="132" spans="5:6">
      <c r="E132" s="662"/>
      <c r="F132" s="662"/>
    </row>
    <row r="133" spans="5:6">
      <c r="E133" s="662"/>
      <c r="F133" s="662"/>
    </row>
    <row r="134" spans="5:6">
      <c r="E134" s="662"/>
      <c r="F134" s="662"/>
    </row>
    <row r="135" spans="5:6">
      <c r="E135" s="662"/>
      <c r="F135" s="662"/>
    </row>
    <row r="136" spans="5:6">
      <c r="E136" s="662"/>
      <c r="F136" s="662"/>
    </row>
    <row r="137" spans="5:6">
      <c r="E137" s="662"/>
      <c r="F137" s="662"/>
    </row>
    <row r="138" spans="5:6">
      <c r="E138" s="662"/>
      <c r="F138" s="662"/>
    </row>
    <row r="139" spans="5:6">
      <c r="E139" s="662"/>
      <c r="F139" s="662"/>
    </row>
    <row r="140" spans="5:6">
      <c r="E140" s="662"/>
      <c r="F140" s="662"/>
    </row>
    <row r="141" spans="5:6">
      <c r="E141" s="662"/>
      <c r="F141" s="662"/>
    </row>
    <row r="142" spans="5:6">
      <c r="E142" s="662"/>
      <c r="F142" s="662"/>
    </row>
    <row r="143" spans="5:6">
      <c r="E143" s="662"/>
      <c r="F143" s="662"/>
    </row>
    <row r="144" spans="5:6">
      <c r="E144" s="662"/>
      <c r="F144" s="662"/>
    </row>
    <row r="145" spans="5:6">
      <c r="E145" s="662"/>
      <c r="F145" s="662"/>
    </row>
    <row r="146" spans="5:6">
      <c r="E146" s="662"/>
      <c r="F146" s="662"/>
    </row>
    <row r="147" spans="5:6">
      <c r="E147" s="662"/>
      <c r="F147" s="662"/>
    </row>
    <row r="148" spans="5:6">
      <c r="E148" s="662"/>
      <c r="F148" s="662"/>
    </row>
    <row r="149" spans="5:6">
      <c r="E149" s="662"/>
      <c r="F149" s="662"/>
    </row>
    <row r="150" spans="5:6">
      <c r="E150" s="662"/>
      <c r="F150" s="662"/>
    </row>
    <row r="151" spans="5:6">
      <c r="E151" s="662"/>
      <c r="F151" s="662"/>
    </row>
    <row r="152" spans="5:6">
      <c r="E152" s="662"/>
      <c r="F152" s="662"/>
    </row>
    <row r="153" spans="5:6">
      <c r="E153" s="662"/>
      <c r="F153" s="662"/>
    </row>
    <row r="154" spans="5:6">
      <c r="E154" s="662"/>
      <c r="F154" s="662"/>
    </row>
    <row r="155" spans="5:6">
      <c r="E155" s="662"/>
      <c r="F155" s="662"/>
    </row>
    <row r="156" spans="5:6">
      <c r="E156" s="662"/>
      <c r="F156" s="662"/>
    </row>
    <row r="157" spans="5:6">
      <c r="E157" s="662"/>
      <c r="F157" s="662"/>
    </row>
    <row r="158" spans="5:6">
      <c r="E158" s="662"/>
      <c r="F158" s="662"/>
    </row>
    <row r="159" spans="5:6">
      <c r="E159" s="662"/>
      <c r="F159" s="662"/>
    </row>
    <row r="160" spans="5:6">
      <c r="E160" s="662"/>
      <c r="F160" s="662"/>
    </row>
    <row r="161" spans="5:6">
      <c r="E161" s="662"/>
      <c r="F161" s="662"/>
    </row>
    <row r="162" spans="5:6">
      <c r="E162" s="662"/>
      <c r="F162" s="662"/>
    </row>
    <row r="163" spans="5:6">
      <c r="E163" s="662"/>
      <c r="F163"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8"/>
  <sheetViews>
    <sheetView showGridLines="0" view="pageBreakPreview" zoomScale="145" zoomScaleNormal="100" zoomScaleSheetLayoutView="14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111.75" customHeight="1">
      <c r="A2" s="671" t="s">
        <v>623</v>
      </c>
      <c r="B2" s="671" t="s">
        <v>624</v>
      </c>
      <c r="C2" s="672">
        <v>43104.59652777778</v>
      </c>
      <c r="D2" s="673" t="s">
        <v>625</v>
      </c>
      <c r="E2" s="674"/>
      <c r="F2" s="674">
        <v>98.25</v>
      </c>
      <c r="G2" s="612"/>
      <c r="H2" s="612"/>
      <c r="I2" s="656"/>
    </row>
    <row r="3" spans="1:9" s="652" customFormat="1" ht="84.75" customHeight="1">
      <c r="A3" s="671" t="s">
        <v>626</v>
      </c>
      <c r="B3" s="671" t="s">
        <v>627</v>
      </c>
      <c r="C3" s="672">
        <v>43104.73333333333</v>
      </c>
      <c r="D3" s="673" t="s">
        <v>628</v>
      </c>
      <c r="E3" s="674">
        <v>4.76</v>
      </c>
      <c r="F3" s="674"/>
      <c r="G3" s="612"/>
      <c r="H3" s="612"/>
      <c r="I3" s="656"/>
    </row>
    <row r="4" spans="1:9" s="652" customFormat="1" ht="107.25" customHeight="1">
      <c r="A4" s="671" t="s">
        <v>623</v>
      </c>
      <c r="B4" s="671" t="s">
        <v>629</v>
      </c>
      <c r="C4" s="672">
        <v>43105.632638888892</v>
      </c>
      <c r="D4" s="673" t="s">
        <v>630</v>
      </c>
      <c r="E4" s="674"/>
      <c r="F4" s="674">
        <v>95</v>
      </c>
      <c r="G4" s="612"/>
      <c r="H4" s="612"/>
      <c r="I4" s="656"/>
    </row>
    <row r="5" spans="1:9" s="652" customFormat="1" ht="93" customHeight="1">
      <c r="A5" s="671" t="s">
        <v>626</v>
      </c>
      <c r="B5" s="671" t="s">
        <v>627</v>
      </c>
      <c r="C5" s="672">
        <v>43105.661805555559</v>
      </c>
      <c r="D5" s="673" t="s">
        <v>631</v>
      </c>
      <c r="E5" s="674">
        <v>4.76</v>
      </c>
      <c r="F5" s="674"/>
      <c r="G5" s="612"/>
      <c r="H5" s="612"/>
      <c r="I5" s="657"/>
    </row>
    <row r="6" spans="1:9" s="652" customFormat="1" ht="91.5" customHeight="1">
      <c r="A6" s="671" t="s">
        <v>632</v>
      </c>
      <c r="B6" s="671" t="s">
        <v>633</v>
      </c>
      <c r="C6" s="672">
        <v>43106.304166666669</v>
      </c>
      <c r="D6" s="673" t="s">
        <v>634</v>
      </c>
      <c r="E6" s="674">
        <v>8.6</v>
      </c>
      <c r="F6" s="674"/>
      <c r="G6" s="612"/>
      <c r="H6" s="612"/>
      <c r="I6" s="656"/>
    </row>
    <row r="7" spans="1:9" s="652" customFormat="1" ht="114" customHeight="1">
      <c r="A7" s="671" t="s">
        <v>635</v>
      </c>
      <c r="B7" s="671" t="s">
        <v>636</v>
      </c>
      <c r="C7" s="672">
        <v>43106.508333333331</v>
      </c>
      <c r="D7" s="673" t="s">
        <v>637</v>
      </c>
      <c r="E7" s="674">
        <v>5.04</v>
      </c>
      <c r="F7" s="674"/>
      <c r="G7" s="612"/>
      <c r="H7" s="612"/>
      <c r="I7" s="656"/>
    </row>
    <row r="8" spans="1:9" s="652" customFormat="1" ht="96.75" customHeight="1">
      <c r="A8" s="671" t="s">
        <v>632</v>
      </c>
      <c r="B8" s="671" t="s">
        <v>638</v>
      </c>
      <c r="C8" s="672">
        <v>43107.164583333331</v>
      </c>
      <c r="D8" s="673" t="s">
        <v>639</v>
      </c>
      <c r="E8" s="674">
        <v>3.89</v>
      </c>
      <c r="F8" s="674"/>
      <c r="G8" s="612"/>
      <c r="H8" s="612"/>
      <c r="I8" s="656"/>
    </row>
    <row r="9" spans="1:9">
      <c r="E9" s="662"/>
      <c r="F9" s="662"/>
    </row>
    <row r="10" spans="1:9">
      <c r="E10" s="662"/>
      <c r="F10" s="662"/>
    </row>
    <row r="11" spans="1:9">
      <c r="E11" s="662"/>
      <c r="F11" s="662"/>
    </row>
    <row r="12" spans="1:9">
      <c r="E12" s="662"/>
      <c r="F12" s="662"/>
    </row>
    <row r="13" spans="1:9">
      <c r="E13" s="662"/>
      <c r="F13" s="662"/>
    </row>
    <row r="14" spans="1:9">
      <c r="E14" s="662"/>
      <c r="F14" s="662"/>
    </row>
    <row r="15" spans="1:9">
      <c r="E15" s="662"/>
      <c r="F15" s="662"/>
    </row>
    <row r="16" spans="1:9">
      <c r="E16" s="662"/>
      <c r="F16" s="662"/>
    </row>
    <row r="17" spans="5:6">
      <c r="E17" s="662"/>
      <c r="F17" s="662"/>
    </row>
    <row r="18" spans="5:6">
      <c r="E18" s="662"/>
      <c r="F18" s="662"/>
    </row>
    <row r="19" spans="5:6">
      <c r="E19" s="662"/>
      <c r="F19" s="662"/>
    </row>
    <row r="20" spans="5:6">
      <c r="E20" s="662"/>
      <c r="F20" s="662"/>
    </row>
    <row r="21" spans="5:6">
      <c r="E21" s="662"/>
      <c r="F21" s="662"/>
    </row>
    <row r="22" spans="5:6">
      <c r="E22" s="662"/>
      <c r="F22" s="662"/>
    </row>
    <row r="23" spans="5:6">
      <c r="E23" s="662"/>
      <c r="F23" s="662"/>
    </row>
    <row r="24" spans="5:6">
      <c r="E24" s="662"/>
      <c r="F24" s="662"/>
    </row>
    <row r="25" spans="5:6">
      <c r="E25" s="662"/>
      <c r="F25" s="662"/>
    </row>
    <row r="26" spans="5:6">
      <c r="E26" s="662"/>
      <c r="F26" s="662"/>
    </row>
    <row r="27" spans="5:6">
      <c r="E27" s="662"/>
      <c r="F27" s="662"/>
    </row>
    <row r="28" spans="5:6">
      <c r="E28" s="662"/>
      <c r="F28" s="662"/>
    </row>
    <row r="29" spans="5:6">
      <c r="E29" s="662"/>
      <c r="F29" s="662"/>
    </row>
    <row r="30" spans="5:6">
      <c r="E30" s="662"/>
      <c r="F30" s="662"/>
    </row>
    <row r="31" spans="5:6">
      <c r="E31" s="662"/>
      <c r="F31" s="662"/>
    </row>
    <row r="32" spans="5:6">
      <c r="E32" s="662"/>
      <c r="F32" s="662"/>
    </row>
    <row r="33" spans="5:6">
      <c r="E33" s="662"/>
      <c r="F33" s="662"/>
    </row>
    <row r="34" spans="5:6">
      <c r="E34" s="662"/>
      <c r="F34" s="662"/>
    </row>
    <row r="35" spans="5:6">
      <c r="E35" s="662"/>
      <c r="F35" s="662"/>
    </row>
    <row r="36" spans="5:6">
      <c r="E36" s="662"/>
      <c r="F36" s="662"/>
    </row>
    <row r="37" spans="5:6">
      <c r="E37" s="662"/>
      <c r="F37" s="662"/>
    </row>
    <row r="38" spans="5:6">
      <c r="E38" s="662"/>
      <c r="F38" s="662"/>
    </row>
    <row r="39" spans="5:6">
      <c r="E39" s="662"/>
      <c r="F39" s="662"/>
    </row>
    <row r="40" spans="5:6">
      <c r="E40" s="662"/>
      <c r="F40" s="662"/>
    </row>
    <row r="41" spans="5:6">
      <c r="E41" s="662"/>
      <c r="F41" s="662"/>
    </row>
    <row r="42" spans="5:6">
      <c r="E42" s="662"/>
      <c r="F42" s="662"/>
    </row>
    <row r="43" spans="5:6">
      <c r="E43" s="662"/>
      <c r="F43" s="662"/>
    </row>
    <row r="44" spans="5:6">
      <c r="E44" s="662"/>
      <c r="F44" s="662"/>
    </row>
    <row r="45" spans="5:6">
      <c r="E45" s="662"/>
      <c r="F45" s="662"/>
    </row>
    <row r="46" spans="5:6">
      <c r="E46" s="662"/>
      <c r="F46" s="662"/>
    </row>
    <row r="47" spans="5:6">
      <c r="E47" s="662"/>
      <c r="F47" s="662"/>
    </row>
    <row r="48" spans="5:6">
      <c r="E48" s="662"/>
      <c r="F48" s="662"/>
    </row>
    <row r="49" spans="5:6">
      <c r="E49" s="662"/>
      <c r="F49" s="662"/>
    </row>
    <row r="50" spans="5:6">
      <c r="E50" s="662"/>
      <c r="F50" s="662"/>
    </row>
    <row r="51" spans="5:6">
      <c r="E51" s="662"/>
      <c r="F51" s="662"/>
    </row>
    <row r="52" spans="5:6">
      <c r="E52" s="662"/>
      <c r="F52" s="662"/>
    </row>
    <row r="53" spans="5:6">
      <c r="E53" s="662"/>
      <c r="F53" s="662"/>
    </row>
    <row r="54" spans="5:6">
      <c r="E54" s="662"/>
      <c r="F54" s="662"/>
    </row>
    <row r="55" spans="5:6">
      <c r="E55" s="662"/>
      <c r="F55" s="662"/>
    </row>
    <row r="56" spans="5:6">
      <c r="E56" s="662"/>
      <c r="F56" s="662"/>
    </row>
    <row r="57" spans="5:6">
      <c r="E57" s="662"/>
      <c r="F57" s="662"/>
    </row>
    <row r="58" spans="5:6">
      <c r="E58" s="662"/>
      <c r="F58" s="662"/>
    </row>
    <row r="59" spans="5:6">
      <c r="E59" s="662"/>
      <c r="F59" s="662"/>
    </row>
    <row r="60" spans="5:6">
      <c r="E60" s="662"/>
      <c r="F60" s="662"/>
    </row>
    <row r="61" spans="5:6">
      <c r="E61" s="662"/>
      <c r="F61" s="662"/>
    </row>
    <row r="62" spans="5:6">
      <c r="E62" s="662"/>
      <c r="F62" s="662"/>
    </row>
    <row r="63" spans="5:6">
      <c r="E63" s="662"/>
      <c r="F63" s="662"/>
    </row>
    <row r="64" spans="5:6">
      <c r="E64" s="662"/>
      <c r="F64" s="662"/>
    </row>
    <row r="65" spans="5:6">
      <c r="E65" s="662"/>
      <c r="F65" s="662"/>
    </row>
    <row r="66" spans="5:6">
      <c r="E66" s="662"/>
      <c r="F66" s="662"/>
    </row>
    <row r="67" spans="5:6">
      <c r="E67" s="662"/>
      <c r="F67" s="662"/>
    </row>
    <row r="68" spans="5:6">
      <c r="E68" s="662"/>
      <c r="F68" s="662"/>
    </row>
    <row r="69" spans="5:6">
      <c r="E69" s="662"/>
      <c r="F69" s="662"/>
    </row>
    <row r="70" spans="5:6">
      <c r="E70" s="662"/>
      <c r="F70" s="662"/>
    </row>
    <row r="71" spans="5:6">
      <c r="E71" s="662"/>
      <c r="F71" s="662"/>
    </row>
    <row r="72" spans="5:6">
      <c r="E72" s="662"/>
      <c r="F72" s="662"/>
    </row>
    <row r="73" spans="5:6">
      <c r="E73" s="662"/>
      <c r="F73" s="662"/>
    </row>
    <row r="74" spans="5:6">
      <c r="E74" s="662"/>
      <c r="F74" s="662"/>
    </row>
    <row r="75" spans="5:6">
      <c r="E75" s="662"/>
      <c r="F75" s="662"/>
    </row>
    <row r="76" spans="5:6">
      <c r="E76" s="662"/>
      <c r="F76" s="662"/>
    </row>
    <row r="77" spans="5:6">
      <c r="E77" s="662"/>
      <c r="F77" s="662"/>
    </row>
    <row r="78" spans="5:6">
      <c r="E78" s="662"/>
      <c r="F78" s="662"/>
    </row>
    <row r="79" spans="5:6">
      <c r="E79" s="662"/>
      <c r="F79" s="662"/>
    </row>
    <row r="80" spans="5:6">
      <c r="E80" s="662"/>
      <c r="F80" s="662"/>
    </row>
    <row r="81" spans="5:6">
      <c r="E81" s="662"/>
      <c r="F81" s="662"/>
    </row>
    <row r="82" spans="5:6">
      <c r="E82" s="662"/>
      <c r="F82" s="662"/>
    </row>
    <row r="83" spans="5:6">
      <c r="E83" s="662"/>
      <c r="F83" s="662"/>
    </row>
    <row r="84" spans="5:6">
      <c r="E84" s="662"/>
      <c r="F84" s="662"/>
    </row>
    <row r="85" spans="5:6">
      <c r="E85" s="662"/>
      <c r="F85" s="662"/>
    </row>
    <row r="86" spans="5:6">
      <c r="E86" s="662"/>
      <c r="F86" s="662"/>
    </row>
    <row r="87" spans="5:6">
      <c r="E87" s="662"/>
      <c r="F87" s="662"/>
    </row>
    <row r="88" spans="5:6">
      <c r="E88" s="662"/>
      <c r="F88" s="662"/>
    </row>
    <row r="89" spans="5:6">
      <c r="E89" s="662"/>
      <c r="F89" s="662"/>
    </row>
    <row r="90" spans="5:6">
      <c r="E90" s="662"/>
      <c r="F90" s="662"/>
    </row>
    <row r="91" spans="5:6">
      <c r="E91" s="662"/>
      <c r="F91" s="662"/>
    </row>
    <row r="92" spans="5:6">
      <c r="E92" s="662"/>
      <c r="F92" s="662"/>
    </row>
    <row r="93" spans="5:6">
      <c r="E93" s="662"/>
      <c r="F93" s="662"/>
    </row>
    <row r="94" spans="5:6">
      <c r="E94" s="662"/>
      <c r="F94" s="662"/>
    </row>
    <row r="95" spans="5:6">
      <c r="E95" s="662"/>
      <c r="F95" s="662"/>
    </row>
    <row r="96" spans="5:6">
      <c r="E96" s="662"/>
      <c r="F96" s="662"/>
    </row>
    <row r="97" spans="5:6">
      <c r="E97" s="662"/>
      <c r="F97" s="662"/>
    </row>
    <row r="98" spans="5:6">
      <c r="E98" s="662"/>
      <c r="F98" s="662"/>
    </row>
    <row r="99" spans="5:6">
      <c r="E99" s="662"/>
      <c r="F99" s="662"/>
    </row>
    <row r="100" spans="5:6">
      <c r="E100" s="662"/>
      <c r="F100" s="662"/>
    </row>
    <row r="101" spans="5:6">
      <c r="E101" s="662"/>
      <c r="F101" s="662"/>
    </row>
    <row r="102" spans="5:6">
      <c r="E102" s="662"/>
      <c r="F102" s="662"/>
    </row>
    <row r="103" spans="5:6">
      <c r="E103" s="662"/>
      <c r="F103" s="662"/>
    </row>
    <row r="104" spans="5:6">
      <c r="E104" s="662"/>
      <c r="F104" s="662"/>
    </row>
    <row r="105" spans="5:6">
      <c r="E105" s="662"/>
      <c r="F105" s="662"/>
    </row>
    <row r="106" spans="5:6">
      <c r="E106" s="662"/>
      <c r="F106" s="662"/>
    </row>
    <row r="107" spans="5:6">
      <c r="E107" s="662"/>
      <c r="F107" s="662"/>
    </row>
    <row r="108" spans="5:6">
      <c r="E108" s="662"/>
      <c r="F108" s="662"/>
    </row>
    <row r="109" spans="5:6">
      <c r="E109" s="662"/>
      <c r="F109" s="662"/>
    </row>
    <row r="110" spans="5:6">
      <c r="E110" s="662"/>
      <c r="F110" s="662"/>
    </row>
    <row r="111" spans="5:6">
      <c r="E111" s="662"/>
      <c r="F111" s="662"/>
    </row>
    <row r="112" spans="5:6">
      <c r="E112" s="662"/>
      <c r="F112" s="662"/>
    </row>
    <row r="113" spans="5:6">
      <c r="E113" s="662"/>
      <c r="F113" s="662"/>
    </row>
    <row r="114" spans="5:6">
      <c r="E114" s="662"/>
      <c r="F114" s="662"/>
    </row>
    <row r="115" spans="5:6">
      <c r="E115" s="662"/>
      <c r="F115" s="662"/>
    </row>
    <row r="116" spans="5:6">
      <c r="E116" s="662"/>
      <c r="F116" s="662"/>
    </row>
    <row r="117" spans="5:6">
      <c r="E117" s="662"/>
      <c r="F117" s="662"/>
    </row>
    <row r="118" spans="5:6">
      <c r="E118" s="662"/>
      <c r="F118" s="662"/>
    </row>
    <row r="119" spans="5:6">
      <c r="E119" s="662"/>
      <c r="F119" s="662"/>
    </row>
    <row r="120" spans="5:6">
      <c r="E120" s="662"/>
      <c r="F120" s="662"/>
    </row>
    <row r="121" spans="5:6">
      <c r="E121" s="662"/>
      <c r="F121" s="662"/>
    </row>
    <row r="122" spans="5:6">
      <c r="E122" s="662"/>
      <c r="F122" s="662"/>
    </row>
    <row r="123" spans="5:6">
      <c r="E123" s="662"/>
      <c r="F123" s="662"/>
    </row>
    <row r="124" spans="5:6">
      <c r="E124" s="662"/>
      <c r="F124" s="662"/>
    </row>
    <row r="125" spans="5:6">
      <c r="E125" s="662"/>
      <c r="F125" s="662"/>
    </row>
    <row r="126" spans="5:6">
      <c r="E126" s="662"/>
      <c r="F126" s="662"/>
    </row>
    <row r="127" spans="5:6">
      <c r="E127" s="662"/>
      <c r="F127" s="662"/>
    </row>
    <row r="128" spans="5:6">
      <c r="E128" s="662"/>
      <c r="F128" s="662"/>
    </row>
    <row r="129" spans="5:6">
      <c r="E129" s="662"/>
      <c r="F129" s="662"/>
    </row>
    <row r="130" spans="5:6">
      <c r="E130" s="662"/>
      <c r="F130" s="662"/>
    </row>
    <row r="131" spans="5:6">
      <c r="E131" s="662"/>
      <c r="F131" s="662"/>
    </row>
    <row r="132" spans="5:6">
      <c r="E132" s="662"/>
      <c r="F132" s="662"/>
    </row>
    <row r="133" spans="5:6">
      <c r="E133" s="662"/>
      <c r="F133" s="662"/>
    </row>
    <row r="134" spans="5:6">
      <c r="E134" s="662"/>
      <c r="F134" s="662"/>
    </row>
    <row r="135" spans="5:6">
      <c r="E135" s="662"/>
      <c r="F135" s="662"/>
    </row>
    <row r="136" spans="5:6">
      <c r="E136" s="662"/>
      <c r="F136" s="662"/>
    </row>
    <row r="137" spans="5:6">
      <c r="E137" s="662"/>
      <c r="F137" s="662"/>
    </row>
    <row r="138" spans="5:6">
      <c r="E138" s="662"/>
      <c r="F138"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21"/>
  <sheetViews>
    <sheetView showGridLines="0" view="pageBreakPreview" zoomScale="160" zoomScaleNormal="100" zoomScaleSheetLayoutView="160" zoomScalePageLayoutView="14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87" customHeight="1">
      <c r="A2" s="671" t="s">
        <v>105</v>
      </c>
      <c r="B2" s="671" t="s">
        <v>640</v>
      </c>
      <c r="C2" s="672">
        <v>43107.634027777778</v>
      </c>
      <c r="D2" s="673" t="s">
        <v>641</v>
      </c>
      <c r="E2" s="674">
        <v>7</v>
      </c>
      <c r="F2" s="674"/>
      <c r="G2" s="612"/>
      <c r="H2" s="612"/>
      <c r="I2" s="656"/>
    </row>
    <row r="3" spans="1:9" s="652" customFormat="1" ht="73.5" customHeight="1">
      <c r="A3" s="671" t="s">
        <v>626</v>
      </c>
      <c r="B3" s="671" t="s">
        <v>627</v>
      </c>
      <c r="C3" s="672">
        <v>43109.537499999999</v>
      </c>
      <c r="D3" s="673" t="s">
        <v>642</v>
      </c>
      <c r="E3" s="674">
        <v>4.83</v>
      </c>
      <c r="F3" s="674"/>
      <c r="G3" s="612"/>
      <c r="H3" s="612"/>
      <c r="I3" s="656"/>
    </row>
    <row r="4" spans="1:9" s="652" customFormat="1" ht="78" customHeight="1">
      <c r="A4" s="671" t="s">
        <v>643</v>
      </c>
      <c r="B4" s="671" t="s">
        <v>644</v>
      </c>
      <c r="C4" s="672">
        <v>43109.69027777778</v>
      </c>
      <c r="D4" s="673" t="s">
        <v>645</v>
      </c>
      <c r="E4" s="674">
        <v>2.54</v>
      </c>
      <c r="F4" s="674"/>
      <c r="G4" s="612"/>
      <c r="H4" s="612"/>
      <c r="I4" s="656"/>
    </row>
    <row r="5" spans="1:9" s="652" customFormat="1" ht="94.5" customHeight="1">
      <c r="A5" s="671" t="s">
        <v>632</v>
      </c>
      <c r="B5" s="671" t="s">
        <v>646</v>
      </c>
      <c r="C5" s="672">
        <v>43110.212500000001</v>
      </c>
      <c r="D5" s="673" t="s">
        <v>647</v>
      </c>
      <c r="E5" s="674">
        <v>5.73</v>
      </c>
      <c r="F5" s="674"/>
      <c r="G5" s="612"/>
      <c r="H5" s="612"/>
      <c r="I5" s="656"/>
    </row>
    <row r="6" spans="1:9" s="652" customFormat="1" ht="102" customHeight="1">
      <c r="A6" s="671" t="s">
        <v>608</v>
      </c>
      <c r="B6" s="671" t="s">
        <v>648</v>
      </c>
      <c r="C6" s="672">
        <v>43111.726388888892</v>
      </c>
      <c r="D6" s="673" t="s">
        <v>649</v>
      </c>
      <c r="E6" s="674"/>
      <c r="F6" s="674">
        <v>5</v>
      </c>
      <c r="G6" s="612"/>
      <c r="H6" s="612"/>
      <c r="I6" s="658"/>
    </row>
    <row r="7" spans="1:9" s="652" customFormat="1" ht="117" customHeight="1">
      <c r="A7" s="671" t="s">
        <v>650</v>
      </c>
      <c r="B7" s="671" t="s">
        <v>651</v>
      </c>
      <c r="C7" s="672">
        <v>43111.768750000003</v>
      </c>
      <c r="D7" s="673" t="s">
        <v>652</v>
      </c>
      <c r="E7" s="674">
        <v>19.68</v>
      </c>
      <c r="F7" s="674"/>
      <c r="G7" s="612"/>
      <c r="H7" s="612"/>
      <c r="I7" s="656"/>
    </row>
    <row r="8" spans="1:9" s="652" customFormat="1" ht="75.75" customHeight="1">
      <c r="A8" s="671" t="s">
        <v>635</v>
      </c>
      <c r="B8" s="671" t="s">
        <v>636</v>
      </c>
      <c r="C8" s="672">
        <v>43112.486111111109</v>
      </c>
      <c r="D8" s="673" t="s">
        <v>653</v>
      </c>
      <c r="E8" s="674">
        <v>5.72</v>
      </c>
      <c r="F8" s="674"/>
      <c r="G8" s="612"/>
      <c r="H8" s="612"/>
      <c r="I8" s="656"/>
    </row>
    <row r="9" spans="1:9" s="652" customFormat="1" ht="84.75" customHeight="1">
      <c r="A9" s="671" t="s">
        <v>611</v>
      </c>
      <c r="B9" s="671" t="s">
        <v>612</v>
      </c>
      <c r="C9" s="672">
        <v>43112.629166666666</v>
      </c>
      <c r="D9" s="673" t="s">
        <v>654</v>
      </c>
      <c r="E9" s="674">
        <v>7.06</v>
      </c>
      <c r="F9" s="674"/>
      <c r="G9" s="612"/>
      <c r="H9" s="612"/>
      <c r="I9" s="656"/>
    </row>
    <row r="10" spans="1:9">
      <c r="E10" s="662"/>
      <c r="F10" s="662"/>
    </row>
    <row r="11" spans="1:9">
      <c r="E11" s="662"/>
      <c r="F11" s="662"/>
    </row>
    <row r="12" spans="1:9">
      <c r="E12" s="662"/>
      <c r="F12" s="662"/>
    </row>
    <row r="13" spans="1:9">
      <c r="E13" s="662"/>
      <c r="F13" s="662"/>
    </row>
    <row r="14" spans="1:9">
      <c r="E14" s="662"/>
      <c r="F14" s="662"/>
    </row>
    <row r="15" spans="1:9">
      <c r="E15" s="662"/>
      <c r="F15" s="662"/>
    </row>
    <row r="16" spans="1:9">
      <c r="E16" s="662"/>
      <c r="F16" s="662"/>
    </row>
    <row r="17" spans="5:6">
      <c r="E17" s="662"/>
      <c r="F17" s="662"/>
    </row>
    <row r="18" spans="5:6">
      <c r="E18" s="662"/>
      <c r="F18" s="662"/>
    </row>
    <row r="19" spans="5:6">
      <c r="E19" s="662"/>
      <c r="F19" s="662"/>
    </row>
    <row r="20" spans="5:6">
      <c r="E20" s="662"/>
      <c r="F20" s="662"/>
    </row>
    <row r="21" spans="5:6">
      <c r="E21" s="662"/>
      <c r="F21" s="662"/>
    </row>
    <row r="22" spans="5:6">
      <c r="E22" s="662"/>
      <c r="F22" s="662"/>
    </row>
    <row r="23" spans="5:6">
      <c r="E23" s="662"/>
      <c r="F23" s="662"/>
    </row>
    <row r="24" spans="5:6">
      <c r="E24" s="662"/>
      <c r="F24" s="662"/>
    </row>
    <row r="25" spans="5:6">
      <c r="E25" s="662"/>
      <c r="F25" s="662"/>
    </row>
    <row r="26" spans="5:6">
      <c r="E26" s="662"/>
      <c r="F26" s="662"/>
    </row>
    <row r="27" spans="5:6">
      <c r="E27" s="662"/>
      <c r="F27" s="662"/>
    </row>
    <row r="28" spans="5:6">
      <c r="E28" s="662"/>
      <c r="F28" s="662"/>
    </row>
    <row r="29" spans="5:6">
      <c r="E29" s="662"/>
      <c r="F29" s="662"/>
    </row>
    <row r="30" spans="5:6">
      <c r="E30" s="662"/>
      <c r="F30" s="662"/>
    </row>
    <row r="31" spans="5:6">
      <c r="E31" s="662"/>
      <c r="F31" s="662"/>
    </row>
    <row r="32" spans="5:6">
      <c r="E32" s="662"/>
      <c r="F32" s="662"/>
    </row>
    <row r="33" spans="5:6">
      <c r="E33" s="662"/>
      <c r="F33" s="662"/>
    </row>
    <row r="34" spans="5:6">
      <c r="E34" s="662"/>
      <c r="F34" s="662"/>
    </row>
    <row r="35" spans="5:6">
      <c r="E35" s="662"/>
      <c r="F35" s="662"/>
    </row>
    <row r="36" spans="5:6">
      <c r="E36" s="662"/>
      <c r="F36" s="662"/>
    </row>
    <row r="37" spans="5:6">
      <c r="E37" s="662"/>
      <c r="F37" s="662"/>
    </row>
    <row r="38" spans="5:6">
      <c r="E38" s="662"/>
      <c r="F38" s="662"/>
    </row>
    <row r="39" spans="5:6">
      <c r="E39" s="662"/>
      <c r="F39" s="662"/>
    </row>
    <row r="40" spans="5:6">
      <c r="E40" s="662"/>
      <c r="F40" s="662"/>
    </row>
    <row r="41" spans="5:6">
      <c r="E41" s="662"/>
      <c r="F41" s="662"/>
    </row>
    <row r="42" spans="5:6">
      <c r="E42" s="662"/>
      <c r="F42" s="662"/>
    </row>
    <row r="43" spans="5:6">
      <c r="E43" s="662"/>
      <c r="F43" s="662"/>
    </row>
    <row r="44" spans="5:6">
      <c r="E44" s="662"/>
      <c r="F44" s="662"/>
    </row>
    <row r="45" spans="5:6">
      <c r="E45" s="662"/>
      <c r="F45" s="662"/>
    </row>
    <row r="46" spans="5:6">
      <c r="E46" s="662"/>
      <c r="F46" s="662"/>
    </row>
    <row r="47" spans="5:6">
      <c r="E47" s="662"/>
      <c r="F47" s="662"/>
    </row>
    <row r="48" spans="5:6">
      <c r="E48" s="662"/>
      <c r="F48" s="662"/>
    </row>
    <row r="49" spans="5:6">
      <c r="E49" s="662"/>
      <c r="F49" s="662"/>
    </row>
    <row r="50" spans="5:6">
      <c r="E50" s="662"/>
      <c r="F50" s="662"/>
    </row>
    <row r="51" spans="5:6">
      <c r="E51" s="662"/>
      <c r="F51" s="662"/>
    </row>
    <row r="52" spans="5:6">
      <c r="E52" s="662"/>
      <c r="F52" s="662"/>
    </row>
    <row r="53" spans="5:6">
      <c r="E53" s="662"/>
      <c r="F53" s="662"/>
    </row>
    <row r="54" spans="5:6">
      <c r="E54" s="662"/>
      <c r="F54" s="662"/>
    </row>
    <row r="55" spans="5:6">
      <c r="E55" s="662"/>
      <c r="F55" s="662"/>
    </row>
    <row r="56" spans="5:6">
      <c r="E56" s="662"/>
      <c r="F56" s="662"/>
    </row>
    <row r="57" spans="5:6">
      <c r="E57" s="662"/>
      <c r="F57" s="662"/>
    </row>
    <row r="58" spans="5:6">
      <c r="E58" s="662"/>
      <c r="F58" s="662"/>
    </row>
    <row r="59" spans="5:6">
      <c r="E59" s="662"/>
      <c r="F59" s="662"/>
    </row>
    <row r="60" spans="5:6">
      <c r="E60" s="662"/>
      <c r="F60" s="662"/>
    </row>
    <row r="61" spans="5:6">
      <c r="E61" s="662"/>
      <c r="F61" s="662"/>
    </row>
    <row r="62" spans="5:6">
      <c r="E62" s="662"/>
      <c r="F62" s="662"/>
    </row>
    <row r="63" spans="5:6">
      <c r="E63" s="662"/>
      <c r="F63" s="662"/>
    </row>
    <row r="64" spans="5:6">
      <c r="E64" s="662"/>
      <c r="F64" s="662"/>
    </row>
    <row r="65" spans="5:6">
      <c r="E65" s="662"/>
      <c r="F65" s="662"/>
    </row>
    <row r="66" spans="5:6">
      <c r="E66" s="662"/>
      <c r="F66" s="662"/>
    </row>
    <row r="67" spans="5:6">
      <c r="E67" s="662"/>
      <c r="F67" s="662"/>
    </row>
    <row r="68" spans="5:6">
      <c r="E68" s="662"/>
      <c r="F68" s="662"/>
    </row>
    <row r="69" spans="5:6">
      <c r="E69" s="662"/>
      <c r="F69" s="662"/>
    </row>
    <row r="70" spans="5:6">
      <c r="E70" s="662"/>
      <c r="F70" s="662"/>
    </row>
    <row r="71" spans="5:6">
      <c r="E71" s="662"/>
      <c r="F71" s="662"/>
    </row>
    <row r="72" spans="5:6">
      <c r="E72" s="662"/>
      <c r="F72" s="662"/>
    </row>
    <row r="73" spans="5:6">
      <c r="E73" s="662"/>
      <c r="F73" s="662"/>
    </row>
    <row r="74" spans="5:6">
      <c r="E74" s="662"/>
      <c r="F74" s="662"/>
    </row>
    <row r="75" spans="5:6">
      <c r="E75" s="662"/>
      <c r="F75" s="662"/>
    </row>
    <row r="76" spans="5:6">
      <c r="E76" s="662"/>
      <c r="F76" s="662"/>
    </row>
    <row r="77" spans="5:6">
      <c r="E77" s="662"/>
      <c r="F77" s="662"/>
    </row>
    <row r="78" spans="5:6">
      <c r="E78" s="662"/>
      <c r="F78" s="662"/>
    </row>
    <row r="79" spans="5:6">
      <c r="E79" s="662"/>
      <c r="F79" s="662"/>
    </row>
    <row r="80" spans="5:6">
      <c r="E80" s="662"/>
      <c r="F80" s="662"/>
    </row>
    <row r="81" spans="5:6">
      <c r="E81" s="662"/>
      <c r="F81" s="662"/>
    </row>
    <row r="82" spans="5:6">
      <c r="E82" s="662"/>
      <c r="F82" s="662"/>
    </row>
    <row r="83" spans="5:6">
      <c r="E83" s="662"/>
      <c r="F83" s="662"/>
    </row>
    <row r="84" spans="5:6">
      <c r="E84" s="662"/>
      <c r="F84" s="662"/>
    </row>
    <row r="85" spans="5:6">
      <c r="E85" s="662"/>
      <c r="F85" s="662"/>
    </row>
    <row r="86" spans="5:6">
      <c r="E86" s="662"/>
      <c r="F86" s="662"/>
    </row>
    <row r="87" spans="5:6">
      <c r="E87" s="662"/>
      <c r="F87" s="662"/>
    </row>
    <row r="88" spans="5:6">
      <c r="E88" s="662"/>
      <c r="F88" s="662"/>
    </row>
    <row r="89" spans="5:6">
      <c r="E89" s="662"/>
      <c r="F89" s="662"/>
    </row>
    <row r="90" spans="5:6">
      <c r="E90" s="662"/>
      <c r="F90" s="662"/>
    </row>
    <row r="91" spans="5:6">
      <c r="E91" s="662"/>
      <c r="F91" s="662"/>
    </row>
    <row r="92" spans="5:6">
      <c r="E92" s="662"/>
      <c r="F92" s="662"/>
    </row>
    <row r="93" spans="5:6">
      <c r="E93" s="662"/>
      <c r="F93" s="662"/>
    </row>
    <row r="94" spans="5:6">
      <c r="E94" s="662"/>
      <c r="F94" s="662"/>
    </row>
    <row r="95" spans="5:6">
      <c r="E95" s="662"/>
      <c r="F95" s="662"/>
    </row>
    <row r="96" spans="5:6">
      <c r="E96" s="662"/>
      <c r="F96" s="662"/>
    </row>
    <row r="97" spans="5:6">
      <c r="E97" s="662"/>
      <c r="F97" s="662"/>
    </row>
    <row r="98" spans="5:6">
      <c r="E98" s="662"/>
      <c r="F98" s="662"/>
    </row>
    <row r="99" spans="5:6">
      <c r="E99" s="662"/>
      <c r="F99" s="662"/>
    </row>
    <row r="100" spans="5:6">
      <c r="E100" s="662"/>
      <c r="F100" s="662"/>
    </row>
    <row r="101" spans="5:6">
      <c r="E101" s="662"/>
      <c r="F101" s="662"/>
    </row>
    <row r="102" spans="5:6">
      <c r="E102" s="662"/>
      <c r="F102" s="662"/>
    </row>
    <row r="103" spans="5:6">
      <c r="E103" s="662"/>
      <c r="F103" s="662"/>
    </row>
    <row r="104" spans="5:6">
      <c r="E104" s="662"/>
      <c r="F104" s="662"/>
    </row>
    <row r="105" spans="5:6">
      <c r="E105" s="662"/>
      <c r="F105" s="662"/>
    </row>
    <row r="106" spans="5:6">
      <c r="E106" s="662"/>
      <c r="F106" s="662"/>
    </row>
    <row r="107" spans="5:6">
      <c r="E107" s="662"/>
      <c r="F107" s="662"/>
    </row>
    <row r="108" spans="5:6">
      <c r="E108" s="662"/>
      <c r="F108" s="662"/>
    </row>
    <row r="109" spans="5:6">
      <c r="E109" s="662"/>
      <c r="F109" s="662"/>
    </row>
    <row r="110" spans="5:6">
      <c r="E110" s="662"/>
      <c r="F110" s="662"/>
    </row>
    <row r="111" spans="5:6">
      <c r="E111" s="662"/>
      <c r="F111" s="662"/>
    </row>
    <row r="112" spans="5:6">
      <c r="E112" s="662"/>
      <c r="F112" s="662"/>
    </row>
    <row r="113" spans="5:6">
      <c r="E113" s="662"/>
      <c r="F113" s="662"/>
    </row>
    <row r="114" spans="5:6">
      <c r="E114" s="662"/>
      <c r="F114" s="662"/>
    </row>
    <row r="115" spans="5:6">
      <c r="E115" s="662"/>
      <c r="F115" s="662"/>
    </row>
    <row r="116" spans="5:6">
      <c r="E116" s="662"/>
      <c r="F116" s="662"/>
    </row>
    <row r="117" spans="5:6">
      <c r="E117" s="662"/>
      <c r="F117" s="662"/>
    </row>
    <row r="118" spans="5:6">
      <c r="E118" s="662"/>
      <c r="F118" s="662"/>
    </row>
    <row r="119" spans="5:6">
      <c r="E119" s="662"/>
      <c r="F119" s="662"/>
    </row>
    <row r="120" spans="5:6">
      <c r="E120" s="662"/>
      <c r="F120" s="662"/>
    </row>
    <row r="121" spans="5:6">
      <c r="E121" s="662"/>
      <c r="F121"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T67"/>
  <sheetViews>
    <sheetView showGridLines="0" view="pageBreakPreview" zoomScaleNormal="100" zoomScaleSheetLayoutView="100" zoomScalePageLayoutView="115" workbookViewId="0">
      <selection activeCell="P25" sqref="P25"/>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688"/>
    <col min="15" max="16" width="10.1640625" style="688" bestFit="1" customWidth="1"/>
    <col min="17" max="20" width="9.33203125" style="688"/>
    <col min="21" max="16384" width="9.33203125" style="61"/>
  </cols>
  <sheetData>
    <row r="1" spans="1:20" ht="27.75" customHeight="1">
      <c r="A1" s="794" t="s">
        <v>22</v>
      </c>
      <c r="B1" s="794"/>
      <c r="C1" s="794"/>
      <c r="D1" s="794"/>
      <c r="E1" s="794"/>
      <c r="F1" s="794"/>
      <c r="G1" s="794"/>
      <c r="H1" s="794"/>
      <c r="I1" s="794"/>
      <c r="J1" s="794"/>
      <c r="K1" s="794"/>
      <c r="L1" s="794"/>
      <c r="M1" s="794"/>
      <c r="N1" s="687"/>
      <c r="O1" s="687"/>
      <c r="P1" s="687"/>
      <c r="Q1" s="687"/>
    </row>
    <row r="2" spans="1:20" ht="11.25" customHeight="1">
      <c r="A2" s="52"/>
      <c r="B2" s="53"/>
      <c r="C2" s="82"/>
      <c r="D2" s="82"/>
      <c r="E2" s="82"/>
      <c r="F2" s="82"/>
      <c r="G2" s="82"/>
      <c r="H2" s="82"/>
      <c r="I2" s="82"/>
      <c r="J2" s="82"/>
      <c r="K2" s="53"/>
      <c r="L2" s="53"/>
      <c r="M2" s="53"/>
      <c r="N2" s="689"/>
      <c r="O2" s="689"/>
      <c r="P2" s="689"/>
      <c r="Q2" s="689"/>
    </row>
    <row r="3" spans="1:20" ht="21.75" customHeight="1">
      <c r="A3" s="53"/>
      <c r="B3" s="54"/>
      <c r="C3" s="801" t="str">
        <f>+UPPER(Q4)&amp;" "&amp;Q5</f>
        <v>ENERO 2018</v>
      </c>
      <c r="D3" s="794"/>
      <c r="E3" s="794"/>
      <c r="F3" s="794"/>
      <c r="G3" s="794"/>
      <c r="H3" s="794"/>
      <c r="I3" s="794"/>
      <c r="J3" s="794"/>
      <c r="K3" s="53"/>
      <c r="L3" s="53"/>
      <c r="M3" s="53"/>
      <c r="N3" s="689"/>
      <c r="O3" s="689"/>
      <c r="P3" s="689"/>
      <c r="Q3" s="689"/>
      <c r="R3" s="701"/>
      <c r="S3" s="701"/>
      <c r="T3" s="701"/>
    </row>
    <row r="4" spans="1:20" ht="11.25" customHeight="1">
      <c r="A4" s="51"/>
      <c r="B4" s="54"/>
      <c r="C4" s="51"/>
      <c r="D4" s="51"/>
      <c r="E4" s="51"/>
      <c r="F4" s="51"/>
      <c r="G4" s="51"/>
      <c r="H4" s="51"/>
      <c r="I4" s="51"/>
      <c r="J4" s="51"/>
      <c r="K4" s="51"/>
      <c r="L4" s="51"/>
      <c r="M4" s="51"/>
      <c r="N4" s="690"/>
      <c r="O4" s="690"/>
      <c r="P4" s="687" t="s">
        <v>249</v>
      </c>
      <c r="Q4" s="702" t="s">
        <v>251</v>
      </c>
      <c r="R4" s="701"/>
      <c r="S4" s="701"/>
      <c r="T4" s="701"/>
    </row>
    <row r="5" spans="1:20" ht="11.25" customHeight="1">
      <c r="A5" s="62"/>
      <c r="B5" s="63"/>
      <c r="C5" s="64"/>
      <c r="D5" s="64"/>
      <c r="E5" s="64"/>
      <c r="F5" s="64"/>
      <c r="G5" s="64"/>
      <c r="H5" s="64"/>
      <c r="I5" s="64"/>
      <c r="J5" s="64"/>
      <c r="K5" s="64"/>
      <c r="L5" s="64"/>
      <c r="M5" s="51"/>
      <c r="N5" s="690"/>
      <c r="O5" s="690"/>
      <c r="P5" s="687" t="s">
        <v>250</v>
      </c>
      <c r="Q5" s="690">
        <v>2018</v>
      </c>
      <c r="R5" s="701"/>
      <c r="S5" s="701"/>
      <c r="T5" s="701"/>
    </row>
    <row r="6" spans="1:20" ht="17.25" customHeight="1">
      <c r="A6" s="77" t="s">
        <v>793</v>
      </c>
      <c r="B6" s="51"/>
      <c r="C6" s="51"/>
      <c r="D6" s="51"/>
      <c r="E6" s="51"/>
      <c r="F6" s="51"/>
      <c r="G6" s="51"/>
      <c r="H6" s="51"/>
      <c r="I6" s="51"/>
      <c r="J6" s="51"/>
      <c r="K6" s="51"/>
      <c r="L6" s="51"/>
      <c r="M6" s="51"/>
      <c r="N6" s="687"/>
      <c r="O6" s="687"/>
      <c r="P6" s="687"/>
      <c r="Q6" s="687"/>
      <c r="R6" s="701"/>
      <c r="S6" s="701"/>
      <c r="T6" s="701"/>
    </row>
    <row r="7" spans="1:20" ht="11.25" customHeight="1">
      <c r="A7" s="51"/>
      <c r="B7" s="51"/>
      <c r="C7" s="51"/>
      <c r="D7" s="51"/>
      <c r="E7" s="51"/>
      <c r="F7" s="51"/>
      <c r="G7" s="51"/>
      <c r="H7" s="51"/>
      <c r="I7" s="51"/>
      <c r="J7" s="51"/>
      <c r="K7" s="51"/>
      <c r="L7" s="51"/>
      <c r="M7" s="51"/>
      <c r="N7" s="687"/>
      <c r="O7" s="687"/>
      <c r="P7" s="687"/>
      <c r="Q7" s="687"/>
      <c r="R7" s="701"/>
      <c r="S7" s="701"/>
      <c r="T7" s="701"/>
    </row>
    <row r="8" spans="1:20" ht="11.25" customHeight="1">
      <c r="A8" s="55"/>
      <c r="B8" s="55"/>
      <c r="C8" s="55"/>
      <c r="D8" s="55"/>
      <c r="E8" s="55"/>
      <c r="F8" s="55"/>
      <c r="G8" s="55"/>
      <c r="H8" s="55"/>
      <c r="I8" s="55"/>
      <c r="J8" s="55"/>
      <c r="K8" s="55"/>
      <c r="L8" s="55"/>
      <c r="M8" s="55"/>
      <c r="N8" s="691"/>
      <c r="O8" s="691"/>
      <c r="P8" s="691"/>
      <c r="Q8" s="691"/>
      <c r="R8" s="701"/>
      <c r="S8" s="701"/>
      <c r="T8" s="701"/>
    </row>
    <row r="9" spans="1:20" ht="11.25" customHeight="1">
      <c r="A9" s="53" t="str">
        <f>"1.1. Producción de energía eléctrica en "&amp;LOWER(Q4)&amp;" "&amp;Q5&amp;" en comparación al mismo mes del año anterior"</f>
        <v>1.1. Producción de energía eléctrica en enero 2018 en comparación al mismo mes del año anterior</v>
      </c>
      <c r="B9" s="53"/>
      <c r="C9" s="53"/>
      <c r="D9" s="53"/>
      <c r="E9" s="53"/>
      <c r="F9" s="53"/>
      <c r="G9" s="53"/>
      <c r="H9" s="53"/>
      <c r="I9" s="53"/>
      <c r="J9" s="53"/>
      <c r="K9" s="53"/>
      <c r="L9" s="53"/>
      <c r="M9" s="53"/>
      <c r="N9" s="689"/>
      <c r="O9" s="689"/>
      <c r="P9" s="689"/>
      <c r="Q9" s="689"/>
      <c r="R9" s="701"/>
      <c r="S9" s="701"/>
      <c r="T9" s="701"/>
    </row>
    <row r="10" spans="1:20" ht="11.25" customHeight="1">
      <c r="A10" s="62"/>
      <c r="B10" s="56"/>
      <c r="C10" s="56"/>
      <c r="D10" s="56"/>
      <c r="E10" s="56"/>
      <c r="F10" s="56"/>
      <c r="G10" s="56"/>
      <c r="H10" s="56"/>
      <c r="I10" s="56"/>
      <c r="J10" s="56"/>
      <c r="K10" s="56"/>
      <c r="L10" s="56"/>
      <c r="M10" s="56"/>
      <c r="N10" s="690"/>
      <c r="O10" s="690"/>
      <c r="P10" s="690"/>
      <c r="Q10" s="690"/>
      <c r="R10" s="701"/>
      <c r="S10" s="701"/>
      <c r="T10" s="701"/>
    </row>
    <row r="11" spans="1:20" ht="11.25" customHeight="1">
      <c r="A11" s="65"/>
      <c r="B11" s="65"/>
      <c r="C11" s="65"/>
      <c r="D11" s="65"/>
      <c r="E11" s="65"/>
      <c r="F11" s="65"/>
      <c r="G11" s="65"/>
      <c r="H11" s="65"/>
      <c r="I11" s="65"/>
      <c r="J11" s="65"/>
      <c r="K11" s="65"/>
      <c r="L11" s="65"/>
      <c r="M11" s="65"/>
      <c r="N11" s="692"/>
      <c r="O11" s="692"/>
      <c r="P11" s="692"/>
      <c r="Q11" s="692"/>
    </row>
    <row r="12" spans="1:20" ht="36.75" customHeight="1">
      <c r="A12" s="79" t="s">
        <v>23</v>
      </c>
      <c r="B12" s="800" t="s">
        <v>743</v>
      </c>
      <c r="C12" s="800"/>
      <c r="D12" s="800"/>
      <c r="E12" s="800"/>
      <c r="F12" s="800"/>
      <c r="G12" s="800"/>
      <c r="H12" s="800"/>
      <c r="I12" s="800"/>
      <c r="J12" s="800"/>
      <c r="K12" s="800"/>
      <c r="L12" s="800"/>
      <c r="M12" s="800"/>
      <c r="N12" s="690"/>
      <c r="O12" s="690"/>
      <c r="P12" s="690"/>
      <c r="Q12" s="690"/>
    </row>
    <row r="13" spans="1:20" ht="12.75" customHeight="1">
      <c r="A13" s="51"/>
      <c r="B13" s="81"/>
      <c r="C13" s="81"/>
      <c r="D13" s="81"/>
      <c r="E13" s="81"/>
      <c r="F13" s="81"/>
      <c r="G13" s="81"/>
      <c r="H13" s="81"/>
      <c r="I13" s="81"/>
      <c r="J13" s="81"/>
      <c r="K13" s="81"/>
      <c r="L13" s="81"/>
      <c r="M13" s="56"/>
      <c r="N13" s="690"/>
      <c r="O13" s="690"/>
      <c r="P13" s="690"/>
      <c r="Q13" s="690"/>
    </row>
    <row r="14" spans="1:20" ht="28.5" customHeight="1">
      <c r="A14" s="79" t="s">
        <v>23</v>
      </c>
      <c r="B14" s="800" t="s">
        <v>24</v>
      </c>
      <c r="C14" s="800"/>
      <c r="D14" s="800"/>
      <c r="E14" s="800"/>
      <c r="F14" s="800"/>
      <c r="G14" s="800"/>
      <c r="H14" s="800"/>
      <c r="I14" s="800"/>
      <c r="J14" s="800"/>
      <c r="K14" s="800"/>
      <c r="L14" s="800"/>
      <c r="M14" s="800"/>
      <c r="N14" s="690"/>
      <c r="O14" s="690"/>
      <c r="P14" s="690"/>
      <c r="Q14" s="690"/>
    </row>
    <row r="15" spans="1:20" ht="15" customHeight="1">
      <c r="A15" s="80"/>
      <c r="B15" s="81"/>
      <c r="C15" s="81"/>
      <c r="D15" s="81"/>
      <c r="E15" s="81"/>
      <c r="F15" s="81"/>
      <c r="G15" s="81"/>
      <c r="H15" s="81"/>
      <c r="I15" s="81"/>
      <c r="J15" s="81"/>
      <c r="K15" s="81"/>
      <c r="L15" s="81"/>
      <c r="M15" s="56"/>
      <c r="N15" s="690"/>
      <c r="O15" s="690"/>
      <c r="P15" s="690"/>
      <c r="Q15" s="690"/>
    </row>
    <row r="16" spans="1:20" ht="61.5" customHeight="1">
      <c r="A16" s="79" t="s">
        <v>23</v>
      </c>
      <c r="B16" s="800" t="s">
        <v>25</v>
      </c>
      <c r="C16" s="800"/>
      <c r="D16" s="800"/>
      <c r="E16" s="800"/>
      <c r="F16" s="800"/>
      <c r="G16" s="800"/>
      <c r="H16" s="800"/>
      <c r="I16" s="800"/>
      <c r="J16" s="800"/>
      <c r="K16" s="800"/>
      <c r="L16" s="800"/>
      <c r="M16" s="800"/>
      <c r="N16" s="690"/>
      <c r="O16" s="690"/>
      <c r="P16" s="690"/>
      <c r="Q16" s="690"/>
    </row>
    <row r="17" spans="1:18" ht="17.25" customHeight="1">
      <c r="A17" s="56"/>
      <c r="B17" s="56"/>
      <c r="C17" s="56"/>
      <c r="D17" s="56"/>
      <c r="E17" s="56"/>
      <c r="F17" s="56"/>
      <c r="G17" s="56"/>
      <c r="H17" s="56"/>
      <c r="I17" s="56"/>
      <c r="J17" s="56"/>
      <c r="K17" s="56"/>
      <c r="L17" s="56"/>
      <c r="M17" s="56"/>
      <c r="N17" s="690"/>
      <c r="O17" s="690"/>
      <c r="P17" s="690"/>
      <c r="Q17" s="690"/>
    </row>
    <row r="18" spans="1:18" ht="35.25" customHeight="1">
      <c r="A18" s="78" t="s">
        <v>23</v>
      </c>
      <c r="B18" s="799" t="s">
        <v>252</v>
      </c>
      <c r="C18" s="799"/>
      <c r="D18" s="799"/>
      <c r="E18" s="799"/>
      <c r="F18" s="799"/>
      <c r="G18" s="799"/>
      <c r="H18" s="799"/>
      <c r="I18" s="799"/>
      <c r="J18" s="799"/>
      <c r="K18" s="799"/>
      <c r="L18" s="799"/>
      <c r="M18" s="799"/>
      <c r="N18" s="690"/>
      <c r="O18" s="690"/>
      <c r="P18" s="690"/>
      <c r="Q18" s="690"/>
    </row>
    <row r="19" spans="1:18" ht="11.25" customHeight="1">
      <c r="A19" s="56"/>
      <c r="B19" s="56"/>
      <c r="C19" s="56"/>
      <c r="D19" s="56"/>
      <c r="E19" s="56"/>
      <c r="F19" s="56"/>
      <c r="G19" s="56"/>
      <c r="H19" s="56"/>
      <c r="I19" s="56"/>
      <c r="J19" s="56"/>
      <c r="K19" s="56"/>
      <c r="L19" s="56"/>
      <c r="M19" s="56"/>
      <c r="N19" s="690"/>
      <c r="O19" s="690"/>
      <c r="P19" s="690"/>
      <c r="Q19" s="690"/>
    </row>
    <row r="20" spans="1:18" ht="15.75" customHeight="1">
      <c r="A20" s="56"/>
      <c r="B20" s="56"/>
      <c r="C20" s="796" t="str">
        <f>+UPPER(Q4)&amp;" "&amp;Q5</f>
        <v>ENERO 2018</v>
      </c>
      <c r="D20" s="797"/>
      <c r="E20" s="51"/>
      <c r="F20" s="51"/>
      <c r="G20" s="51"/>
      <c r="H20" s="51"/>
      <c r="I20" s="796" t="str">
        <f>+UPPER(Q4)&amp;" "&amp;Q5-1</f>
        <v>ENERO 2017</v>
      </c>
      <c r="J20" s="796"/>
      <c r="K20" s="796"/>
      <c r="L20" s="56"/>
      <c r="M20" s="56"/>
      <c r="Q20" s="690"/>
    </row>
    <row r="21" spans="1:18" ht="11.25" customHeight="1">
      <c r="A21" s="56"/>
      <c r="B21" s="56"/>
      <c r="C21" s="56"/>
      <c r="D21" s="56"/>
      <c r="E21" s="56"/>
      <c r="F21" s="56"/>
      <c r="G21" s="56"/>
      <c r="H21" s="56"/>
      <c r="I21" s="56"/>
      <c r="J21" s="56"/>
      <c r="K21" s="56"/>
      <c r="L21" s="56"/>
      <c r="M21" s="56"/>
      <c r="Q21" s="690"/>
    </row>
    <row r="22" spans="1:18" ht="11.25" customHeight="1">
      <c r="A22" s="66"/>
      <c r="B22" s="67"/>
      <c r="C22" s="67"/>
      <c r="D22" s="67"/>
      <c r="E22" s="67"/>
      <c r="F22" s="67"/>
      <c r="G22" s="67"/>
      <c r="H22" s="67"/>
      <c r="I22" s="67"/>
      <c r="J22" s="67"/>
      <c r="K22" s="67"/>
      <c r="L22" s="67"/>
      <c r="M22" s="67"/>
      <c r="N22" s="693" t="s">
        <v>33</v>
      </c>
      <c r="O22" s="694">
        <v>43101</v>
      </c>
      <c r="P22" s="694">
        <v>42736</v>
      </c>
      <c r="Q22" s="61"/>
      <c r="R22" s="61"/>
    </row>
    <row r="23" spans="1:18" ht="11.25" customHeight="1">
      <c r="A23" s="66"/>
      <c r="B23" s="67"/>
      <c r="C23" s="67"/>
      <c r="D23" s="67"/>
      <c r="E23" s="67"/>
      <c r="F23" s="67"/>
      <c r="G23" s="67"/>
      <c r="H23" s="67"/>
      <c r="I23" s="67"/>
      <c r="J23" s="67"/>
      <c r="K23" s="67"/>
      <c r="L23" s="67"/>
      <c r="M23" s="67"/>
      <c r="N23" s="693" t="s">
        <v>26</v>
      </c>
      <c r="O23" s="696">
        <v>2939.18</v>
      </c>
      <c r="P23" s="696">
        <v>2868.56</v>
      </c>
      <c r="Q23" s="695"/>
    </row>
    <row r="24" spans="1:18" ht="11.25" customHeight="1">
      <c r="A24" s="56"/>
      <c r="B24" s="56"/>
      <c r="C24" s="56"/>
      <c r="D24" s="56"/>
      <c r="E24" s="60"/>
      <c r="F24" s="68"/>
      <c r="G24" s="68"/>
      <c r="H24" s="68"/>
      <c r="I24" s="68"/>
      <c r="J24" s="68"/>
      <c r="K24" s="68"/>
      <c r="L24" s="68"/>
      <c r="M24" s="60"/>
      <c r="N24" s="695" t="s">
        <v>27</v>
      </c>
      <c r="O24" s="697">
        <v>1152.26</v>
      </c>
      <c r="P24" s="697">
        <v>1235.98</v>
      </c>
      <c r="Q24" s="693"/>
    </row>
    <row r="25" spans="1:18" ht="11.25" customHeight="1">
      <c r="A25" s="56"/>
      <c r="B25" s="56"/>
      <c r="C25" s="56"/>
      <c r="D25" s="56"/>
      <c r="E25" s="56"/>
      <c r="F25" s="56"/>
      <c r="G25" s="56"/>
      <c r="H25" s="56"/>
      <c r="I25" s="56"/>
      <c r="J25" s="69"/>
      <c r="K25" s="69"/>
      <c r="L25" s="56"/>
      <c r="M25" s="56"/>
      <c r="N25" s="695" t="s">
        <v>28</v>
      </c>
      <c r="O25" s="697"/>
      <c r="P25" s="697">
        <v>68.849999999999994</v>
      </c>
      <c r="Q25" s="693"/>
    </row>
    <row r="26" spans="1:18" ht="11.25" customHeight="1">
      <c r="A26" s="56"/>
      <c r="B26" s="56"/>
      <c r="C26" s="56"/>
      <c r="D26" s="56"/>
      <c r="E26" s="56"/>
      <c r="F26" s="56"/>
      <c r="G26" s="56"/>
      <c r="H26" s="56"/>
      <c r="I26" s="56"/>
      <c r="J26" s="69"/>
      <c r="K26" s="69"/>
      <c r="L26" s="56"/>
      <c r="M26" s="56"/>
      <c r="N26" s="698" t="s">
        <v>29</v>
      </c>
      <c r="O26" s="696">
        <v>6</v>
      </c>
      <c r="P26" s="696">
        <v>9.89</v>
      </c>
      <c r="Q26" s="693"/>
    </row>
    <row r="27" spans="1:18" ht="11.25" customHeight="1">
      <c r="A27" s="56"/>
      <c r="B27" s="56"/>
      <c r="C27" s="56"/>
      <c r="D27" s="56"/>
      <c r="E27" s="56"/>
      <c r="F27" s="56"/>
      <c r="G27" s="56"/>
      <c r="H27" s="56"/>
      <c r="I27" s="56"/>
      <c r="J27" s="69"/>
      <c r="K27" s="56"/>
      <c r="L27" s="56"/>
      <c r="M27" s="56"/>
      <c r="N27" s="693" t="s">
        <v>30</v>
      </c>
      <c r="O27" s="696">
        <v>10.78</v>
      </c>
      <c r="P27" s="696">
        <v>10.63</v>
      </c>
      <c r="Q27" s="693"/>
    </row>
    <row r="28" spans="1:18" ht="11.25" customHeight="1">
      <c r="A28" s="56"/>
      <c r="B28" s="56"/>
      <c r="C28" s="69"/>
      <c r="D28" s="69"/>
      <c r="E28" s="69"/>
      <c r="F28" s="69"/>
      <c r="G28" s="69"/>
      <c r="H28" s="69"/>
      <c r="I28" s="69"/>
      <c r="J28" s="69"/>
      <c r="K28" s="69"/>
      <c r="L28" s="56"/>
      <c r="M28" s="56"/>
      <c r="N28" s="693" t="s">
        <v>31</v>
      </c>
      <c r="O28" s="696">
        <v>87.37</v>
      </c>
      <c r="P28" s="696">
        <v>60.37</v>
      </c>
      <c r="Q28" s="693"/>
    </row>
    <row r="29" spans="1:18" ht="11.25" customHeight="1">
      <c r="A29" s="56"/>
      <c r="B29" s="56"/>
      <c r="C29" s="69"/>
      <c r="D29" s="69"/>
      <c r="E29" s="69"/>
      <c r="F29" s="69"/>
      <c r="G29" s="69"/>
      <c r="H29" s="69"/>
      <c r="I29" s="69"/>
      <c r="J29" s="69"/>
      <c r="K29" s="69"/>
      <c r="L29" s="56"/>
      <c r="M29" s="56"/>
      <c r="N29" s="693" t="s">
        <v>32</v>
      </c>
      <c r="O29" s="696">
        <v>59.66</v>
      </c>
      <c r="P29" s="696">
        <v>17.649999999999999</v>
      </c>
      <c r="Q29" s="693"/>
    </row>
    <row r="30" spans="1:18" ht="11.25" customHeight="1">
      <c r="A30" s="56"/>
      <c r="B30" s="56"/>
      <c r="C30" s="69"/>
      <c r="D30" s="69"/>
      <c r="E30" s="69"/>
      <c r="F30" s="69"/>
      <c r="G30" s="69"/>
      <c r="H30" s="69"/>
      <c r="I30" s="69"/>
      <c r="J30" s="69"/>
      <c r="K30" s="69"/>
      <c r="L30" s="56"/>
      <c r="M30" s="56"/>
      <c r="N30" s="699"/>
      <c r="O30" s="699"/>
      <c r="P30" s="699"/>
      <c r="Q30" s="693"/>
    </row>
    <row r="31" spans="1:18" ht="11.25" customHeight="1">
      <c r="A31" s="56"/>
      <c r="B31" s="56"/>
      <c r="C31" s="69"/>
      <c r="D31" s="69"/>
      <c r="E31" s="69"/>
      <c r="F31" s="69"/>
      <c r="G31" s="69"/>
      <c r="H31" s="69"/>
      <c r="I31" s="69"/>
      <c r="J31" s="69"/>
      <c r="K31" s="69"/>
      <c r="L31" s="56"/>
      <c r="M31" s="56"/>
      <c r="Q31" s="690"/>
    </row>
    <row r="32" spans="1:18" ht="11.25" customHeight="1">
      <c r="A32" s="56"/>
      <c r="B32" s="56"/>
      <c r="C32" s="69"/>
      <c r="D32" s="69"/>
      <c r="E32" s="69"/>
      <c r="F32" s="69"/>
      <c r="G32" s="69"/>
      <c r="H32" s="69"/>
      <c r="I32" s="69"/>
      <c r="J32" s="69"/>
      <c r="K32" s="69"/>
      <c r="L32" s="56"/>
      <c r="M32" s="56"/>
      <c r="Q32" s="690"/>
    </row>
    <row r="33" spans="1:17" ht="11.25" customHeight="1">
      <c r="A33" s="56"/>
      <c r="B33" s="56"/>
      <c r="C33" s="69"/>
      <c r="D33" s="69"/>
      <c r="E33" s="69"/>
      <c r="F33" s="69"/>
      <c r="G33" s="69"/>
      <c r="H33" s="69"/>
      <c r="I33" s="69"/>
      <c r="J33" s="69"/>
      <c r="K33" s="69"/>
      <c r="L33" s="56"/>
      <c r="M33" s="56"/>
      <c r="Q33" s="690"/>
    </row>
    <row r="34" spans="1:17" ht="11.25" customHeight="1">
      <c r="A34" s="56"/>
      <c r="B34" s="56"/>
      <c r="C34" s="69"/>
      <c r="D34" s="69"/>
      <c r="E34" s="69"/>
      <c r="F34" s="69"/>
      <c r="G34" s="69"/>
      <c r="H34" s="69"/>
      <c r="I34" s="69"/>
      <c r="J34" s="69"/>
      <c r="K34" s="69"/>
      <c r="L34" s="56"/>
      <c r="M34" s="56"/>
      <c r="Q34" s="690"/>
    </row>
    <row r="35" spans="1:17" ht="11.25" customHeight="1">
      <c r="A35" s="70"/>
      <c r="B35" s="70"/>
      <c r="C35" s="71"/>
      <c r="D35" s="71"/>
      <c r="E35" s="71"/>
      <c r="F35" s="71"/>
      <c r="G35" s="71"/>
      <c r="H35" s="71"/>
      <c r="I35" s="71"/>
      <c r="J35" s="70"/>
      <c r="K35" s="70"/>
      <c r="L35" s="70"/>
      <c r="M35" s="70"/>
      <c r="Q35" s="690"/>
    </row>
    <row r="36" spans="1:17" ht="11.25" customHeight="1">
      <c r="A36" s="70"/>
      <c r="B36" s="70"/>
      <c r="C36" s="71"/>
      <c r="D36" s="71"/>
      <c r="E36" s="71"/>
      <c r="F36" s="71"/>
      <c r="G36" s="71"/>
      <c r="H36" s="71"/>
      <c r="I36" s="71"/>
      <c r="J36" s="70"/>
      <c r="K36" s="70"/>
      <c r="L36" s="70"/>
      <c r="M36" s="70"/>
      <c r="Q36" s="690"/>
    </row>
    <row r="37" spans="1:17" ht="11.25" customHeight="1">
      <c r="A37" s="70"/>
      <c r="B37" s="70"/>
      <c r="C37" s="71"/>
      <c r="D37" s="71"/>
      <c r="E37" s="71"/>
      <c r="F37" s="71"/>
      <c r="G37" s="71"/>
      <c r="H37" s="71"/>
      <c r="I37" s="71"/>
      <c r="J37" s="70"/>
      <c r="K37" s="70"/>
      <c r="L37" s="70"/>
      <c r="M37" s="70"/>
      <c r="N37" s="690"/>
      <c r="O37" s="690"/>
      <c r="P37" s="690"/>
      <c r="Q37" s="690"/>
    </row>
    <row r="38" spans="1:17" ht="11.25" customHeight="1">
      <c r="A38" s="70"/>
      <c r="B38" s="70"/>
      <c r="C38" s="71"/>
      <c r="D38" s="71"/>
      <c r="E38" s="71"/>
      <c r="F38" s="71"/>
      <c r="G38" s="71"/>
      <c r="H38" s="71"/>
      <c r="I38" s="71"/>
      <c r="J38" s="70"/>
      <c r="K38" s="70"/>
      <c r="L38" s="70"/>
      <c r="M38" s="70"/>
      <c r="N38" s="690"/>
      <c r="O38" s="690"/>
      <c r="P38" s="690"/>
      <c r="Q38" s="690"/>
    </row>
    <row r="39" spans="1:17" ht="11.25" customHeight="1">
      <c r="A39" s="70"/>
      <c r="B39" s="70"/>
      <c r="C39" s="71"/>
      <c r="D39" s="71"/>
      <c r="E39" s="71"/>
      <c r="F39" s="71"/>
      <c r="G39" s="71"/>
      <c r="H39" s="71"/>
      <c r="I39" s="71"/>
      <c r="J39" s="70"/>
      <c r="K39" s="70"/>
      <c r="L39" s="70"/>
      <c r="M39" s="70"/>
      <c r="N39" s="690"/>
      <c r="O39" s="690"/>
      <c r="P39" s="690"/>
      <c r="Q39" s="690"/>
    </row>
    <row r="40" spans="1:17" ht="11.25" customHeight="1">
      <c r="A40" s="70"/>
      <c r="B40" s="70"/>
      <c r="C40" s="71"/>
      <c r="D40" s="71"/>
      <c r="E40" s="71"/>
      <c r="F40" s="71"/>
      <c r="G40" s="71"/>
      <c r="H40" s="71"/>
      <c r="I40" s="71"/>
      <c r="J40" s="70"/>
      <c r="K40" s="70"/>
      <c r="L40" s="70"/>
      <c r="M40" s="70"/>
      <c r="N40" s="690"/>
      <c r="O40" s="690"/>
      <c r="P40" s="690"/>
      <c r="Q40" s="690"/>
    </row>
    <row r="41" spans="1:17" ht="11.25" customHeight="1">
      <c r="A41" s="70"/>
      <c r="B41" s="70"/>
      <c r="C41" s="70"/>
      <c r="D41" s="71"/>
      <c r="E41" s="71"/>
      <c r="F41" s="71"/>
      <c r="G41" s="71"/>
      <c r="H41" s="70"/>
      <c r="I41" s="70"/>
      <c r="J41" s="70"/>
      <c r="K41" s="70"/>
      <c r="L41" s="70"/>
      <c r="M41" s="70"/>
      <c r="N41" s="690"/>
      <c r="O41" s="690"/>
      <c r="P41" s="690"/>
      <c r="Q41" s="690"/>
    </row>
    <row r="42" spans="1:17" ht="11.25" customHeight="1">
      <c r="A42" s="70"/>
      <c r="B42" s="70"/>
      <c r="C42" s="71"/>
      <c r="D42" s="71"/>
      <c r="E42" s="71"/>
      <c r="F42" s="71"/>
      <c r="G42" s="71"/>
      <c r="H42" s="71"/>
      <c r="I42" s="71"/>
      <c r="J42" s="70"/>
      <c r="K42" s="70"/>
      <c r="L42" s="70"/>
      <c r="M42" s="70"/>
      <c r="N42" s="690"/>
      <c r="O42" s="690"/>
      <c r="P42" s="690"/>
      <c r="Q42" s="690"/>
    </row>
    <row r="43" spans="1:17" ht="11.25" customHeight="1">
      <c r="A43" s="70"/>
      <c r="B43" s="70"/>
      <c r="C43" s="71"/>
      <c r="D43" s="71"/>
      <c r="E43" s="71"/>
      <c r="F43" s="71"/>
      <c r="G43" s="71"/>
      <c r="H43" s="71"/>
      <c r="I43" s="71"/>
      <c r="J43" s="70"/>
      <c r="K43" s="70"/>
      <c r="L43" s="70"/>
      <c r="M43" s="70"/>
      <c r="N43" s="690"/>
      <c r="O43" s="690"/>
      <c r="P43" s="690"/>
      <c r="Q43" s="690"/>
    </row>
    <row r="44" spans="1:17" ht="11.25" customHeight="1">
      <c r="A44" s="70"/>
      <c r="B44" s="70"/>
      <c r="C44" s="71"/>
      <c r="D44" s="71"/>
      <c r="E44" s="71"/>
      <c r="F44" s="71"/>
      <c r="G44" s="71"/>
      <c r="H44" s="71"/>
      <c r="I44" s="71"/>
      <c r="J44" s="70"/>
      <c r="K44" s="70"/>
      <c r="L44" s="70"/>
      <c r="M44" s="70"/>
      <c r="N44" s="690"/>
      <c r="O44" s="690"/>
      <c r="P44" s="690"/>
      <c r="Q44" s="690"/>
    </row>
    <row r="45" spans="1:17" ht="11.25" customHeight="1">
      <c r="A45" s="70"/>
      <c r="B45" s="70"/>
      <c r="C45" s="71"/>
      <c r="D45" s="71"/>
      <c r="E45" s="71"/>
      <c r="F45" s="71"/>
      <c r="G45" s="71"/>
      <c r="H45" s="71"/>
      <c r="I45" s="71"/>
      <c r="J45" s="70"/>
      <c r="K45" s="70"/>
      <c r="L45" s="70"/>
      <c r="M45" s="70"/>
      <c r="N45" s="690"/>
      <c r="O45" s="690"/>
      <c r="P45" s="690"/>
      <c r="Q45" s="690"/>
    </row>
    <row r="46" spans="1:17" ht="11.25" customHeight="1">
      <c r="A46" s="70"/>
      <c r="B46" s="70"/>
      <c r="C46" s="70"/>
      <c r="D46" s="70"/>
      <c r="E46" s="70"/>
      <c r="F46" s="70"/>
      <c r="G46" s="70"/>
      <c r="H46" s="70"/>
      <c r="I46" s="70"/>
      <c r="J46" s="70"/>
      <c r="K46" s="70"/>
      <c r="L46" s="70"/>
      <c r="M46" s="70"/>
      <c r="N46" s="690"/>
      <c r="O46" s="690"/>
      <c r="P46" s="690"/>
      <c r="Q46" s="690"/>
    </row>
    <row r="47" spans="1:17" ht="16.5" customHeight="1">
      <c r="A47" s="70"/>
      <c r="B47" s="798" t="str">
        <f>"Total = "&amp;ROUND(SUM(O23:O29),2)&amp;" GWh"</f>
        <v>Total = 4255,25 GWh</v>
      </c>
      <c r="C47" s="798"/>
      <c r="D47" s="798"/>
      <c r="E47" s="798"/>
      <c r="F47" s="70"/>
      <c r="G47" s="70"/>
      <c r="H47" s="798" t="str">
        <f>"Total = "&amp;ROUND(SUM(P23:P29),2)&amp;" GWh"</f>
        <v>Total = 4271,93 GWh</v>
      </c>
      <c r="I47" s="798"/>
      <c r="J47" s="798"/>
      <c r="K47" s="798"/>
      <c r="L47" s="70"/>
      <c r="M47" s="70"/>
      <c r="N47" s="690"/>
      <c r="O47" s="690"/>
      <c r="P47" s="690"/>
      <c r="Q47" s="690"/>
    </row>
    <row r="48" spans="1:17" ht="11.25" customHeight="1">
      <c r="H48" s="70"/>
      <c r="I48" s="70"/>
      <c r="J48" s="70"/>
      <c r="K48" s="70"/>
      <c r="L48" s="70"/>
      <c r="M48" s="70"/>
      <c r="N48" s="690"/>
      <c r="O48" s="690"/>
      <c r="P48" s="690"/>
      <c r="Q48" s="690"/>
    </row>
    <row r="49" spans="1:17" ht="11.25" customHeight="1">
      <c r="B49" s="795" t="str">
        <f>"Gráfico 1: Comparación de producción mensual de electricidad en "&amp;Q4&amp;" por tipo de recurso energético"</f>
        <v>Gráfico 1: Comparación de producción mensual de electricidad en enero por tipo de recurso energético</v>
      </c>
      <c r="C49" s="795"/>
      <c r="D49" s="795"/>
      <c r="E49" s="795"/>
      <c r="F49" s="795"/>
      <c r="G49" s="795"/>
      <c r="H49" s="795"/>
      <c r="I49" s="795"/>
      <c r="J49" s="795"/>
      <c r="K49" s="795"/>
      <c r="L49" s="795"/>
      <c r="M49" s="428"/>
      <c r="N49" s="700"/>
      <c r="O49" s="690"/>
      <c r="P49" s="690"/>
      <c r="Q49" s="690"/>
    </row>
    <row r="50" spans="1:17" ht="11.25" customHeight="1">
      <c r="A50" s="70"/>
      <c r="B50" s="70"/>
      <c r="C50" s="57"/>
      <c r="D50" s="57"/>
      <c r="E50" s="70"/>
      <c r="F50" s="70"/>
      <c r="G50" s="70"/>
      <c r="H50" s="70"/>
      <c r="I50" s="70"/>
      <c r="J50" s="70"/>
      <c r="K50" s="70"/>
      <c r="L50" s="70"/>
      <c r="M50" s="70"/>
      <c r="N50" s="690"/>
      <c r="O50" s="690"/>
      <c r="P50" s="690"/>
      <c r="Q50" s="690"/>
    </row>
    <row r="51" spans="1:17" ht="11.25" customHeight="1">
      <c r="A51" s="70"/>
      <c r="B51" s="70"/>
      <c r="C51" s="70"/>
      <c r="D51" s="70"/>
      <c r="E51" s="70"/>
      <c r="F51" s="70"/>
      <c r="G51" s="70"/>
      <c r="H51" s="70"/>
      <c r="I51" s="70"/>
      <c r="J51" s="70"/>
      <c r="K51" s="70"/>
      <c r="L51" s="70"/>
      <c r="M51" s="70"/>
      <c r="N51" s="690"/>
      <c r="O51" s="690"/>
      <c r="P51" s="690"/>
      <c r="Q51" s="690"/>
    </row>
    <row r="52" spans="1:17" ht="11.25" customHeight="1">
      <c r="A52" s="70"/>
      <c r="B52" s="70"/>
      <c r="C52" s="70"/>
      <c r="D52" s="70"/>
      <c r="E52" s="70"/>
      <c r="F52" s="70"/>
      <c r="G52" s="70"/>
      <c r="H52" s="70"/>
      <c r="I52" s="70"/>
      <c r="J52" s="70"/>
      <c r="K52" s="70"/>
      <c r="L52" s="70"/>
      <c r="M52" s="70"/>
      <c r="N52" s="690"/>
      <c r="O52" s="690"/>
      <c r="P52" s="690"/>
      <c r="Q52" s="690"/>
    </row>
    <row r="53" spans="1:17" ht="11.25" customHeight="1">
      <c r="A53" s="70"/>
      <c r="B53" s="70"/>
      <c r="C53" s="70"/>
      <c r="D53" s="70"/>
      <c r="E53" s="70"/>
      <c r="F53" s="70"/>
      <c r="G53" s="70"/>
      <c r="H53" s="70"/>
      <c r="I53" s="70"/>
      <c r="J53" s="70"/>
      <c r="K53" s="70"/>
      <c r="L53" s="70"/>
      <c r="M53" s="70"/>
      <c r="N53" s="690"/>
      <c r="O53" s="690"/>
      <c r="P53" s="690"/>
      <c r="Q53" s="690"/>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Enero 2018
INFSGI-MES-01-2018
15/02/2018
Versión: 01</oddHeader>
    <oddFooter>&amp;LCOES SINAC, 2018&amp;C1&amp;RDirección Ejecutiva
Sub Dirección de Gestión de Información</oddFooter>
  </headerFooter>
  <ignoredErrors>
    <ignoredError sqref="B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50"/>
  <sheetViews>
    <sheetView showGridLines="0" view="pageBreakPreview" zoomScale="160" zoomScaleNormal="100" zoomScaleSheetLayoutView="160" zoomScalePageLayoutView="14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101.25" customHeight="1">
      <c r="A2" s="671" t="s">
        <v>105</v>
      </c>
      <c r="B2" s="671" t="s">
        <v>640</v>
      </c>
      <c r="C2" s="672">
        <v>43112.636111111111</v>
      </c>
      <c r="D2" s="673" t="s">
        <v>655</v>
      </c>
      <c r="E2" s="674">
        <v>15.98</v>
      </c>
      <c r="F2" s="674"/>
      <c r="G2" s="612"/>
      <c r="H2" s="612"/>
      <c r="I2" s="658"/>
    </row>
    <row r="3" spans="1:9" s="652" customFormat="1" ht="65.25" customHeight="1">
      <c r="A3" s="671" t="s">
        <v>105</v>
      </c>
      <c r="B3" s="671" t="s">
        <v>656</v>
      </c>
      <c r="C3" s="672">
        <v>43113.65902777778</v>
      </c>
      <c r="D3" s="673" t="s">
        <v>657</v>
      </c>
      <c r="E3" s="674">
        <v>8.7200000000000006</v>
      </c>
      <c r="F3" s="674"/>
      <c r="G3" s="612"/>
      <c r="H3" s="612"/>
      <c r="I3" s="656"/>
    </row>
    <row r="4" spans="1:9" s="652" customFormat="1" ht="75.75" customHeight="1">
      <c r="A4" s="671" t="s">
        <v>650</v>
      </c>
      <c r="B4" s="671" t="s">
        <v>658</v>
      </c>
      <c r="C4" s="672">
        <v>43113.738888888889</v>
      </c>
      <c r="D4" s="673" t="s">
        <v>659</v>
      </c>
      <c r="E4" s="674">
        <v>26</v>
      </c>
      <c r="F4" s="674"/>
      <c r="G4" s="612"/>
      <c r="H4" s="612"/>
      <c r="I4" s="656"/>
    </row>
    <row r="5" spans="1:9" s="652" customFormat="1" ht="74.25" customHeight="1">
      <c r="A5" s="671" t="s">
        <v>611</v>
      </c>
      <c r="B5" s="671" t="s">
        <v>612</v>
      </c>
      <c r="C5" s="672">
        <v>43113.712500000001</v>
      </c>
      <c r="D5" s="673" t="s">
        <v>660</v>
      </c>
      <c r="E5" s="674">
        <v>6.65</v>
      </c>
      <c r="F5" s="674"/>
      <c r="G5" s="612"/>
      <c r="H5" s="612"/>
      <c r="I5" s="656"/>
    </row>
    <row r="6" spans="1:9" s="652" customFormat="1" ht="78" customHeight="1">
      <c r="A6" s="671" t="s">
        <v>611</v>
      </c>
      <c r="B6" s="671" t="s">
        <v>661</v>
      </c>
      <c r="C6" s="672">
        <v>43113.753472222219</v>
      </c>
      <c r="D6" s="673" t="s">
        <v>662</v>
      </c>
      <c r="E6" s="674">
        <v>0.7</v>
      </c>
      <c r="F6" s="674"/>
      <c r="G6" s="612"/>
      <c r="H6" s="612"/>
      <c r="I6" s="656"/>
    </row>
    <row r="7" spans="1:9" s="652" customFormat="1" ht="77.25" customHeight="1">
      <c r="A7" s="671" t="s">
        <v>611</v>
      </c>
      <c r="B7" s="671" t="s">
        <v>661</v>
      </c>
      <c r="C7" s="672">
        <v>43113.767361111109</v>
      </c>
      <c r="D7" s="673" t="s">
        <v>663</v>
      </c>
      <c r="E7" s="674">
        <v>1.1000000000000001</v>
      </c>
      <c r="F7" s="674"/>
      <c r="G7" s="612"/>
      <c r="H7" s="612"/>
      <c r="I7" s="656"/>
    </row>
    <row r="8" spans="1:9" s="652" customFormat="1" ht="70.5" customHeight="1">
      <c r="A8" s="671" t="s">
        <v>664</v>
      </c>
      <c r="B8" s="671" t="s">
        <v>665</v>
      </c>
      <c r="C8" s="672">
        <v>43114.179861111108</v>
      </c>
      <c r="D8" s="673" t="s">
        <v>666</v>
      </c>
      <c r="E8" s="674">
        <v>6.3</v>
      </c>
      <c r="F8" s="674"/>
      <c r="G8" s="612"/>
      <c r="H8" s="618"/>
      <c r="I8" s="656"/>
    </row>
    <row r="9" spans="1:9" s="652" customFormat="1" ht="173.25" customHeight="1">
      <c r="A9" s="671" t="s">
        <v>623</v>
      </c>
      <c r="B9" s="671" t="s">
        <v>667</v>
      </c>
      <c r="C9" s="672">
        <v>43114.179861111108</v>
      </c>
      <c r="D9" s="673" t="s">
        <v>668</v>
      </c>
      <c r="E9" s="674"/>
      <c r="F9" s="674">
        <v>120.2</v>
      </c>
      <c r="G9" s="612"/>
      <c r="H9" s="618"/>
      <c r="I9" s="656"/>
    </row>
    <row r="10" spans="1:9">
      <c r="E10" s="662"/>
      <c r="F10" s="662"/>
    </row>
    <row r="11" spans="1:9">
      <c r="E11" s="662"/>
      <c r="F11" s="662"/>
    </row>
    <row r="12" spans="1:9">
      <c r="E12" s="662"/>
      <c r="F12" s="662"/>
    </row>
    <row r="13" spans="1:9">
      <c r="E13" s="662"/>
      <c r="F13" s="662"/>
    </row>
    <row r="14" spans="1:9">
      <c r="E14" s="662"/>
      <c r="F14" s="662"/>
    </row>
    <row r="15" spans="1:9">
      <c r="E15" s="662"/>
      <c r="F15" s="662"/>
    </row>
    <row r="16" spans="1:9">
      <c r="E16" s="662"/>
      <c r="F16" s="662"/>
    </row>
    <row r="17" spans="5:6">
      <c r="E17" s="662"/>
      <c r="F17" s="662"/>
    </row>
    <row r="18" spans="5:6">
      <c r="E18" s="662"/>
      <c r="F18" s="662"/>
    </row>
    <row r="19" spans="5:6">
      <c r="E19" s="662"/>
      <c r="F19" s="662"/>
    </row>
    <row r="20" spans="5:6">
      <c r="E20" s="662"/>
      <c r="F20" s="662"/>
    </row>
    <row r="21" spans="5:6">
      <c r="E21" s="662"/>
      <c r="F21" s="662"/>
    </row>
    <row r="22" spans="5:6">
      <c r="E22" s="662"/>
      <c r="F22" s="662"/>
    </row>
    <row r="23" spans="5:6">
      <c r="E23" s="662"/>
      <c r="F23" s="662"/>
    </row>
    <row r="24" spans="5:6">
      <c r="E24" s="662"/>
      <c r="F24" s="662"/>
    </row>
    <row r="25" spans="5:6">
      <c r="E25" s="662"/>
      <c r="F25" s="662"/>
    </row>
    <row r="26" spans="5:6">
      <c r="E26" s="662"/>
      <c r="F26" s="662"/>
    </row>
    <row r="27" spans="5:6">
      <c r="E27" s="662"/>
      <c r="F27" s="662"/>
    </row>
    <row r="28" spans="5:6">
      <c r="E28" s="662"/>
      <c r="F28" s="662"/>
    </row>
    <row r="29" spans="5:6">
      <c r="E29" s="662"/>
      <c r="F29" s="662"/>
    </row>
    <row r="30" spans="5:6">
      <c r="E30" s="662"/>
      <c r="F30" s="662"/>
    </row>
    <row r="31" spans="5:6">
      <c r="E31" s="662"/>
      <c r="F31" s="662"/>
    </row>
    <row r="32" spans="5:6">
      <c r="E32" s="662"/>
      <c r="F32" s="662"/>
    </row>
    <row r="33" spans="5:6">
      <c r="E33" s="662"/>
      <c r="F33" s="662"/>
    </row>
    <row r="34" spans="5:6">
      <c r="E34" s="662"/>
      <c r="F34" s="662"/>
    </row>
    <row r="35" spans="5:6">
      <c r="E35" s="662"/>
      <c r="F35" s="662"/>
    </row>
    <row r="36" spans="5:6">
      <c r="E36" s="662"/>
      <c r="F36" s="662"/>
    </row>
    <row r="37" spans="5:6">
      <c r="E37" s="662"/>
      <c r="F37" s="662"/>
    </row>
    <row r="38" spans="5:6">
      <c r="E38" s="662"/>
      <c r="F38" s="662"/>
    </row>
    <row r="39" spans="5:6">
      <c r="E39" s="662"/>
      <c r="F39" s="662"/>
    </row>
    <row r="40" spans="5:6">
      <c r="E40" s="662"/>
      <c r="F40" s="662"/>
    </row>
    <row r="41" spans="5:6">
      <c r="E41" s="662"/>
      <c r="F41" s="662"/>
    </row>
    <row r="42" spans="5:6">
      <c r="E42" s="662"/>
      <c r="F42" s="662"/>
    </row>
    <row r="43" spans="5:6">
      <c r="E43" s="662"/>
      <c r="F43" s="662"/>
    </row>
    <row r="44" spans="5:6">
      <c r="E44" s="662"/>
      <c r="F44" s="662"/>
    </row>
    <row r="45" spans="5:6">
      <c r="E45" s="662"/>
      <c r="F45" s="662"/>
    </row>
    <row r="46" spans="5:6">
      <c r="E46" s="662"/>
      <c r="F46" s="662"/>
    </row>
    <row r="47" spans="5:6">
      <c r="E47" s="662"/>
      <c r="F47" s="662"/>
    </row>
    <row r="48" spans="5:6">
      <c r="E48" s="662"/>
      <c r="F48" s="662"/>
    </row>
    <row r="49" spans="5:6">
      <c r="E49" s="662"/>
      <c r="F49" s="662"/>
    </row>
    <row r="50" spans="5:6">
      <c r="E50" s="662"/>
      <c r="F50" s="662"/>
    </row>
    <row r="51" spans="5:6">
      <c r="E51" s="662"/>
      <c r="F51" s="662"/>
    </row>
    <row r="52" spans="5:6">
      <c r="E52" s="662"/>
      <c r="F52" s="662"/>
    </row>
    <row r="53" spans="5:6">
      <c r="E53" s="662"/>
      <c r="F53" s="662"/>
    </row>
    <row r="54" spans="5:6">
      <c r="E54" s="662"/>
      <c r="F54" s="662"/>
    </row>
    <row r="55" spans="5:6">
      <c r="E55" s="662"/>
      <c r="F55" s="662"/>
    </row>
    <row r="56" spans="5:6">
      <c r="E56" s="662"/>
      <c r="F56" s="662"/>
    </row>
    <row r="57" spans="5:6">
      <c r="E57" s="662"/>
      <c r="F57" s="662"/>
    </row>
    <row r="58" spans="5:6">
      <c r="E58" s="662"/>
      <c r="F58" s="662"/>
    </row>
    <row r="59" spans="5:6">
      <c r="E59" s="662"/>
      <c r="F59" s="662"/>
    </row>
    <row r="60" spans="5:6">
      <c r="E60" s="662"/>
      <c r="F60" s="662"/>
    </row>
    <row r="61" spans="5:6">
      <c r="E61" s="662"/>
      <c r="F61" s="662"/>
    </row>
    <row r="62" spans="5:6">
      <c r="E62" s="662"/>
      <c r="F62" s="662"/>
    </row>
    <row r="63" spans="5:6">
      <c r="E63" s="662"/>
      <c r="F63" s="662"/>
    </row>
    <row r="64" spans="5:6">
      <c r="E64" s="662"/>
      <c r="F64" s="662"/>
    </row>
    <row r="65" spans="5:6">
      <c r="E65" s="662"/>
      <c r="F65" s="662"/>
    </row>
    <row r="66" spans="5:6">
      <c r="E66" s="662"/>
      <c r="F66" s="662"/>
    </row>
    <row r="67" spans="5:6">
      <c r="E67" s="662"/>
      <c r="F67" s="662"/>
    </row>
    <row r="68" spans="5:6">
      <c r="E68" s="662"/>
      <c r="F68" s="662"/>
    </row>
    <row r="69" spans="5:6">
      <c r="E69" s="662"/>
      <c r="F69" s="662"/>
    </row>
    <row r="70" spans="5:6">
      <c r="E70" s="662"/>
      <c r="F70" s="662"/>
    </row>
    <row r="71" spans="5:6">
      <c r="E71" s="662"/>
      <c r="F71" s="662"/>
    </row>
    <row r="72" spans="5:6">
      <c r="E72" s="662"/>
      <c r="F72" s="662"/>
    </row>
    <row r="73" spans="5:6">
      <c r="E73" s="662"/>
      <c r="F73" s="662"/>
    </row>
    <row r="74" spans="5:6">
      <c r="E74" s="662"/>
      <c r="F74" s="662"/>
    </row>
    <row r="75" spans="5:6">
      <c r="E75" s="662"/>
      <c r="F75" s="662"/>
    </row>
    <row r="76" spans="5:6">
      <c r="E76" s="662"/>
      <c r="F76" s="662"/>
    </row>
    <row r="77" spans="5:6">
      <c r="E77" s="662"/>
      <c r="F77" s="662"/>
    </row>
    <row r="78" spans="5:6">
      <c r="E78" s="662"/>
      <c r="F78" s="662"/>
    </row>
    <row r="79" spans="5:6">
      <c r="E79" s="662"/>
      <c r="F79" s="662"/>
    </row>
    <row r="80" spans="5:6">
      <c r="E80" s="662"/>
      <c r="F80" s="662"/>
    </row>
    <row r="81" spans="5:6">
      <c r="E81" s="662"/>
      <c r="F81" s="662"/>
    </row>
    <row r="82" spans="5:6">
      <c r="E82" s="662"/>
      <c r="F82" s="662"/>
    </row>
    <row r="83" spans="5:6">
      <c r="E83" s="662"/>
      <c r="F83" s="662"/>
    </row>
    <row r="84" spans="5:6">
      <c r="E84" s="662"/>
      <c r="F84" s="662"/>
    </row>
    <row r="85" spans="5:6">
      <c r="E85" s="662"/>
      <c r="F85" s="662"/>
    </row>
    <row r="86" spans="5:6">
      <c r="E86" s="662"/>
      <c r="F86" s="662"/>
    </row>
    <row r="87" spans="5:6">
      <c r="E87" s="662"/>
      <c r="F87" s="662"/>
    </row>
    <row r="88" spans="5:6">
      <c r="E88" s="662"/>
      <c r="F88" s="662"/>
    </row>
    <row r="89" spans="5:6">
      <c r="E89" s="662"/>
      <c r="F89" s="662"/>
    </row>
    <row r="90" spans="5:6">
      <c r="E90" s="662"/>
      <c r="F90" s="662"/>
    </row>
    <row r="91" spans="5:6">
      <c r="E91" s="662"/>
      <c r="F91" s="662"/>
    </row>
    <row r="92" spans="5:6">
      <c r="E92" s="662"/>
      <c r="F92" s="662"/>
    </row>
    <row r="93" spans="5:6">
      <c r="E93" s="662"/>
      <c r="F93" s="662"/>
    </row>
    <row r="94" spans="5:6">
      <c r="E94" s="662"/>
      <c r="F94" s="662"/>
    </row>
    <row r="95" spans="5:6">
      <c r="E95" s="662"/>
      <c r="F95" s="662"/>
    </row>
    <row r="96" spans="5:6">
      <c r="E96" s="662"/>
      <c r="F96" s="662"/>
    </row>
    <row r="97" spans="5:6">
      <c r="E97" s="662"/>
      <c r="F97" s="662"/>
    </row>
    <row r="98" spans="5:6">
      <c r="E98" s="662"/>
      <c r="F98" s="662"/>
    </row>
    <row r="99" spans="5:6">
      <c r="E99" s="662"/>
      <c r="F99" s="662"/>
    </row>
    <row r="100" spans="5:6">
      <c r="E100" s="662"/>
      <c r="F100" s="662"/>
    </row>
    <row r="101" spans="5:6">
      <c r="E101" s="662"/>
      <c r="F101" s="662"/>
    </row>
    <row r="102" spans="5:6">
      <c r="E102" s="662"/>
      <c r="F102" s="662"/>
    </row>
    <row r="103" spans="5:6">
      <c r="E103" s="662"/>
      <c r="F103" s="662"/>
    </row>
    <row r="104" spans="5:6">
      <c r="E104" s="662"/>
      <c r="F104" s="662"/>
    </row>
    <row r="105" spans="5:6">
      <c r="E105" s="662"/>
      <c r="F105" s="662"/>
    </row>
    <row r="106" spans="5:6">
      <c r="E106" s="662"/>
      <c r="F106" s="662"/>
    </row>
    <row r="107" spans="5:6">
      <c r="E107" s="662"/>
      <c r="F107" s="662"/>
    </row>
    <row r="108" spans="5:6">
      <c r="E108" s="662"/>
      <c r="F108" s="662"/>
    </row>
    <row r="109" spans="5:6">
      <c r="E109" s="662"/>
      <c r="F109" s="662"/>
    </row>
    <row r="110" spans="5:6">
      <c r="E110" s="662"/>
      <c r="F110" s="662"/>
    </row>
    <row r="111" spans="5:6">
      <c r="E111" s="662"/>
      <c r="F111" s="662"/>
    </row>
    <row r="112" spans="5:6">
      <c r="E112" s="662"/>
      <c r="F112" s="662"/>
    </row>
    <row r="113" spans="5:6">
      <c r="E113" s="662"/>
      <c r="F113" s="662"/>
    </row>
    <row r="114" spans="5:6">
      <c r="E114" s="662"/>
      <c r="F114" s="662"/>
    </row>
    <row r="115" spans="5:6">
      <c r="E115" s="662"/>
      <c r="F115" s="662"/>
    </row>
    <row r="116" spans="5:6">
      <c r="E116" s="662"/>
      <c r="F116" s="662"/>
    </row>
    <row r="117" spans="5:6">
      <c r="E117" s="662"/>
      <c r="F117" s="662"/>
    </row>
    <row r="118" spans="5:6">
      <c r="E118" s="662"/>
      <c r="F118" s="662"/>
    </row>
    <row r="119" spans="5:6">
      <c r="E119" s="662"/>
      <c r="F119" s="662"/>
    </row>
    <row r="120" spans="5:6">
      <c r="E120" s="662"/>
      <c r="F120" s="662"/>
    </row>
    <row r="121" spans="5:6">
      <c r="E121" s="662"/>
      <c r="F121" s="662"/>
    </row>
    <row r="122" spans="5:6">
      <c r="E122" s="662"/>
      <c r="F122" s="662"/>
    </row>
    <row r="123" spans="5:6">
      <c r="E123" s="662"/>
      <c r="F123" s="662"/>
    </row>
    <row r="124" spans="5:6">
      <c r="E124" s="662"/>
      <c r="F124" s="662"/>
    </row>
    <row r="125" spans="5:6">
      <c r="E125" s="662"/>
      <c r="F125" s="662"/>
    </row>
    <row r="126" spans="5:6">
      <c r="E126" s="662"/>
      <c r="F126" s="662"/>
    </row>
    <row r="127" spans="5:6">
      <c r="E127" s="662"/>
      <c r="F127" s="662"/>
    </row>
    <row r="128" spans="5:6">
      <c r="E128" s="662"/>
      <c r="F128" s="662"/>
    </row>
    <row r="129" spans="5:6">
      <c r="E129" s="662"/>
      <c r="F129" s="662"/>
    </row>
    <row r="130" spans="5:6">
      <c r="E130" s="662"/>
      <c r="F130" s="662"/>
    </row>
    <row r="131" spans="5:6">
      <c r="E131" s="662"/>
      <c r="F131" s="662"/>
    </row>
    <row r="132" spans="5:6">
      <c r="E132" s="662"/>
      <c r="F132" s="662"/>
    </row>
    <row r="133" spans="5:6">
      <c r="E133" s="662"/>
      <c r="F133" s="662"/>
    </row>
    <row r="134" spans="5:6">
      <c r="E134" s="662"/>
      <c r="F134" s="662"/>
    </row>
    <row r="135" spans="5:6">
      <c r="E135" s="662"/>
      <c r="F135" s="662"/>
    </row>
    <row r="136" spans="5:6">
      <c r="E136" s="662"/>
      <c r="F136" s="662"/>
    </row>
    <row r="137" spans="5:6">
      <c r="E137" s="662"/>
      <c r="F137" s="662"/>
    </row>
    <row r="138" spans="5:6">
      <c r="E138" s="662"/>
      <c r="F138" s="662"/>
    </row>
    <row r="139" spans="5:6">
      <c r="E139" s="662"/>
      <c r="F139" s="662"/>
    </row>
    <row r="140" spans="5:6">
      <c r="E140" s="662"/>
      <c r="F140" s="662"/>
    </row>
    <row r="141" spans="5:6">
      <c r="E141" s="662"/>
      <c r="F141" s="662"/>
    </row>
    <row r="142" spans="5:6">
      <c r="E142" s="662"/>
      <c r="F142" s="662"/>
    </row>
    <row r="143" spans="5:6">
      <c r="E143" s="662"/>
      <c r="F143" s="662"/>
    </row>
    <row r="144" spans="5:6">
      <c r="E144" s="662"/>
      <c r="F144" s="662"/>
    </row>
    <row r="145" spans="5:6">
      <c r="E145" s="662"/>
      <c r="F145" s="662"/>
    </row>
    <row r="146" spans="5:6">
      <c r="E146" s="662"/>
      <c r="F146" s="662"/>
    </row>
    <row r="147" spans="5:6">
      <c r="E147" s="662"/>
      <c r="F147" s="662"/>
    </row>
    <row r="148" spans="5:6">
      <c r="E148" s="662"/>
      <c r="F148" s="662"/>
    </row>
    <row r="149" spans="5:6">
      <c r="E149" s="662"/>
      <c r="F149" s="662"/>
    </row>
    <row r="150" spans="5:6">
      <c r="E150" s="662"/>
      <c r="F150"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52"/>
  <sheetViews>
    <sheetView showGridLines="0" view="pageBreakPreview" zoomScale="130" zoomScaleNormal="100" zoomScaleSheetLayoutView="130" zoomScalePageLayoutView="11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71.25" customHeight="1">
      <c r="A2" s="671" t="s">
        <v>669</v>
      </c>
      <c r="B2" s="671" t="s">
        <v>670</v>
      </c>
      <c r="C2" s="672">
        <v>43114.291666666664</v>
      </c>
      <c r="D2" s="673" t="s">
        <v>671</v>
      </c>
      <c r="E2" s="674">
        <v>11.93</v>
      </c>
      <c r="F2" s="674"/>
      <c r="G2" s="612"/>
      <c r="H2" s="618"/>
      <c r="I2" s="656"/>
    </row>
    <row r="3" spans="1:9" s="652" customFormat="1" ht="78.75" customHeight="1">
      <c r="A3" s="671" t="s">
        <v>614</v>
      </c>
      <c r="B3" s="671" t="s">
        <v>672</v>
      </c>
      <c r="C3" s="672">
        <v>43114.90347222222</v>
      </c>
      <c r="D3" s="673" t="s">
        <v>673</v>
      </c>
      <c r="E3" s="674">
        <v>10.51</v>
      </c>
      <c r="F3" s="674"/>
      <c r="G3" s="612"/>
      <c r="H3" s="618"/>
      <c r="I3" s="656"/>
    </row>
    <row r="4" spans="1:9" s="652" customFormat="1" ht="77.25" customHeight="1">
      <c r="A4" s="671" t="s">
        <v>611</v>
      </c>
      <c r="B4" s="671" t="s">
        <v>661</v>
      </c>
      <c r="C4" s="672">
        <v>43115.477777777778</v>
      </c>
      <c r="D4" s="673" t="s">
        <v>674</v>
      </c>
      <c r="E4" s="674">
        <v>0.68</v>
      </c>
      <c r="F4" s="674"/>
      <c r="G4" s="612"/>
      <c r="H4" s="618"/>
      <c r="I4" s="656"/>
    </row>
    <row r="5" spans="1:9" s="652" customFormat="1" ht="88.5" customHeight="1">
      <c r="A5" s="671" t="s">
        <v>675</v>
      </c>
      <c r="B5" s="671" t="s">
        <v>676</v>
      </c>
      <c r="C5" s="672">
        <v>43115.719444444447</v>
      </c>
      <c r="D5" s="673" t="s">
        <v>677</v>
      </c>
      <c r="E5" s="674"/>
      <c r="F5" s="674">
        <v>64.91</v>
      </c>
      <c r="G5" s="612"/>
      <c r="H5" s="618"/>
      <c r="I5" s="656"/>
    </row>
    <row r="6" spans="1:9" s="652" customFormat="1" ht="89.25" customHeight="1">
      <c r="A6" s="671" t="s">
        <v>626</v>
      </c>
      <c r="B6" s="671" t="s">
        <v>627</v>
      </c>
      <c r="C6" s="672">
        <v>43115.770833333336</v>
      </c>
      <c r="D6" s="673" t="s">
        <v>678</v>
      </c>
      <c r="E6" s="674">
        <v>5.0199999999999996</v>
      </c>
      <c r="F6" s="674"/>
      <c r="G6" s="612"/>
      <c r="H6" s="618"/>
      <c r="I6" s="656"/>
    </row>
    <row r="7" spans="1:9" s="652" customFormat="1" ht="79.5" customHeight="1">
      <c r="A7" s="671" t="s">
        <v>611</v>
      </c>
      <c r="B7" s="671" t="s">
        <v>679</v>
      </c>
      <c r="C7" s="672">
        <v>43115.854861111111</v>
      </c>
      <c r="D7" s="673" t="s">
        <v>680</v>
      </c>
      <c r="E7" s="674">
        <v>5.3</v>
      </c>
      <c r="F7" s="674"/>
      <c r="G7" s="612"/>
      <c r="H7" s="618"/>
      <c r="I7" s="659"/>
    </row>
    <row r="8" spans="1:9" s="652" customFormat="1" ht="75" customHeight="1">
      <c r="A8" s="671" t="s">
        <v>105</v>
      </c>
      <c r="B8" s="671" t="s">
        <v>656</v>
      </c>
      <c r="C8" s="672">
        <v>43115.981249999997</v>
      </c>
      <c r="D8" s="673" t="s">
        <v>681</v>
      </c>
      <c r="E8" s="674">
        <v>4.6100000000000003</v>
      </c>
      <c r="F8" s="674"/>
      <c r="G8" s="612"/>
      <c r="H8" s="618"/>
      <c r="I8" s="656"/>
    </row>
    <row r="9" spans="1:9" s="652" customFormat="1" ht="80.25" customHeight="1">
      <c r="A9" s="671" t="s">
        <v>611</v>
      </c>
      <c r="B9" s="671" t="s">
        <v>612</v>
      </c>
      <c r="C9" s="672">
        <v>43117.52847222222</v>
      </c>
      <c r="D9" s="673" t="s">
        <v>682</v>
      </c>
      <c r="E9" s="674">
        <v>6.28</v>
      </c>
      <c r="F9" s="674"/>
      <c r="G9" s="612"/>
      <c r="H9" s="618"/>
      <c r="I9" s="656"/>
    </row>
    <row r="10" spans="1:9" s="652" customFormat="1" ht="77.25" customHeight="1">
      <c r="A10" s="671" t="s">
        <v>105</v>
      </c>
      <c r="B10" s="671" t="s">
        <v>683</v>
      </c>
      <c r="C10" s="672">
        <v>43118.237500000003</v>
      </c>
      <c r="D10" s="673" t="s">
        <v>684</v>
      </c>
      <c r="E10" s="674">
        <v>6.42</v>
      </c>
      <c r="F10" s="674"/>
      <c r="G10" s="612"/>
      <c r="H10" s="618"/>
      <c r="I10" s="656"/>
    </row>
    <row r="11" spans="1:9">
      <c r="E11" s="662"/>
      <c r="F11" s="662"/>
    </row>
    <row r="12" spans="1:9">
      <c r="E12" s="662"/>
      <c r="F12" s="662"/>
    </row>
    <row r="13" spans="1:9">
      <c r="E13" s="662"/>
      <c r="F13" s="662"/>
    </row>
    <row r="14" spans="1:9">
      <c r="E14" s="662"/>
      <c r="F14" s="662"/>
    </row>
    <row r="15" spans="1:9">
      <c r="E15" s="662"/>
      <c r="F15" s="662"/>
    </row>
    <row r="16" spans="1:9">
      <c r="E16" s="662"/>
      <c r="F16" s="662"/>
    </row>
    <row r="17" spans="5:6">
      <c r="E17" s="662"/>
      <c r="F17" s="662"/>
    </row>
    <row r="18" spans="5:6">
      <c r="E18" s="662"/>
      <c r="F18" s="662"/>
    </row>
    <row r="19" spans="5:6">
      <c r="E19" s="662"/>
      <c r="F19" s="662"/>
    </row>
    <row r="20" spans="5:6">
      <c r="E20" s="662"/>
      <c r="F20" s="662"/>
    </row>
    <row r="21" spans="5:6">
      <c r="E21" s="662"/>
      <c r="F21" s="662"/>
    </row>
    <row r="22" spans="5:6">
      <c r="E22" s="662"/>
      <c r="F22" s="662"/>
    </row>
    <row r="23" spans="5:6">
      <c r="E23" s="662"/>
      <c r="F23" s="662"/>
    </row>
    <row r="24" spans="5:6">
      <c r="E24" s="662"/>
      <c r="F24" s="662"/>
    </row>
    <row r="25" spans="5:6">
      <c r="E25" s="662"/>
      <c r="F25" s="662"/>
    </row>
    <row r="26" spans="5:6">
      <c r="E26" s="662"/>
      <c r="F26" s="662"/>
    </row>
    <row r="27" spans="5:6">
      <c r="E27" s="662"/>
      <c r="F27" s="662"/>
    </row>
    <row r="28" spans="5:6">
      <c r="E28" s="662"/>
      <c r="F28" s="662"/>
    </row>
    <row r="29" spans="5:6">
      <c r="E29" s="662"/>
      <c r="F29" s="662"/>
    </row>
    <row r="30" spans="5:6">
      <c r="E30" s="662"/>
      <c r="F30" s="662"/>
    </row>
    <row r="31" spans="5:6">
      <c r="E31" s="662"/>
      <c r="F31" s="662"/>
    </row>
    <row r="32" spans="5:6">
      <c r="E32" s="662"/>
      <c r="F32" s="662"/>
    </row>
    <row r="33" spans="5:6">
      <c r="E33" s="662"/>
      <c r="F33" s="662"/>
    </row>
    <row r="34" spans="5:6">
      <c r="E34" s="662"/>
      <c r="F34" s="662"/>
    </row>
    <row r="35" spans="5:6">
      <c r="E35" s="662"/>
      <c r="F35" s="662"/>
    </row>
    <row r="36" spans="5:6">
      <c r="E36" s="662"/>
      <c r="F36" s="662"/>
    </row>
    <row r="37" spans="5:6">
      <c r="E37" s="662"/>
      <c r="F37" s="662"/>
    </row>
    <row r="38" spans="5:6">
      <c r="E38" s="662"/>
      <c r="F38" s="662"/>
    </row>
    <row r="39" spans="5:6">
      <c r="E39" s="662"/>
      <c r="F39" s="662"/>
    </row>
    <row r="40" spans="5:6">
      <c r="E40" s="662"/>
      <c r="F40" s="662"/>
    </row>
    <row r="41" spans="5:6">
      <c r="E41" s="662"/>
      <c r="F41" s="662"/>
    </row>
    <row r="42" spans="5:6">
      <c r="E42" s="662"/>
      <c r="F42" s="662"/>
    </row>
    <row r="43" spans="5:6">
      <c r="E43" s="662"/>
      <c r="F43" s="662"/>
    </row>
    <row r="44" spans="5:6">
      <c r="E44" s="662"/>
      <c r="F44" s="662"/>
    </row>
    <row r="45" spans="5:6">
      <c r="E45" s="662"/>
      <c r="F45" s="662"/>
    </row>
    <row r="46" spans="5:6">
      <c r="E46" s="662"/>
      <c r="F46" s="662"/>
    </row>
    <row r="47" spans="5:6">
      <c r="E47" s="662"/>
      <c r="F47" s="662"/>
    </row>
    <row r="48" spans="5:6">
      <c r="E48" s="662"/>
      <c r="F48" s="662"/>
    </row>
    <row r="49" spans="5:6">
      <c r="E49" s="662"/>
      <c r="F49" s="662"/>
    </row>
    <row r="50" spans="5:6">
      <c r="E50" s="662"/>
      <c r="F50" s="662"/>
    </row>
    <row r="51" spans="5:6">
      <c r="E51" s="662"/>
      <c r="F51" s="662"/>
    </row>
    <row r="52" spans="5:6">
      <c r="E52" s="662"/>
      <c r="F52" s="662"/>
    </row>
    <row r="53" spans="5:6">
      <c r="E53" s="662"/>
      <c r="F53" s="662"/>
    </row>
    <row r="54" spans="5:6">
      <c r="E54" s="662"/>
      <c r="F54" s="662"/>
    </row>
    <row r="55" spans="5:6">
      <c r="E55" s="662"/>
      <c r="F55" s="662"/>
    </row>
    <row r="56" spans="5:6">
      <c r="E56" s="662"/>
      <c r="F56" s="662"/>
    </row>
    <row r="57" spans="5:6">
      <c r="E57" s="662"/>
      <c r="F57" s="662"/>
    </row>
    <row r="58" spans="5:6">
      <c r="E58" s="662"/>
      <c r="F58" s="662"/>
    </row>
    <row r="59" spans="5:6">
      <c r="E59" s="662"/>
      <c r="F59" s="662"/>
    </row>
    <row r="60" spans="5:6">
      <c r="E60" s="662"/>
      <c r="F60" s="662"/>
    </row>
    <row r="61" spans="5:6">
      <c r="E61" s="662"/>
      <c r="F61" s="662"/>
    </row>
    <row r="62" spans="5:6">
      <c r="E62" s="662"/>
      <c r="F62" s="662"/>
    </row>
    <row r="63" spans="5:6">
      <c r="E63" s="662"/>
      <c r="F63" s="662"/>
    </row>
    <row r="64" spans="5:6">
      <c r="E64" s="662"/>
      <c r="F64" s="662"/>
    </row>
    <row r="65" spans="5:6">
      <c r="E65" s="662"/>
      <c r="F65" s="662"/>
    </row>
    <row r="66" spans="5:6">
      <c r="E66" s="662"/>
      <c r="F66" s="662"/>
    </row>
    <row r="67" spans="5:6">
      <c r="E67" s="662"/>
      <c r="F67" s="662"/>
    </row>
    <row r="68" spans="5:6">
      <c r="E68" s="662"/>
      <c r="F68" s="662"/>
    </row>
    <row r="69" spans="5:6">
      <c r="E69" s="662"/>
      <c r="F69" s="662"/>
    </row>
    <row r="70" spans="5:6">
      <c r="E70" s="662"/>
      <c r="F70" s="662"/>
    </row>
    <row r="71" spans="5:6">
      <c r="E71" s="662"/>
      <c r="F71" s="662"/>
    </row>
    <row r="72" spans="5:6">
      <c r="E72" s="662"/>
      <c r="F72" s="662"/>
    </row>
    <row r="73" spans="5:6">
      <c r="E73" s="662"/>
      <c r="F73" s="662"/>
    </row>
    <row r="74" spans="5:6">
      <c r="E74" s="662"/>
      <c r="F74" s="662"/>
    </row>
    <row r="75" spans="5:6">
      <c r="E75" s="662"/>
      <c r="F75" s="662"/>
    </row>
    <row r="76" spans="5:6">
      <c r="E76" s="662"/>
      <c r="F76" s="662"/>
    </row>
    <row r="77" spans="5:6">
      <c r="E77" s="662"/>
      <c r="F77" s="662"/>
    </row>
    <row r="78" spans="5:6">
      <c r="E78" s="662"/>
      <c r="F78" s="662"/>
    </row>
    <row r="79" spans="5:6">
      <c r="E79" s="662"/>
      <c r="F79" s="662"/>
    </row>
    <row r="80" spans="5:6">
      <c r="E80" s="662"/>
      <c r="F80" s="662"/>
    </row>
    <row r="81" spans="5:6">
      <c r="E81" s="662"/>
      <c r="F81" s="662"/>
    </row>
    <row r="82" spans="5:6">
      <c r="E82" s="662"/>
      <c r="F82" s="662"/>
    </row>
    <row r="83" spans="5:6">
      <c r="E83" s="662"/>
      <c r="F83" s="662"/>
    </row>
    <row r="84" spans="5:6">
      <c r="E84" s="662"/>
      <c r="F84" s="662"/>
    </row>
    <row r="85" spans="5:6">
      <c r="E85" s="662"/>
      <c r="F85" s="662"/>
    </row>
    <row r="86" spans="5:6">
      <c r="E86" s="662"/>
      <c r="F86" s="662"/>
    </row>
    <row r="87" spans="5:6">
      <c r="E87" s="662"/>
      <c r="F87" s="662"/>
    </row>
    <row r="88" spans="5:6">
      <c r="E88" s="662"/>
      <c r="F88" s="662"/>
    </row>
    <row r="89" spans="5:6">
      <c r="E89" s="662"/>
      <c r="F89" s="662"/>
    </row>
    <row r="90" spans="5:6">
      <c r="E90" s="662"/>
      <c r="F90" s="662"/>
    </row>
    <row r="91" spans="5:6">
      <c r="E91" s="662"/>
      <c r="F91" s="662"/>
    </row>
    <row r="92" spans="5:6">
      <c r="E92" s="662"/>
      <c r="F92" s="662"/>
    </row>
    <row r="93" spans="5:6">
      <c r="E93" s="662"/>
      <c r="F93" s="662"/>
    </row>
    <row r="94" spans="5:6">
      <c r="E94" s="662"/>
      <c r="F94" s="662"/>
    </row>
    <row r="95" spans="5:6">
      <c r="E95" s="662"/>
      <c r="F95" s="662"/>
    </row>
    <row r="96" spans="5:6">
      <c r="E96" s="662"/>
      <c r="F96" s="662"/>
    </row>
    <row r="97" spans="5:6">
      <c r="E97" s="662"/>
      <c r="F97" s="662"/>
    </row>
    <row r="98" spans="5:6">
      <c r="E98" s="662"/>
      <c r="F98" s="662"/>
    </row>
    <row r="99" spans="5:6">
      <c r="E99" s="662"/>
      <c r="F99" s="662"/>
    </row>
    <row r="100" spans="5:6">
      <c r="E100" s="662"/>
      <c r="F100" s="662"/>
    </row>
    <row r="101" spans="5:6">
      <c r="E101" s="662"/>
      <c r="F101" s="662"/>
    </row>
    <row r="102" spans="5:6">
      <c r="E102" s="662"/>
      <c r="F102" s="662"/>
    </row>
    <row r="103" spans="5:6">
      <c r="E103" s="662"/>
      <c r="F103" s="662"/>
    </row>
    <row r="104" spans="5:6">
      <c r="E104" s="662"/>
      <c r="F104" s="662"/>
    </row>
    <row r="105" spans="5:6">
      <c r="E105" s="662"/>
      <c r="F105" s="662"/>
    </row>
    <row r="106" spans="5:6">
      <c r="E106" s="662"/>
      <c r="F106" s="662"/>
    </row>
    <row r="107" spans="5:6">
      <c r="E107" s="662"/>
      <c r="F107" s="662"/>
    </row>
    <row r="108" spans="5:6">
      <c r="E108" s="662"/>
      <c r="F108" s="662"/>
    </row>
    <row r="109" spans="5:6">
      <c r="E109" s="662"/>
      <c r="F109" s="662"/>
    </row>
    <row r="110" spans="5:6">
      <c r="E110" s="662"/>
      <c r="F110" s="662"/>
    </row>
    <row r="111" spans="5:6">
      <c r="E111" s="662"/>
      <c r="F111" s="662"/>
    </row>
    <row r="112" spans="5:6">
      <c r="E112" s="662"/>
      <c r="F112" s="662"/>
    </row>
    <row r="113" spans="5:6">
      <c r="E113" s="662"/>
      <c r="F113" s="662"/>
    </row>
    <row r="114" spans="5:6">
      <c r="E114" s="662"/>
      <c r="F114" s="662"/>
    </row>
    <row r="115" spans="5:6">
      <c r="E115" s="662"/>
      <c r="F115" s="662"/>
    </row>
    <row r="116" spans="5:6">
      <c r="E116" s="662"/>
      <c r="F116" s="662"/>
    </row>
    <row r="117" spans="5:6">
      <c r="E117" s="662"/>
      <c r="F117" s="662"/>
    </row>
    <row r="118" spans="5:6">
      <c r="E118" s="662"/>
      <c r="F118" s="662"/>
    </row>
    <row r="119" spans="5:6">
      <c r="E119" s="662"/>
      <c r="F119" s="662"/>
    </row>
    <row r="120" spans="5:6">
      <c r="E120" s="662"/>
      <c r="F120" s="662"/>
    </row>
    <row r="121" spans="5:6">
      <c r="E121" s="662"/>
      <c r="F121" s="662"/>
    </row>
    <row r="122" spans="5:6">
      <c r="E122" s="662"/>
      <c r="F122" s="662"/>
    </row>
    <row r="123" spans="5:6">
      <c r="E123" s="662"/>
      <c r="F123" s="662"/>
    </row>
    <row r="124" spans="5:6">
      <c r="E124" s="662"/>
      <c r="F124" s="662"/>
    </row>
    <row r="125" spans="5:6">
      <c r="E125" s="662"/>
      <c r="F125" s="662"/>
    </row>
    <row r="126" spans="5:6">
      <c r="E126" s="662"/>
      <c r="F126" s="662"/>
    </row>
    <row r="127" spans="5:6">
      <c r="E127" s="662"/>
      <c r="F127" s="662"/>
    </row>
    <row r="128" spans="5:6">
      <c r="E128" s="662"/>
      <c r="F128" s="662"/>
    </row>
    <row r="129" spans="5:6">
      <c r="E129" s="662"/>
      <c r="F129" s="662"/>
    </row>
    <row r="130" spans="5:6">
      <c r="E130" s="662"/>
      <c r="F130" s="662"/>
    </row>
    <row r="131" spans="5:6">
      <c r="E131" s="662"/>
      <c r="F131" s="662"/>
    </row>
    <row r="132" spans="5:6">
      <c r="E132" s="662"/>
      <c r="F132" s="662"/>
    </row>
    <row r="133" spans="5:6">
      <c r="E133" s="662"/>
      <c r="F133" s="662"/>
    </row>
    <row r="134" spans="5:6">
      <c r="E134" s="662"/>
      <c r="F134" s="662"/>
    </row>
    <row r="135" spans="5:6">
      <c r="E135" s="662"/>
      <c r="F135" s="662"/>
    </row>
    <row r="136" spans="5:6">
      <c r="E136" s="662"/>
      <c r="F136" s="662"/>
    </row>
    <row r="137" spans="5:6">
      <c r="E137" s="662"/>
      <c r="F137" s="662"/>
    </row>
    <row r="138" spans="5:6">
      <c r="E138" s="662"/>
      <c r="F138" s="662"/>
    </row>
    <row r="139" spans="5:6">
      <c r="E139" s="662"/>
      <c r="F139" s="662"/>
    </row>
    <row r="140" spans="5:6">
      <c r="E140" s="662"/>
      <c r="F140" s="662"/>
    </row>
    <row r="141" spans="5:6">
      <c r="E141" s="662"/>
      <c r="F141" s="662"/>
    </row>
    <row r="142" spans="5:6">
      <c r="E142" s="662"/>
      <c r="F142" s="662"/>
    </row>
    <row r="143" spans="5:6">
      <c r="E143" s="662"/>
      <c r="F143" s="662"/>
    </row>
    <row r="144" spans="5:6">
      <c r="E144" s="662"/>
      <c r="F144" s="662"/>
    </row>
    <row r="145" spans="5:6">
      <c r="E145" s="662"/>
      <c r="F145" s="662"/>
    </row>
    <row r="146" spans="5:6">
      <c r="E146" s="662"/>
      <c r="F146" s="662"/>
    </row>
    <row r="147" spans="5:6">
      <c r="E147" s="662"/>
      <c r="F147" s="662"/>
    </row>
    <row r="148" spans="5:6">
      <c r="E148" s="662"/>
      <c r="F148" s="662"/>
    </row>
    <row r="149" spans="5:6">
      <c r="E149" s="662"/>
      <c r="F149" s="662"/>
    </row>
    <row r="150" spans="5:6">
      <c r="E150" s="662"/>
      <c r="F150" s="662"/>
    </row>
    <row r="151" spans="5:6">
      <c r="E151" s="662"/>
      <c r="F151" s="662"/>
    </row>
    <row r="152" spans="5:6">
      <c r="E152" s="662"/>
      <c r="F152"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7"/>
  <sheetViews>
    <sheetView showGridLines="0" view="pageBreakPreview" zoomScale="130" zoomScaleNormal="100" zoomScaleSheetLayoutView="130" zoomScalePageLayoutView="11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69" customHeight="1">
      <c r="A2" s="671" t="s">
        <v>632</v>
      </c>
      <c r="B2" s="671" t="s">
        <v>646</v>
      </c>
      <c r="C2" s="672">
        <v>43119.224999999999</v>
      </c>
      <c r="D2" s="673" t="s">
        <v>685</v>
      </c>
      <c r="E2" s="674">
        <v>5.5</v>
      </c>
      <c r="F2" s="674"/>
      <c r="G2" s="612"/>
      <c r="H2" s="618"/>
      <c r="I2" s="656"/>
    </row>
    <row r="3" spans="1:9" s="652" customFormat="1" ht="118.5" customHeight="1">
      <c r="A3" s="671" t="s">
        <v>686</v>
      </c>
      <c r="B3" s="671" t="s">
        <v>687</v>
      </c>
      <c r="C3" s="672">
        <v>43119.441666666666</v>
      </c>
      <c r="D3" s="673" t="s">
        <v>688</v>
      </c>
      <c r="E3" s="674">
        <v>19.28</v>
      </c>
      <c r="F3" s="674"/>
      <c r="G3" s="612"/>
      <c r="H3" s="618"/>
      <c r="I3" s="656"/>
    </row>
    <row r="4" spans="1:9" s="652" customFormat="1" ht="77.25" customHeight="1">
      <c r="A4" s="671" t="s">
        <v>611</v>
      </c>
      <c r="B4" s="671" t="s">
        <v>612</v>
      </c>
      <c r="C4" s="672">
        <v>43119.645833333336</v>
      </c>
      <c r="D4" s="673" t="s">
        <v>689</v>
      </c>
      <c r="E4" s="674">
        <v>6</v>
      </c>
      <c r="F4" s="674"/>
      <c r="G4" s="612"/>
      <c r="H4" s="618"/>
      <c r="I4" s="656"/>
    </row>
    <row r="5" spans="1:9" s="652" customFormat="1" ht="105.75" customHeight="1">
      <c r="A5" s="671" t="s">
        <v>686</v>
      </c>
      <c r="B5" s="671" t="s">
        <v>687</v>
      </c>
      <c r="C5" s="672">
        <v>43119.673611111109</v>
      </c>
      <c r="D5" s="673" t="s">
        <v>690</v>
      </c>
      <c r="E5" s="674">
        <v>13.26</v>
      </c>
      <c r="F5" s="674"/>
      <c r="G5" s="612"/>
      <c r="H5" s="618"/>
      <c r="I5" s="660"/>
    </row>
    <row r="6" spans="1:9" s="652" customFormat="1" ht="108.75" customHeight="1">
      <c r="A6" s="671" t="s">
        <v>691</v>
      </c>
      <c r="B6" s="671" t="s">
        <v>692</v>
      </c>
      <c r="C6" s="672">
        <v>43121.37777777778</v>
      </c>
      <c r="D6" s="673" t="s">
        <v>693</v>
      </c>
      <c r="E6" s="674">
        <v>7</v>
      </c>
      <c r="F6" s="674">
        <v>22.3</v>
      </c>
      <c r="G6" s="612"/>
      <c r="H6" s="618"/>
    </row>
    <row r="7" spans="1:9" s="652" customFormat="1" ht="233.25" customHeight="1">
      <c r="A7" s="671" t="s">
        <v>694</v>
      </c>
      <c r="B7" s="671" t="s">
        <v>695</v>
      </c>
      <c r="C7" s="672">
        <v>43122.76458333333</v>
      </c>
      <c r="D7" s="673" t="s">
        <v>696</v>
      </c>
      <c r="E7" s="674"/>
      <c r="F7" s="674">
        <v>117.06</v>
      </c>
      <c r="G7" s="612"/>
      <c r="H7" s="618"/>
    </row>
    <row r="8" spans="1:9" s="652" customFormat="1">
      <c r="E8" s="662"/>
      <c r="F8" s="662"/>
    </row>
    <row r="9" spans="1:9" s="652" customFormat="1">
      <c r="E9" s="662"/>
      <c r="F9" s="662"/>
    </row>
    <row r="10" spans="1:9" s="652" customFormat="1">
      <c r="E10" s="662"/>
      <c r="F10" s="662"/>
    </row>
    <row r="11" spans="1:9" s="652" customFormat="1">
      <c r="E11" s="662"/>
      <c r="F11" s="662"/>
    </row>
    <row r="12" spans="1:9" s="652" customFormat="1">
      <c r="E12" s="662"/>
      <c r="F12" s="662"/>
    </row>
    <row r="13" spans="1:9" s="652" customFormat="1">
      <c r="E13" s="662"/>
      <c r="F13" s="662"/>
    </row>
    <row r="14" spans="1:9" s="652" customFormat="1">
      <c r="E14" s="662"/>
      <c r="F14" s="662"/>
    </row>
    <row r="15" spans="1:9" s="652" customFormat="1">
      <c r="E15" s="662"/>
      <c r="F15" s="662"/>
    </row>
    <row r="16" spans="1:9" s="652" customFormat="1">
      <c r="E16" s="662"/>
      <c r="F16" s="662"/>
    </row>
    <row r="17" spans="5:6" s="652" customFormat="1">
      <c r="E17" s="662"/>
      <c r="F17" s="662"/>
    </row>
    <row r="18" spans="5:6" s="652" customFormat="1">
      <c r="E18" s="662"/>
      <c r="F18" s="662"/>
    </row>
    <row r="19" spans="5:6" s="652" customFormat="1">
      <c r="E19" s="662"/>
      <c r="F19" s="662"/>
    </row>
    <row r="20" spans="5:6" s="652" customFormat="1">
      <c r="E20" s="662"/>
      <c r="F20" s="662"/>
    </row>
    <row r="21" spans="5:6" s="652" customFormat="1">
      <c r="E21" s="662"/>
      <c r="F21" s="662"/>
    </row>
    <row r="22" spans="5:6" s="652" customFormat="1">
      <c r="E22" s="662"/>
      <c r="F22" s="662"/>
    </row>
    <row r="23" spans="5:6" s="652" customFormat="1">
      <c r="E23" s="662"/>
      <c r="F23" s="662"/>
    </row>
    <row r="24" spans="5:6" s="652" customFormat="1">
      <c r="E24" s="662"/>
      <c r="F24" s="662"/>
    </row>
    <row r="25" spans="5:6" s="652" customFormat="1">
      <c r="E25" s="662"/>
      <c r="F25" s="662"/>
    </row>
    <row r="26" spans="5:6" s="652" customFormat="1">
      <c r="E26" s="662"/>
      <c r="F26" s="662"/>
    </row>
    <row r="27" spans="5:6" s="652" customFormat="1">
      <c r="E27" s="662"/>
      <c r="F27" s="662"/>
    </row>
    <row r="28" spans="5:6" s="652" customFormat="1">
      <c r="E28" s="662"/>
      <c r="F28" s="662"/>
    </row>
    <row r="29" spans="5:6" s="652" customFormat="1">
      <c r="E29" s="662"/>
      <c r="F29" s="662"/>
    </row>
    <row r="30" spans="5:6" s="652" customFormat="1">
      <c r="E30" s="662"/>
      <c r="F30" s="662"/>
    </row>
    <row r="31" spans="5:6" s="652" customFormat="1">
      <c r="E31" s="662"/>
      <c r="F31" s="662"/>
    </row>
    <row r="32" spans="5:6" s="652" customFormat="1">
      <c r="E32" s="662"/>
      <c r="F32" s="662"/>
    </row>
    <row r="33" spans="5:6" s="652" customFormat="1">
      <c r="E33" s="662"/>
      <c r="F33" s="662"/>
    </row>
    <row r="34" spans="5:6" s="652" customFormat="1">
      <c r="E34" s="662"/>
      <c r="F34" s="662"/>
    </row>
    <row r="35" spans="5:6" s="652" customFormat="1">
      <c r="E35" s="662"/>
      <c r="F35" s="662"/>
    </row>
    <row r="36" spans="5:6" s="652" customFormat="1">
      <c r="E36" s="662"/>
      <c r="F36" s="662"/>
    </row>
    <row r="37" spans="5:6" s="652" customFormat="1">
      <c r="E37" s="662"/>
      <c r="F37" s="662"/>
    </row>
    <row r="38" spans="5:6" s="652" customFormat="1">
      <c r="E38" s="662"/>
      <c r="F38" s="662"/>
    </row>
    <row r="39" spans="5:6" s="652" customFormat="1">
      <c r="E39" s="662"/>
      <c r="F39" s="662"/>
    </row>
    <row r="40" spans="5:6" s="652" customFormat="1">
      <c r="E40" s="662"/>
      <c r="F40" s="662"/>
    </row>
    <row r="41" spans="5:6" s="652" customFormat="1">
      <c r="E41" s="662"/>
      <c r="F41" s="662"/>
    </row>
    <row r="42" spans="5:6" s="652" customFormat="1">
      <c r="E42" s="662"/>
      <c r="F42" s="662"/>
    </row>
    <row r="43" spans="5:6" s="652" customFormat="1">
      <c r="E43" s="662"/>
      <c r="F43" s="662"/>
    </row>
    <row r="44" spans="5:6" s="652" customFormat="1">
      <c r="E44" s="662"/>
      <c r="F44" s="662"/>
    </row>
    <row r="45" spans="5:6" s="652" customFormat="1">
      <c r="E45" s="662"/>
      <c r="F45" s="662"/>
    </row>
    <row r="46" spans="5:6" s="652" customFormat="1">
      <c r="E46" s="662"/>
      <c r="F46" s="662"/>
    </row>
    <row r="47" spans="5:6" s="652" customFormat="1">
      <c r="E47" s="662"/>
      <c r="F47" s="662"/>
    </row>
    <row r="48" spans="5:6" s="652" customFormat="1">
      <c r="E48" s="662"/>
      <c r="F48" s="662"/>
    </row>
    <row r="49" spans="5:6" s="652" customFormat="1">
      <c r="E49" s="662"/>
      <c r="F49" s="662"/>
    </row>
    <row r="50" spans="5:6" s="652" customFormat="1">
      <c r="E50" s="662"/>
      <c r="F50" s="662"/>
    </row>
    <row r="51" spans="5:6" s="652" customFormat="1">
      <c r="E51" s="662"/>
      <c r="F51" s="662"/>
    </row>
    <row r="52" spans="5:6" s="652" customFormat="1">
      <c r="E52" s="662"/>
      <c r="F52" s="662"/>
    </row>
    <row r="53" spans="5:6" s="652" customFormat="1">
      <c r="E53" s="662"/>
      <c r="F53" s="662"/>
    </row>
    <row r="54" spans="5:6" s="652" customFormat="1">
      <c r="E54" s="662"/>
      <c r="F54" s="662"/>
    </row>
    <row r="55" spans="5:6" s="652" customFormat="1">
      <c r="E55" s="662"/>
      <c r="F55" s="662"/>
    </row>
    <row r="56" spans="5:6" s="652" customFormat="1">
      <c r="E56" s="662"/>
      <c r="F56" s="662"/>
    </row>
    <row r="57" spans="5:6" s="652" customFormat="1">
      <c r="E57" s="662"/>
      <c r="F57" s="662"/>
    </row>
    <row r="58" spans="5:6" s="652" customFormat="1">
      <c r="E58" s="662"/>
      <c r="F58" s="662"/>
    </row>
    <row r="59" spans="5:6" s="652" customFormat="1">
      <c r="E59" s="662"/>
      <c r="F59" s="662"/>
    </row>
    <row r="60" spans="5:6" s="652" customFormat="1">
      <c r="E60" s="662"/>
      <c r="F60" s="662"/>
    </row>
    <row r="61" spans="5:6" s="652" customFormat="1">
      <c r="E61" s="662"/>
      <c r="F61" s="662"/>
    </row>
    <row r="62" spans="5:6" s="652" customFormat="1">
      <c r="E62" s="662"/>
      <c r="F62" s="662"/>
    </row>
    <row r="63" spans="5:6" s="652" customFormat="1">
      <c r="E63" s="662"/>
      <c r="F63" s="662"/>
    </row>
    <row r="64" spans="5:6" s="652" customFormat="1">
      <c r="E64" s="662"/>
      <c r="F64" s="662"/>
    </row>
    <row r="65" spans="5:6" s="652" customFormat="1">
      <c r="E65" s="662"/>
      <c r="F65" s="662"/>
    </row>
    <row r="66" spans="5:6" s="652" customFormat="1">
      <c r="E66" s="662"/>
      <c r="F66" s="662"/>
    </row>
    <row r="67" spans="5:6" s="652" customFormat="1">
      <c r="E67" s="662"/>
      <c r="F67" s="662"/>
    </row>
    <row r="68" spans="5:6" s="652" customFormat="1">
      <c r="E68" s="662"/>
      <c r="F68" s="662"/>
    </row>
    <row r="69" spans="5:6" s="652" customFormat="1">
      <c r="E69" s="662"/>
      <c r="F69" s="662"/>
    </row>
    <row r="70" spans="5:6" s="652" customFormat="1">
      <c r="E70" s="662"/>
      <c r="F70" s="662"/>
    </row>
    <row r="71" spans="5:6" s="652" customFormat="1">
      <c r="E71" s="662"/>
      <c r="F71" s="662"/>
    </row>
    <row r="72" spans="5:6" s="652" customFormat="1">
      <c r="E72" s="662"/>
      <c r="F72" s="662"/>
    </row>
    <row r="73" spans="5:6" s="652" customFormat="1">
      <c r="E73" s="662"/>
      <c r="F73" s="662"/>
    </row>
    <row r="74" spans="5:6" s="652" customFormat="1">
      <c r="E74" s="662"/>
      <c r="F74" s="662"/>
    </row>
    <row r="75" spans="5:6" s="652" customFormat="1">
      <c r="E75" s="662"/>
      <c r="F75" s="662"/>
    </row>
    <row r="76" spans="5:6" s="652" customFormat="1">
      <c r="E76" s="662"/>
      <c r="F76" s="662"/>
    </row>
    <row r="77" spans="5:6" s="652" customFormat="1">
      <c r="E77" s="662"/>
      <c r="F77" s="662"/>
    </row>
    <row r="78" spans="5:6" s="652" customFormat="1">
      <c r="E78" s="662"/>
      <c r="F78" s="662"/>
    </row>
    <row r="79" spans="5:6" s="652" customFormat="1">
      <c r="E79" s="662"/>
      <c r="F79" s="662"/>
    </row>
    <row r="80" spans="5:6" s="652" customFormat="1">
      <c r="E80" s="662"/>
      <c r="F80" s="662"/>
    </row>
    <row r="81" spans="5:6" s="652" customFormat="1">
      <c r="E81" s="662"/>
      <c r="F81" s="662"/>
    </row>
    <row r="82" spans="5:6" s="652" customFormat="1">
      <c r="E82" s="662"/>
      <c r="F82" s="662"/>
    </row>
    <row r="83" spans="5:6" s="652" customFormat="1">
      <c r="E83" s="662"/>
      <c r="F83" s="662"/>
    </row>
    <row r="84" spans="5:6" s="652" customFormat="1">
      <c r="E84" s="662"/>
      <c r="F84" s="662"/>
    </row>
    <row r="85" spans="5:6" s="652" customFormat="1">
      <c r="E85" s="662"/>
      <c r="F85" s="662"/>
    </row>
    <row r="86" spans="5:6" s="652" customFormat="1">
      <c r="E86" s="662"/>
      <c r="F86" s="662"/>
    </row>
    <row r="87" spans="5:6" s="652" customFormat="1">
      <c r="E87" s="662"/>
      <c r="F87" s="662"/>
    </row>
    <row r="88" spans="5:6" s="652" customFormat="1">
      <c r="E88" s="662"/>
      <c r="F88" s="662"/>
    </row>
    <row r="89" spans="5:6" s="652" customFormat="1">
      <c r="E89" s="662"/>
      <c r="F89" s="662"/>
    </row>
    <row r="90" spans="5:6" s="652" customFormat="1">
      <c r="E90" s="662"/>
      <c r="F90" s="662"/>
    </row>
    <row r="91" spans="5:6" s="652" customFormat="1">
      <c r="E91" s="662"/>
      <c r="F91" s="662"/>
    </row>
    <row r="92" spans="5:6" s="652" customFormat="1">
      <c r="E92" s="662"/>
      <c r="F92" s="662"/>
    </row>
    <row r="93" spans="5:6" s="652" customFormat="1">
      <c r="E93" s="662"/>
      <c r="F93" s="662"/>
    </row>
    <row r="94" spans="5:6" s="652" customFormat="1">
      <c r="E94" s="662"/>
      <c r="F94" s="662"/>
    </row>
    <row r="95" spans="5:6" s="652" customFormat="1">
      <c r="E95" s="662"/>
      <c r="F95" s="662"/>
    </row>
    <row r="96" spans="5:6" s="652" customFormat="1">
      <c r="E96" s="662"/>
      <c r="F96" s="662"/>
    </row>
    <row r="97" spans="5:6" s="652" customFormat="1">
      <c r="E97" s="662"/>
      <c r="F97" s="662"/>
    </row>
    <row r="98" spans="5:6" s="652" customFormat="1">
      <c r="E98" s="662"/>
      <c r="F98" s="662"/>
    </row>
    <row r="99" spans="5:6" s="652" customFormat="1">
      <c r="E99" s="662"/>
      <c r="F99" s="662"/>
    </row>
    <row r="100" spans="5:6" s="652" customFormat="1">
      <c r="E100" s="662"/>
      <c r="F100" s="662"/>
    </row>
    <row r="101" spans="5:6" s="652" customFormat="1">
      <c r="E101" s="662"/>
      <c r="F101" s="662"/>
    </row>
    <row r="102" spans="5:6" s="652" customFormat="1">
      <c r="E102" s="662"/>
      <c r="F102" s="662"/>
    </row>
    <row r="103" spans="5:6" s="652" customFormat="1">
      <c r="E103" s="662"/>
      <c r="F103" s="662"/>
    </row>
    <row r="104" spans="5:6" s="652" customFormat="1">
      <c r="E104" s="662"/>
      <c r="F104" s="662"/>
    </row>
    <row r="105" spans="5:6" s="652" customFormat="1">
      <c r="E105" s="662"/>
      <c r="F105" s="662"/>
    </row>
    <row r="106" spans="5:6" s="652" customFormat="1">
      <c r="E106" s="662"/>
      <c r="F106" s="662"/>
    </row>
    <row r="107" spans="5:6" s="652" customFormat="1">
      <c r="E107" s="662"/>
      <c r="F107" s="662"/>
    </row>
    <row r="108" spans="5:6" s="652" customFormat="1">
      <c r="E108" s="662"/>
      <c r="F108" s="662"/>
    </row>
    <row r="109" spans="5:6" s="652" customFormat="1">
      <c r="E109" s="662"/>
      <c r="F109" s="662"/>
    </row>
    <row r="110" spans="5:6" s="652" customFormat="1">
      <c r="E110" s="662"/>
      <c r="F110" s="662"/>
    </row>
    <row r="111" spans="5:6" s="652" customFormat="1">
      <c r="E111" s="662"/>
      <c r="F111" s="662"/>
    </row>
    <row r="112" spans="5:6" s="652" customFormat="1">
      <c r="E112" s="662"/>
      <c r="F112" s="662"/>
    </row>
    <row r="113" spans="5:6" s="652" customFormat="1">
      <c r="E113" s="662"/>
      <c r="F113" s="662"/>
    </row>
    <row r="114" spans="5:6" s="652" customFormat="1">
      <c r="E114" s="662"/>
      <c r="F114" s="662"/>
    </row>
    <row r="115" spans="5:6" s="652" customFormat="1">
      <c r="E115" s="662"/>
      <c r="F115" s="662"/>
    </row>
    <row r="116" spans="5:6" s="652" customFormat="1">
      <c r="E116" s="662"/>
      <c r="F116" s="662"/>
    </row>
    <row r="117" spans="5:6" s="652" customFormat="1">
      <c r="E117" s="662"/>
      <c r="F117" s="662"/>
    </row>
    <row r="118" spans="5:6" s="652" customFormat="1">
      <c r="E118" s="662"/>
      <c r="F118" s="662"/>
    </row>
    <row r="119" spans="5:6" s="652" customFormat="1">
      <c r="E119" s="662"/>
      <c r="F119" s="662"/>
    </row>
    <row r="120" spans="5:6" s="652" customFormat="1">
      <c r="E120" s="662"/>
      <c r="F120" s="662"/>
    </row>
    <row r="121" spans="5:6" s="652" customFormat="1">
      <c r="E121" s="662"/>
      <c r="F121" s="662"/>
    </row>
    <row r="122" spans="5:6" s="652" customFormat="1">
      <c r="E122" s="662"/>
      <c r="F122" s="662"/>
    </row>
    <row r="123" spans="5:6" s="652" customFormat="1">
      <c r="E123" s="662"/>
      <c r="F123" s="662"/>
    </row>
    <row r="124" spans="5:6" s="652" customFormat="1">
      <c r="E124" s="662"/>
      <c r="F124" s="662"/>
    </row>
    <row r="125" spans="5:6" s="652" customFormat="1">
      <c r="E125" s="662"/>
      <c r="F125" s="662"/>
    </row>
    <row r="126" spans="5:6" s="652" customFormat="1">
      <c r="E126" s="662"/>
      <c r="F126" s="662"/>
    </row>
    <row r="127" spans="5:6" s="652" customFormat="1">
      <c r="E127" s="662"/>
      <c r="F127" s="662"/>
    </row>
    <row r="128" spans="5:6" s="652" customFormat="1">
      <c r="E128" s="662"/>
      <c r="F128" s="662"/>
    </row>
    <row r="129" spans="5:6" s="652" customFormat="1">
      <c r="E129" s="662"/>
      <c r="F129" s="662"/>
    </row>
    <row r="130" spans="5:6" s="652" customFormat="1">
      <c r="E130" s="662"/>
      <c r="F130" s="662"/>
    </row>
    <row r="131" spans="5:6" s="652" customFormat="1">
      <c r="E131" s="662"/>
      <c r="F131" s="662"/>
    </row>
    <row r="132" spans="5:6" s="652" customFormat="1">
      <c r="E132" s="662"/>
      <c r="F132" s="662"/>
    </row>
    <row r="133" spans="5:6" s="652" customFormat="1">
      <c r="E133" s="662"/>
      <c r="F133" s="662"/>
    </row>
    <row r="134" spans="5:6" s="652" customFormat="1">
      <c r="E134" s="662"/>
      <c r="F134" s="662"/>
    </row>
    <row r="135" spans="5:6" s="652" customFormat="1">
      <c r="E135" s="662"/>
      <c r="F135" s="662"/>
    </row>
    <row r="136" spans="5:6" s="652" customFormat="1">
      <c r="E136" s="662"/>
      <c r="F136" s="662"/>
    </row>
    <row r="137" spans="5:6" s="652" customFormat="1">
      <c r="E137" s="662"/>
      <c r="F137" s="662"/>
    </row>
    <row r="138" spans="5:6" s="652" customFormat="1">
      <c r="E138" s="662"/>
      <c r="F138" s="662"/>
    </row>
    <row r="139" spans="5:6" s="652" customFormat="1">
      <c r="E139" s="662"/>
      <c r="F139" s="662"/>
    </row>
    <row r="140" spans="5:6" s="652" customFormat="1">
      <c r="E140" s="662"/>
      <c r="F140" s="662"/>
    </row>
    <row r="141" spans="5:6" s="652" customFormat="1">
      <c r="E141" s="662"/>
      <c r="F141" s="662"/>
    </row>
    <row r="142" spans="5:6" s="652" customFormat="1">
      <c r="E142" s="662"/>
      <c r="F142" s="662"/>
    </row>
    <row r="143" spans="5:6" s="652" customFormat="1">
      <c r="E143" s="662"/>
      <c r="F143" s="662"/>
    </row>
    <row r="144" spans="5:6" s="652" customFormat="1">
      <c r="E144" s="662"/>
      <c r="F144" s="662"/>
    </row>
    <row r="145" spans="5:6" s="652" customFormat="1">
      <c r="E145" s="662"/>
      <c r="F145" s="662"/>
    </row>
    <row r="146" spans="5:6" s="652" customFormat="1">
      <c r="E146" s="662"/>
      <c r="F146" s="662"/>
    </row>
    <row r="147" spans="5:6" s="652" customFormat="1">
      <c r="E147" s="662"/>
      <c r="F147"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63"/>
  <sheetViews>
    <sheetView showGridLines="0" view="pageBreakPreview" zoomScale="145" zoomScaleNormal="100" zoomScaleSheetLayoutView="145" zoomScalePageLayoutView="11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75" customHeight="1">
      <c r="A2" s="671" t="s">
        <v>697</v>
      </c>
      <c r="B2" s="671" t="s">
        <v>698</v>
      </c>
      <c r="C2" s="672">
        <v>43122.154861111114</v>
      </c>
      <c r="D2" s="673" t="s">
        <v>699</v>
      </c>
      <c r="E2" s="674">
        <v>15.7</v>
      </c>
      <c r="F2" s="674"/>
      <c r="G2" s="612"/>
      <c r="H2" s="618"/>
    </row>
    <row r="3" spans="1:9" s="652" customFormat="1" ht="87.75" customHeight="1">
      <c r="A3" s="671" t="s">
        <v>643</v>
      </c>
      <c r="B3" s="671" t="s">
        <v>644</v>
      </c>
      <c r="C3" s="672">
        <v>43122.374305555553</v>
      </c>
      <c r="D3" s="673" t="s">
        <v>700</v>
      </c>
      <c r="E3" s="674"/>
      <c r="F3" s="674">
        <v>10.78</v>
      </c>
      <c r="G3" s="612"/>
      <c r="H3" s="618"/>
    </row>
    <row r="4" spans="1:9" s="652" customFormat="1" ht="81" customHeight="1">
      <c r="A4" s="671" t="s">
        <v>105</v>
      </c>
      <c r="B4" s="671" t="s">
        <v>701</v>
      </c>
      <c r="C4" s="672">
        <v>43122.275000000001</v>
      </c>
      <c r="D4" s="673" t="s">
        <v>702</v>
      </c>
      <c r="E4" s="674">
        <v>5.4</v>
      </c>
      <c r="F4" s="674"/>
      <c r="G4" s="612"/>
      <c r="H4" s="618"/>
    </row>
    <row r="5" spans="1:9" s="652" customFormat="1" ht="83.25" customHeight="1">
      <c r="A5" s="671" t="s">
        <v>105</v>
      </c>
      <c r="B5" s="671" t="s">
        <v>701</v>
      </c>
      <c r="C5" s="672">
        <v>43122.283333333333</v>
      </c>
      <c r="D5" s="673" t="s">
        <v>703</v>
      </c>
      <c r="E5" s="674">
        <v>1.82</v>
      </c>
      <c r="F5" s="674"/>
      <c r="G5" s="612"/>
      <c r="H5" s="618"/>
    </row>
    <row r="6" spans="1:9" s="652" customFormat="1" ht="95.25" customHeight="1">
      <c r="A6" s="671" t="s">
        <v>608</v>
      </c>
      <c r="B6" s="671" t="s">
        <v>648</v>
      </c>
      <c r="C6" s="672">
        <v>43122.545138888891</v>
      </c>
      <c r="D6" s="673" t="s">
        <v>704</v>
      </c>
      <c r="E6" s="674"/>
      <c r="F6" s="674">
        <v>3.2</v>
      </c>
      <c r="G6" s="612"/>
      <c r="H6" s="618"/>
    </row>
    <row r="7" spans="1:9" s="652" customFormat="1" ht="72" customHeight="1">
      <c r="A7" s="671" t="s">
        <v>626</v>
      </c>
      <c r="B7" s="671" t="s">
        <v>627</v>
      </c>
      <c r="C7" s="672">
        <v>43123.330555555556</v>
      </c>
      <c r="D7" s="673" t="s">
        <v>705</v>
      </c>
      <c r="E7" s="674">
        <v>5.03</v>
      </c>
      <c r="F7" s="674"/>
      <c r="G7" s="612"/>
      <c r="H7" s="618"/>
    </row>
    <row r="8" spans="1:9" s="652" customFormat="1" ht="138.75" customHeight="1">
      <c r="A8" s="671" t="s">
        <v>623</v>
      </c>
      <c r="B8" s="671" t="s">
        <v>706</v>
      </c>
      <c r="C8" s="672">
        <v>43123.318749999999</v>
      </c>
      <c r="D8" s="673" t="s">
        <v>707</v>
      </c>
      <c r="E8" s="674"/>
      <c r="F8" s="674">
        <v>232.67</v>
      </c>
      <c r="G8" s="612"/>
      <c r="H8" s="618"/>
    </row>
    <row r="9" spans="1:9" s="652" customFormat="1" ht="83.25" customHeight="1">
      <c r="A9" s="671" t="s">
        <v>611</v>
      </c>
      <c r="B9" s="671" t="s">
        <v>661</v>
      </c>
      <c r="C9" s="668">
        <v>43123.607638888891</v>
      </c>
      <c r="D9" s="675" t="s">
        <v>708</v>
      </c>
      <c r="E9" s="676">
        <v>0.76</v>
      </c>
      <c r="F9" s="676"/>
      <c r="G9" s="621"/>
      <c r="H9" s="618"/>
    </row>
    <row r="10" spans="1:9" s="652" customFormat="1">
      <c r="E10" s="662"/>
      <c r="F10" s="662"/>
    </row>
    <row r="11" spans="1:9" s="652" customFormat="1">
      <c r="E11" s="662"/>
      <c r="F11" s="662"/>
    </row>
    <row r="12" spans="1:9" s="652" customFormat="1">
      <c r="E12" s="662"/>
      <c r="F12" s="662"/>
    </row>
    <row r="13" spans="1:9" s="652" customFormat="1">
      <c r="E13" s="662"/>
      <c r="F13" s="662"/>
    </row>
    <row r="14" spans="1:9" s="652" customFormat="1">
      <c r="E14" s="662"/>
      <c r="F14" s="662"/>
    </row>
    <row r="15" spans="1:9" s="652" customFormat="1">
      <c r="E15" s="662"/>
      <c r="F15" s="662"/>
    </row>
    <row r="16" spans="1:9" s="652" customFormat="1">
      <c r="E16" s="662"/>
      <c r="F16" s="662"/>
    </row>
    <row r="17" spans="5:6" s="652" customFormat="1">
      <c r="E17" s="662"/>
      <c r="F17" s="662"/>
    </row>
    <row r="18" spans="5:6" s="652" customFormat="1">
      <c r="E18" s="662"/>
      <c r="F18" s="662"/>
    </row>
    <row r="19" spans="5:6" s="652" customFormat="1">
      <c r="E19" s="662"/>
      <c r="F19" s="662"/>
    </row>
    <row r="20" spans="5:6" s="652" customFormat="1">
      <c r="E20" s="662"/>
      <c r="F20" s="662"/>
    </row>
    <row r="21" spans="5:6" s="652" customFormat="1">
      <c r="E21" s="662"/>
      <c r="F21" s="662"/>
    </row>
    <row r="22" spans="5:6" s="652" customFormat="1">
      <c r="E22" s="662"/>
      <c r="F22" s="662"/>
    </row>
    <row r="23" spans="5:6" s="652" customFormat="1">
      <c r="E23" s="662"/>
      <c r="F23" s="662"/>
    </row>
    <row r="24" spans="5:6" s="652" customFormat="1">
      <c r="E24" s="662"/>
      <c r="F24" s="662"/>
    </row>
    <row r="25" spans="5:6" s="652" customFormat="1">
      <c r="E25" s="662"/>
      <c r="F25" s="662"/>
    </row>
    <row r="26" spans="5:6" s="652" customFormat="1">
      <c r="E26" s="662"/>
      <c r="F26" s="662"/>
    </row>
    <row r="27" spans="5:6" s="652" customFormat="1">
      <c r="E27" s="662"/>
      <c r="F27" s="662"/>
    </row>
    <row r="28" spans="5:6" s="652" customFormat="1">
      <c r="E28" s="662"/>
      <c r="F28" s="662"/>
    </row>
    <row r="29" spans="5:6" s="652" customFormat="1">
      <c r="E29" s="662"/>
      <c r="F29" s="662"/>
    </row>
    <row r="30" spans="5:6" s="652" customFormat="1">
      <c r="E30" s="662"/>
      <c r="F30" s="662"/>
    </row>
    <row r="31" spans="5:6" s="652" customFormat="1">
      <c r="E31" s="662"/>
      <c r="F31" s="662"/>
    </row>
    <row r="32" spans="5:6" s="652" customFormat="1">
      <c r="E32" s="662"/>
      <c r="F32" s="662"/>
    </row>
    <row r="33" spans="5:6" s="652" customFormat="1">
      <c r="E33" s="662"/>
      <c r="F33" s="662"/>
    </row>
    <row r="34" spans="5:6" s="652" customFormat="1">
      <c r="E34" s="662"/>
      <c r="F34" s="662"/>
    </row>
    <row r="35" spans="5:6" s="652" customFormat="1">
      <c r="E35" s="662"/>
      <c r="F35" s="662"/>
    </row>
    <row r="36" spans="5:6" s="652" customFormat="1">
      <c r="E36" s="662"/>
      <c r="F36" s="662"/>
    </row>
    <row r="37" spans="5:6" s="652" customFormat="1">
      <c r="E37" s="662"/>
      <c r="F37" s="662"/>
    </row>
    <row r="38" spans="5:6" s="652" customFormat="1">
      <c r="E38" s="662"/>
      <c r="F38" s="662"/>
    </row>
    <row r="39" spans="5:6" s="652" customFormat="1">
      <c r="E39" s="662"/>
      <c r="F39" s="662"/>
    </row>
    <row r="40" spans="5:6" s="652" customFormat="1">
      <c r="E40" s="662"/>
      <c r="F40" s="662"/>
    </row>
    <row r="41" spans="5:6" s="652" customFormat="1">
      <c r="E41" s="662"/>
      <c r="F41" s="662"/>
    </row>
    <row r="42" spans="5:6" s="652" customFormat="1">
      <c r="E42" s="662"/>
      <c r="F42" s="662"/>
    </row>
    <row r="43" spans="5:6" s="652" customFormat="1">
      <c r="E43" s="662"/>
      <c r="F43" s="662"/>
    </row>
    <row r="44" spans="5:6" s="652" customFormat="1">
      <c r="E44" s="662"/>
      <c r="F44" s="662"/>
    </row>
    <row r="45" spans="5:6" s="652" customFormat="1">
      <c r="E45" s="662"/>
      <c r="F45" s="662"/>
    </row>
    <row r="46" spans="5:6" s="652" customFormat="1">
      <c r="E46" s="662"/>
      <c r="F46" s="662"/>
    </row>
    <row r="47" spans="5:6" s="652" customFormat="1">
      <c r="E47" s="662"/>
      <c r="F47" s="662"/>
    </row>
    <row r="48" spans="5:6" s="652" customFormat="1">
      <c r="E48" s="662"/>
      <c r="F48" s="662"/>
    </row>
    <row r="49" spans="5:6" s="652" customFormat="1">
      <c r="E49" s="662"/>
      <c r="F49" s="662"/>
    </row>
    <row r="50" spans="5:6" s="652" customFormat="1">
      <c r="E50" s="662"/>
      <c r="F50" s="662"/>
    </row>
    <row r="51" spans="5:6" s="652" customFormat="1">
      <c r="E51" s="662"/>
      <c r="F51" s="662"/>
    </row>
    <row r="52" spans="5:6" s="652" customFormat="1">
      <c r="E52" s="662"/>
      <c r="F52" s="662"/>
    </row>
    <row r="53" spans="5:6" s="652" customFormat="1">
      <c r="E53" s="662"/>
      <c r="F53" s="662"/>
    </row>
    <row r="54" spans="5:6" s="652" customFormat="1">
      <c r="E54" s="662"/>
      <c r="F54" s="662"/>
    </row>
    <row r="55" spans="5:6" s="652" customFormat="1">
      <c r="E55" s="662"/>
      <c r="F55" s="662"/>
    </row>
    <row r="56" spans="5:6" s="652" customFormat="1">
      <c r="E56" s="662"/>
      <c r="F56" s="662"/>
    </row>
    <row r="57" spans="5:6" s="652" customFormat="1">
      <c r="E57" s="662"/>
      <c r="F57" s="662"/>
    </row>
    <row r="58" spans="5:6" s="652" customFormat="1">
      <c r="E58" s="662"/>
      <c r="F58" s="662"/>
    </row>
    <row r="59" spans="5:6" s="652" customFormat="1">
      <c r="E59" s="662"/>
      <c r="F59" s="662"/>
    </row>
    <row r="60" spans="5:6" s="652" customFormat="1">
      <c r="E60" s="662"/>
      <c r="F60" s="662"/>
    </row>
    <row r="61" spans="5:6" s="652" customFormat="1">
      <c r="E61" s="662"/>
      <c r="F61" s="662"/>
    </row>
    <row r="62" spans="5:6" s="652" customFormat="1">
      <c r="E62" s="662"/>
      <c r="F62" s="662"/>
    </row>
    <row r="63" spans="5:6" s="652" customFormat="1">
      <c r="E63" s="662"/>
      <c r="F63" s="662"/>
    </row>
    <row r="64" spans="5:6" s="652" customFormat="1">
      <c r="E64" s="662"/>
      <c r="F64" s="662"/>
    </row>
    <row r="65" spans="5:6" s="652" customFormat="1">
      <c r="E65" s="662"/>
      <c r="F65" s="662"/>
    </row>
    <row r="66" spans="5:6" s="652" customFormat="1">
      <c r="E66" s="662"/>
      <c r="F66" s="662"/>
    </row>
    <row r="67" spans="5:6" s="652" customFormat="1">
      <c r="E67" s="662"/>
      <c r="F67" s="662"/>
    </row>
    <row r="68" spans="5:6" s="652" customFormat="1">
      <c r="E68" s="662"/>
      <c r="F68" s="662"/>
    </row>
    <row r="69" spans="5:6" s="652" customFormat="1">
      <c r="E69" s="662"/>
      <c r="F69" s="662"/>
    </row>
    <row r="70" spans="5:6" s="652" customFormat="1">
      <c r="E70" s="662"/>
      <c r="F70" s="662"/>
    </row>
    <row r="71" spans="5:6" s="652" customFormat="1">
      <c r="E71" s="662"/>
      <c r="F71" s="662"/>
    </row>
    <row r="72" spans="5:6" s="652" customFormat="1">
      <c r="E72" s="662"/>
      <c r="F72" s="662"/>
    </row>
    <row r="73" spans="5:6" s="652" customFormat="1">
      <c r="E73" s="662"/>
      <c r="F73" s="662"/>
    </row>
    <row r="74" spans="5:6" s="652" customFormat="1">
      <c r="E74" s="662"/>
      <c r="F74" s="662"/>
    </row>
    <row r="75" spans="5:6" s="652" customFormat="1">
      <c r="E75" s="662"/>
      <c r="F75" s="662"/>
    </row>
    <row r="76" spans="5:6" s="652" customFormat="1">
      <c r="E76" s="662"/>
      <c r="F76" s="662"/>
    </row>
    <row r="77" spans="5:6" s="652" customFormat="1">
      <c r="E77" s="662"/>
      <c r="F77" s="662"/>
    </row>
    <row r="78" spans="5:6" s="652" customFormat="1">
      <c r="E78" s="662"/>
      <c r="F78" s="662"/>
    </row>
    <row r="79" spans="5:6" s="652" customFormat="1">
      <c r="E79" s="662"/>
      <c r="F79" s="662"/>
    </row>
    <row r="80" spans="5:6" s="652" customFormat="1">
      <c r="E80" s="662"/>
      <c r="F80" s="662"/>
    </row>
    <row r="81" spans="5:6" s="652" customFormat="1">
      <c r="E81" s="662"/>
      <c r="F81" s="662"/>
    </row>
    <row r="82" spans="5:6" s="652" customFormat="1">
      <c r="E82" s="662"/>
      <c r="F82" s="662"/>
    </row>
    <row r="83" spans="5:6" s="652" customFormat="1">
      <c r="E83" s="662"/>
      <c r="F83" s="662"/>
    </row>
    <row r="84" spans="5:6" s="652" customFormat="1">
      <c r="E84" s="662"/>
      <c r="F84" s="662"/>
    </row>
    <row r="85" spans="5:6" s="652" customFormat="1">
      <c r="E85" s="662"/>
      <c r="F85" s="662"/>
    </row>
    <row r="86" spans="5:6" s="652" customFormat="1">
      <c r="E86" s="662"/>
      <c r="F86" s="662"/>
    </row>
    <row r="87" spans="5:6" s="652" customFormat="1">
      <c r="E87" s="662"/>
      <c r="F87" s="662"/>
    </row>
    <row r="88" spans="5:6" s="652" customFormat="1">
      <c r="E88" s="662"/>
      <c r="F88" s="662"/>
    </row>
    <row r="89" spans="5:6" s="652" customFormat="1">
      <c r="E89" s="662"/>
      <c r="F89" s="662"/>
    </row>
    <row r="90" spans="5:6" s="652" customFormat="1">
      <c r="E90" s="662"/>
      <c r="F90" s="662"/>
    </row>
    <row r="91" spans="5:6" s="652" customFormat="1">
      <c r="E91" s="662"/>
      <c r="F91" s="662"/>
    </row>
    <row r="92" spans="5:6" s="652" customFormat="1">
      <c r="E92" s="662"/>
      <c r="F92" s="662"/>
    </row>
    <row r="93" spans="5:6" s="652" customFormat="1">
      <c r="E93" s="662"/>
      <c r="F93" s="662"/>
    </row>
    <row r="94" spans="5:6" s="652" customFormat="1">
      <c r="E94" s="662"/>
      <c r="F94" s="662"/>
    </row>
    <row r="95" spans="5:6" s="652" customFormat="1">
      <c r="E95" s="662"/>
      <c r="F95" s="662"/>
    </row>
    <row r="96" spans="5:6" s="652" customFormat="1">
      <c r="E96" s="662"/>
      <c r="F96" s="662"/>
    </row>
    <row r="97" spans="5:6" s="652" customFormat="1">
      <c r="E97" s="662"/>
      <c r="F97" s="662"/>
    </row>
    <row r="98" spans="5:6" s="652" customFormat="1">
      <c r="E98" s="662"/>
      <c r="F98" s="662"/>
    </row>
    <row r="99" spans="5:6" s="652" customFormat="1">
      <c r="E99" s="662"/>
      <c r="F99" s="662"/>
    </row>
    <row r="100" spans="5:6" s="652" customFormat="1">
      <c r="E100" s="662"/>
      <c r="F100" s="662"/>
    </row>
    <row r="101" spans="5:6" s="652" customFormat="1">
      <c r="E101" s="662"/>
      <c r="F101" s="662"/>
    </row>
    <row r="102" spans="5:6" s="652" customFormat="1">
      <c r="E102" s="662"/>
      <c r="F102" s="662"/>
    </row>
    <row r="103" spans="5:6" s="652" customFormat="1">
      <c r="E103" s="662"/>
      <c r="F103" s="662"/>
    </row>
    <row r="104" spans="5:6" s="652" customFormat="1">
      <c r="E104" s="662"/>
      <c r="F104" s="662"/>
    </row>
    <row r="105" spans="5:6" s="652" customFormat="1">
      <c r="E105" s="662"/>
      <c r="F105" s="662"/>
    </row>
    <row r="106" spans="5:6" s="652" customFormat="1">
      <c r="E106" s="662"/>
      <c r="F106" s="662"/>
    </row>
    <row r="107" spans="5:6" s="652" customFormat="1">
      <c r="E107" s="662"/>
      <c r="F107" s="662"/>
    </row>
    <row r="108" spans="5:6" s="652" customFormat="1">
      <c r="E108" s="662"/>
      <c r="F108" s="662"/>
    </row>
    <row r="109" spans="5:6" s="652" customFormat="1">
      <c r="E109" s="662"/>
      <c r="F109" s="662"/>
    </row>
    <row r="110" spans="5:6" s="652" customFormat="1">
      <c r="E110" s="662"/>
      <c r="F110" s="662"/>
    </row>
    <row r="111" spans="5:6" s="652" customFormat="1">
      <c r="E111" s="662"/>
      <c r="F111" s="662"/>
    </row>
    <row r="112" spans="5:6" s="652" customFormat="1">
      <c r="E112" s="662"/>
      <c r="F112" s="662"/>
    </row>
    <row r="113" spans="5:6" s="652" customFormat="1">
      <c r="E113" s="662"/>
      <c r="F113" s="662"/>
    </row>
    <row r="114" spans="5:6" s="652" customFormat="1">
      <c r="E114" s="662"/>
      <c r="F114" s="662"/>
    </row>
    <row r="115" spans="5:6" s="652" customFormat="1">
      <c r="E115" s="662"/>
      <c r="F115" s="662"/>
    </row>
    <row r="116" spans="5:6" s="652" customFormat="1">
      <c r="E116" s="662"/>
      <c r="F116" s="662"/>
    </row>
    <row r="117" spans="5:6" s="652" customFormat="1">
      <c r="E117" s="662"/>
      <c r="F117" s="662"/>
    </row>
    <row r="118" spans="5:6" s="652" customFormat="1">
      <c r="E118" s="662"/>
      <c r="F118" s="662"/>
    </row>
    <row r="119" spans="5:6" s="652" customFormat="1">
      <c r="E119" s="662"/>
      <c r="F119" s="662"/>
    </row>
    <row r="120" spans="5:6" s="652" customFormat="1">
      <c r="E120" s="662"/>
      <c r="F120" s="662"/>
    </row>
    <row r="121" spans="5:6" s="652" customFormat="1">
      <c r="E121" s="662"/>
      <c r="F121" s="662"/>
    </row>
    <row r="122" spans="5:6" s="652" customFormat="1">
      <c r="E122" s="662"/>
      <c r="F122" s="662"/>
    </row>
    <row r="123" spans="5:6" s="652" customFormat="1">
      <c r="E123" s="662"/>
      <c r="F123" s="662"/>
    </row>
    <row r="124" spans="5:6" s="652" customFormat="1">
      <c r="E124" s="662"/>
      <c r="F124" s="662"/>
    </row>
    <row r="125" spans="5:6" s="652" customFormat="1">
      <c r="E125" s="662"/>
      <c r="F125" s="662"/>
    </row>
    <row r="126" spans="5:6" s="652" customFormat="1">
      <c r="E126" s="662"/>
      <c r="F126" s="662"/>
    </row>
    <row r="127" spans="5:6" s="652" customFormat="1">
      <c r="E127" s="662"/>
      <c r="F127" s="662"/>
    </row>
    <row r="128" spans="5:6" s="652" customFormat="1">
      <c r="E128" s="662"/>
      <c r="F128" s="662"/>
    </row>
    <row r="129" spans="5:6" s="652" customFormat="1">
      <c r="E129" s="662"/>
      <c r="F129" s="662"/>
    </row>
    <row r="130" spans="5:6" s="652" customFormat="1">
      <c r="E130" s="662"/>
      <c r="F130" s="662"/>
    </row>
    <row r="131" spans="5:6" s="652" customFormat="1">
      <c r="E131" s="662"/>
      <c r="F131" s="662"/>
    </row>
    <row r="132" spans="5:6" s="652" customFormat="1">
      <c r="E132" s="662"/>
      <c r="F132" s="662"/>
    </row>
    <row r="133" spans="5:6" s="652" customFormat="1">
      <c r="E133" s="662"/>
      <c r="F133" s="662"/>
    </row>
    <row r="134" spans="5:6" s="652" customFormat="1">
      <c r="E134" s="662"/>
      <c r="F134" s="662"/>
    </row>
    <row r="135" spans="5:6" s="652" customFormat="1">
      <c r="E135" s="662"/>
      <c r="F135" s="662"/>
    </row>
    <row r="136" spans="5:6" s="652" customFormat="1">
      <c r="E136" s="662"/>
      <c r="F136" s="662"/>
    </row>
    <row r="137" spans="5:6" s="652" customFormat="1">
      <c r="E137" s="662"/>
      <c r="F137" s="662"/>
    </row>
    <row r="138" spans="5:6" s="652" customFormat="1">
      <c r="E138" s="662"/>
      <c r="F138" s="662"/>
    </row>
    <row r="139" spans="5:6" s="652" customFormat="1">
      <c r="E139" s="662"/>
      <c r="F139" s="662"/>
    </row>
    <row r="140" spans="5:6" s="652" customFormat="1">
      <c r="E140" s="662"/>
      <c r="F140" s="662"/>
    </row>
    <row r="141" spans="5:6" s="652" customFormat="1">
      <c r="E141" s="662"/>
      <c r="F141" s="662"/>
    </row>
    <row r="142" spans="5:6" s="652" customFormat="1">
      <c r="E142" s="662"/>
      <c r="F142" s="662"/>
    </row>
    <row r="143" spans="5:6" s="652" customFormat="1">
      <c r="E143" s="662"/>
      <c r="F143" s="662"/>
    </row>
    <row r="144" spans="5:6" s="652" customFormat="1">
      <c r="E144" s="662"/>
      <c r="F144" s="662"/>
    </row>
    <row r="145" spans="5:6" s="652" customFormat="1">
      <c r="E145" s="662"/>
      <c r="F145" s="662"/>
    </row>
    <row r="146" spans="5:6" s="652" customFormat="1">
      <c r="E146" s="662"/>
      <c r="F146" s="662"/>
    </row>
    <row r="147" spans="5:6" s="652" customFormat="1">
      <c r="E147" s="662"/>
      <c r="F147" s="662"/>
    </row>
    <row r="148" spans="5:6" s="652" customFormat="1">
      <c r="E148" s="662"/>
      <c r="F148" s="662"/>
    </row>
    <row r="149" spans="5:6" s="652" customFormat="1">
      <c r="E149" s="662"/>
      <c r="F149" s="662"/>
    </row>
    <row r="150" spans="5:6" s="652" customFormat="1">
      <c r="E150" s="662"/>
      <c r="F150" s="662"/>
    </row>
    <row r="151" spans="5:6" s="652" customFormat="1">
      <c r="E151" s="662"/>
      <c r="F151" s="662"/>
    </row>
    <row r="152" spans="5:6" s="652" customFormat="1">
      <c r="E152" s="662"/>
      <c r="F152" s="662"/>
    </row>
    <row r="153" spans="5:6" s="652" customFormat="1">
      <c r="E153" s="662"/>
      <c r="F153" s="662"/>
    </row>
    <row r="154" spans="5:6" s="652" customFormat="1">
      <c r="E154" s="662"/>
      <c r="F154" s="662"/>
    </row>
    <row r="155" spans="5:6" s="652" customFormat="1">
      <c r="E155" s="662"/>
      <c r="F155" s="662"/>
    </row>
    <row r="156" spans="5:6" s="652" customFormat="1">
      <c r="E156" s="662"/>
      <c r="F156" s="662"/>
    </row>
    <row r="157" spans="5:6" s="652" customFormat="1">
      <c r="E157" s="662"/>
      <c r="F157" s="662"/>
    </row>
    <row r="158" spans="5:6" s="652" customFormat="1">
      <c r="E158" s="662"/>
      <c r="F158" s="662"/>
    </row>
    <row r="159" spans="5:6" s="652" customFormat="1">
      <c r="E159" s="662"/>
      <c r="F159" s="662"/>
    </row>
    <row r="160" spans="5:6" s="652" customFormat="1">
      <c r="E160" s="662"/>
      <c r="F160" s="662"/>
    </row>
    <row r="161" spans="5:6" s="652" customFormat="1">
      <c r="E161" s="662"/>
      <c r="F161" s="662"/>
    </row>
    <row r="162" spans="5:6" s="652" customFormat="1">
      <c r="E162" s="662"/>
      <c r="F162" s="662"/>
    </row>
    <row r="163" spans="5:6" s="652" customFormat="1">
      <c r="E163" s="662"/>
      <c r="F163"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5B26-9D46-405A-A707-C6AF37EEFDC1}">
  <sheetPr>
    <tabColor theme="4"/>
  </sheetPr>
  <dimension ref="A1:J152"/>
  <sheetViews>
    <sheetView showGridLines="0" view="pageBreakPreview" zoomScale="145" zoomScaleNormal="100" zoomScaleSheetLayoutView="14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90.75" customHeight="1">
      <c r="A2" s="671" t="s">
        <v>105</v>
      </c>
      <c r="B2" s="671" t="s">
        <v>617</v>
      </c>
      <c r="C2" s="668">
        <v>43124.289583333331</v>
      </c>
      <c r="D2" s="675" t="s">
        <v>709</v>
      </c>
      <c r="E2" s="676">
        <v>34.86</v>
      </c>
      <c r="F2" s="676"/>
      <c r="G2" s="621"/>
      <c r="H2" s="618"/>
    </row>
    <row r="3" spans="1:9" s="652" customFormat="1" ht="132.75" customHeight="1">
      <c r="A3" s="671" t="s">
        <v>710</v>
      </c>
      <c r="B3" s="671" t="s">
        <v>711</v>
      </c>
      <c r="C3" s="668">
        <v>43124.557638888888</v>
      </c>
      <c r="D3" s="675" t="s">
        <v>712</v>
      </c>
      <c r="E3" s="676">
        <v>68.69</v>
      </c>
      <c r="F3" s="676">
        <v>7.4</v>
      </c>
      <c r="G3" s="621"/>
      <c r="H3" s="618"/>
    </row>
    <row r="4" spans="1:9" s="652" customFormat="1" ht="99.75" customHeight="1">
      <c r="A4" s="671" t="s">
        <v>623</v>
      </c>
      <c r="B4" s="671" t="s">
        <v>624</v>
      </c>
      <c r="C4" s="668">
        <v>43124.686805555553</v>
      </c>
      <c r="D4" s="675" t="s">
        <v>713</v>
      </c>
      <c r="E4" s="676"/>
      <c r="F4" s="676">
        <v>30</v>
      </c>
      <c r="G4" s="621"/>
      <c r="H4" s="618"/>
    </row>
    <row r="5" spans="1:9" s="652" customFormat="1" ht="91.5" customHeight="1">
      <c r="A5" s="671" t="s">
        <v>105</v>
      </c>
      <c r="B5" s="671" t="s">
        <v>714</v>
      </c>
      <c r="C5" s="668">
        <v>43124.651388888888</v>
      </c>
      <c r="D5" s="675" t="s">
        <v>715</v>
      </c>
      <c r="E5" s="676">
        <v>25.2</v>
      </c>
      <c r="F5" s="676"/>
      <c r="G5" s="621"/>
      <c r="H5" s="618"/>
    </row>
    <row r="6" spans="1:9" s="652" customFormat="1" ht="97.5" customHeight="1">
      <c r="A6" s="671" t="s">
        <v>632</v>
      </c>
      <c r="B6" s="671" t="s">
        <v>716</v>
      </c>
      <c r="C6" s="672">
        <v>43126.405555555553</v>
      </c>
      <c r="D6" s="673" t="s">
        <v>717</v>
      </c>
      <c r="E6" s="674">
        <v>23</v>
      </c>
      <c r="F6" s="674"/>
      <c r="G6" s="612"/>
      <c r="H6" s="618"/>
    </row>
    <row r="7" spans="1:9" s="652" customFormat="1" ht="86.25" customHeight="1">
      <c r="A7" s="671" t="s">
        <v>105</v>
      </c>
      <c r="B7" s="671" t="s">
        <v>718</v>
      </c>
      <c r="C7" s="672">
        <v>43126.628472222219</v>
      </c>
      <c r="D7" s="673" t="s">
        <v>719</v>
      </c>
      <c r="E7" s="674">
        <v>19.510000000000002</v>
      </c>
      <c r="F7" s="674"/>
      <c r="G7" s="612"/>
      <c r="H7" s="618"/>
    </row>
    <row r="8" spans="1:9" s="652" customFormat="1" ht="111" customHeight="1">
      <c r="A8" s="671" t="s">
        <v>623</v>
      </c>
      <c r="B8" s="677" t="s">
        <v>624</v>
      </c>
      <c r="C8" s="672">
        <v>43127.415277777778</v>
      </c>
      <c r="D8" s="678" t="s">
        <v>720</v>
      </c>
      <c r="E8" s="679"/>
      <c r="F8" s="679">
        <v>10</v>
      </c>
      <c r="G8" s="612"/>
      <c r="H8" s="618"/>
    </row>
    <row r="9" spans="1:9" s="652" customFormat="1">
      <c r="E9" s="662"/>
      <c r="F9" s="662"/>
    </row>
    <row r="10" spans="1:9" s="652" customFormat="1">
      <c r="E10" s="662"/>
      <c r="F10" s="662"/>
    </row>
    <row r="11" spans="1:9" s="652" customFormat="1">
      <c r="E11" s="662"/>
      <c r="F11" s="662"/>
    </row>
    <row r="12" spans="1:9" s="652" customFormat="1">
      <c r="E12" s="662"/>
      <c r="F12" s="662"/>
    </row>
    <row r="13" spans="1:9" s="652" customFormat="1">
      <c r="E13" s="662"/>
      <c r="F13" s="662"/>
    </row>
    <row r="14" spans="1:9" s="652" customFormat="1">
      <c r="E14" s="662"/>
      <c r="F14" s="662"/>
    </row>
    <row r="15" spans="1:9" s="652" customFormat="1">
      <c r="E15" s="662"/>
      <c r="F15" s="662"/>
    </row>
    <row r="16" spans="1:9" s="652" customFormat="1">
      <c r="E16" s="662"/>
      <c r="F16" s="662"/>
    </row>
    <row r="17" spans="5:6" s="652" customFormat="1">
      <c r="E17" s="662"/>
      <c r="F17" s="662"/>
    </row>
    <row r="18" spans="5:6" s="652" customFormat="1">
      <c r="E18" s="662"/>
      <c r="F18" s="662"/>
    </row>
    <row r="19" spans="5:6" s="652" customFormat="1">
      <c r="E19" s="662"/>
      <c r="F19" s="662"/>
    </row>
    <row r="20" spans="5:6" s="652" customFormat="1">
      <c r="E20" s="662"/>
      <c r="F20" s="662"/>
    </row>
    <row r="21" spans="5:6" s="652" customFormat="1">
      <c r="E21" s="662"/>
      <c r="F21" s="662"/>
    </row>
    <row r="22" spans="5:6" s="652" customFormat="1">
      <c r="E22" s="662"/>
      <c r="F22" s="662"/>
    </row>
    <row r="23" spans="5:6" s="652" customFormat="1">
      <c r="E23" s="662"/>
      <c r="F23" s="662"/>
    </row>
    <row r="24" spans="5:6" s="652" customFormat="1">
      <c r="E24" s="662"/>
      <c r="F24" s="662"/>
    </row>
    <row r="25" spans="5:6" s="652" customFormat="1">
      <c r="E25" s="662"/>
      <c r="F25" s="662"/>
    </row>
    <row r="26" spans="5:6" s="652" customFormat="1">
      <c r="E26" s="662"/>
      <c r="F26" s="662"/>
    </row>
    <row r="27" spans="5:6" s="652" customFormat="1">
      <c r="E27" s="662"/>
      <c r="F27" s="662"/>
    </row>
    <row r="28" spans="5:6" s="652" customFormat="1">
      <c r="E28" s="662"/>
      <c r="F28" s="662"/>
    </row>
    <row r="29" spans="5:6" s="652" customFormat="1">
      <c r="E29" s="662"/>
      <c r="F29" s="662"/>
    </row>
    <row r="30" spans="5:6" s="652" customFormat="1">
      <c r="E30" s="662"/>
      <c r="F30" s="662"/>
    </row>
    <row r="31" spans="5:6" s="652" customFormat="1">
      <c r="E31" s="662"/>
      <c r="F31" s="662"/>
    </row>
    <row r="32" spans="5:6" s="652" customFormat="1">
      <c r="E32" s="662"/>
      <c r="F32" s="662"/>
    </row>
    <row r="33" spans="5:6" s="652" customFormat="1">
      <c r="E33" s="662"/>
      <c r="F33" s="662"/>
    </row>
    <row r="34" spans="5:6" s="652" customFormat="1">
      <c r="E34" s="662"/>
      <c r="F34" s="662"/>
    </row>
    <row r="35" spans="5:6" s="652" customFormat="1">
      <c r="E35" s="662"/>
      <c r="F35" s="662"/>
    </row>
    <row r="36" spans="5:6" s="652" customFormat="1">
      <c r="E36" s="662"/>
      <c r="F36" s="662"/>
    </row>
    <row r="37" spans="5:6" s="652" customFormat="1">
      <c r="E37" s="662"/>
      <c r="F37" s="662"/>
    </row>
    <row r="38" spans="5:6" s="652" customFormat="1">
      <c r="E38" s="662"/>
      <c r="F38" s="662"/>
    </row>
    <row r="39" spans="5:6" s="652" customFormat="1">
      <c r="E39" s="662"/>
      <c r="F39" s="662"/>
    </row>
    <row r="40" spans="5:6" s="652" customFormat="1">
      <c r="E40" s="662"/>
      <c r="F40" s="662"/>
    </row>
    <row r="41" spans="5:6" s="652" customFormat="1">
      <c r="E41" s="662"/>
      <c r="F41" s="662"/>
    </row>
    <row r="42" spans="5:6" s="652" customFormat="1">
      <c r="E42" s="662"/>
      <c r="F42" s="662"/>
    </row>
    <row r="43" spans="5:6" s="652" customFormat="1">
      <c r="E43" s="662"/>
      <c r="F43" s="662"/>
    </row>
    <row r="44" spans="5:6" s="652" customFormat="1">
      <c r="E44" s="662"/>
      <c r="F44" s="662"/>
    </row>
    <row r="45" spans="5:6" s="652" customFormat="1">
      <c r="E45" s="662"/>
      <c r="F45" s="662"/>
    </row>
    <row r="46" spans="5:6" s="652" customFormat="1">
      <c r="E46" s="662"/>
      <c r="F46" s="662"/>
    </row>
    <row r="47" spans="5:6" s="652" customFormat="1">
      <c r="E47" s="662"/>
      <c r="F47" s="662"/>
    </row>
    <row r="48" spans="5:6" s="652" customFormat="1">
      <c r="E48" s="662"/>
      <c r="F48" s="662"/>
    </row>
    <row r="49" spans="5:6" s="652" customFormat="1">
      <c r="E49" s="662"/>
      <c r="F49" s="662"/>
    </row>
    <row r="50" spans="5:6" s="652" customFormat="1">
      <c r="E50" s="662"/>
      <c r="F50" s="662"/>
    </row>
    <row r="51" spans="5:6" s="652" customFormat="1">
      <c r="E51" s="662"/>
      <c r="F51" s="662"/>
    </row>
    <row r="52" spans="5:6" s="652" customFormat="1">
      <c r="E52" s="662"/>
      <c r="F52" s="662"/>
    </row>
    <row r="53" spans="5:6" s="652" customFormat="1">
      <c r="E53" s="662"/>
      <c r="F53" s="662"/>
    </row>
    <row r="54" spans="5:6" s="652" customFormat="1">
      <c r="E54" s="662"/>
      <c r="F54" s="662"/>
    </row>
    <row r="55" spans="5:6" s="652" customFormat="1">
      <c r="E55" s="662"/>
      <c r="F55" s="662"/>
    </row>
    <row r="56" spans="5:6" s="652" customFormat="1">
      <c r="E56" s="662"/>
      <c r="F56" s="662"/>
    </row>
    <row r="57" spans="5:6" s="652" customFormat="1">
      <c r="E57" s="662"/>
      <c r="F57" s="662"/>
    </row>
    <row r="58" spans="5:6" s="652" customFormat="1">
      <c r="E58" s="662"/>
      <c r="F58" s="662"/>
    </row>
    <row r="59" spans="5:6" s="652" customFormat="1">
      <c r="E59" s="662"/>
      <c r="F59" s="662"/>
    </row>
    <row r="60" spans="5:6" s="652" customFormat="1">
      <c r="E60" s="662"/>
      <c r="F60" s="662"/>
    </row>
    <row r="61" spans="5:6" s="652" customFormat="1">
      <c r="E61" s="662"/>
      <c r="F61" s="662"/>
    </row>
    <row r="62" spans="5:6" s="652" customFormat="1">
      <c r="E62" s="662"/>
      <c r="F62" s="662"/>
    </row>
    <row r="63" spans="5:6" s="652" customFormat="1">
      <c r="E63" s="662"/>
      <c r="F63" s="662"/>
    </row>
    <row r="64" spans="5:6" s="652" customFormat="1">
      <c r="E64" s="662"/>
      <c r="F64" s="662"/>
    </row>
    <row r="65" spans="5:6" s="652" customFormat="1">
      <c r="E65" s="662"/>
      <c r="F65" s="662"/>
    </row>
    <row r="66" spans="5:6" s="652" customFormat="1">
      <c r="E66" s="662"/>
      <c r="F66" s="662"/>
    </row>
    <row r="67" spans="5:6" s="652" customFormat="1">
      <c r="E67" s="662"/>
      <c r="F67" s="662"/>
    </row>
    <row r="68" spans="5:6" s="652" customFormat="1">
      <c r="E68" s="662"/>
      <c r="F68" s="662"/>
    </row>
    <row r="69" spans="5:6" s="652" customFormat="1">
      <c r="E69" s="662"/>
      <c r="F69" s="662"/>
    </row>
    <row r="70" spans="5:6" s="652" customFormat="1">
      <c r="E70" s="662"/>
      <c r="F70" s="662"/>
    </row>
    <row r="71" spans="5:6" s="652" customFormat="1">
      <c r="E71" s="662"/>
      <c r="F71" s="662"/>
    </row>
    <row r="72" spans="5:6" s="652" customFormat="1">
      <c r="E72" s="662"/>
      <c r="F72" s="662"/>
    </row>
    <row r="73" spans="5:6" s="652" customFormat="1">
      <c r="E73" s="662"/>
      <c r="F73" s="662"/>
    </row>
    <row r="74" spans="5:6" s="652" customFormat="1">
      <c r="E74" s="662"/>
      <c r="F74" s="662"/>
    </row>
    <row r="75" spans="5:6" s="652" customFormat="1">
      <c r="E75" s="662"/>
      <c r="F75" s="662"/>
    </row>
    <row r="76" spans="5:6" s="652" customFormat="1">
      <c r="E76" s="662"/>
      <c r="F76" s="662"/>
    </row>
    <row r="77" spans="5:6" s="652" customFormat="1">
      <c r="E77" s="662"/>
      <c r="F77" s="662"/>
    </row>
    <row r="78" spans="5:6" s="652" customFormat="1">
      <c r="E78" s="662"/>
      <c r="F78" s="662"/>
    </row>
    <row r="79" spans="5:6" s="652" customFormat="1">
      <c r="E79" s="662"/>
      <c r="F79" s="662"/>
    </row>
    <row r="80" spans="5:6" s="652" customFormat="1">
      <c r="E80" s="662"/>
      <c r="F80" s="662"/>
    </row>
    <row r="81" spans="5:6" s="652" customFormat="1">
      <c r="E81" s="662"/>
      <c r="F81" s="662"/>
    </row>
    <row r="82" spans="5:6" s="652" customFormat="1">
      <c r="E82" s="662"/>
      <c r="F82" s="662"/>
    </row>
    <row r="83" spans="5:6" s="652" customFormat="1">
      <c r="E83" s="662"/>
      <c r="F83" s="662"/>
    </row>
    <row r="84" spans="5:6" s="652" customFormat="1">
      <c r="E84" s="662"/>
      <c r="F84" s="662"/>
    </row>
    <row r="85" spans="5:6" s="652" customFormat="1">
      <c r="E85" s="662"/>
      <c r="F85" s="662"/>
    </row>
    <row r="86" spans="5:6" s="652" customFormat="1">
      <c r="E86" s="662"/>
      <c r="F86" s="662"/>
    </row>
    <row r="87" spans="5:6" s="652" customFormat="1">
      <c r="E87" s="662"/>
      <c r="F87" s="662"/>
    </row>
    <row r="88" spans="5:6" s="652" customFormat="1">
      <c r="E88" s="662"/>
      <c r="F88" s="662"/>
    </row>
    <row r="89" spans="5:6" s="652" customFormat="1">
      <c r="E89" s="662"/>
      <c r="F89" s="662"/>
    </row>
    <row r="90" spans="5:6" s="652" customFormat="1">
      <c r="E90" s="662"/>
      <c r="F90" s="662"/>
    </row>
    <row r="91" spans="5:6" s="652" customFormat="1">
      <c r="E91" s="662"/>
      <c r="F91" s="662"/>
    </row>
    <row r="92" spans="5:6" s="652" customFormat="1">
      <c r="E92" s="662"/>
      <c r="F92" s="662"/>
    </row>
    <row r="93" spans="5:6" s="652" customFormat="1">
      <c r="E93" s="662"/>
      <c r="F93" s="662"/>
    </row>
    <row r="94" spans="5:6" s="652" customFormat="1">
      <c r="E94" s="662"/>
      <c r="F94" s="662"/>
    </row>
    <row r="95" spans="5:6" s="652" customFormat="1">
      <c r="E95" s="662"/>
      <c r="F95" s="662"/>
    </row>
    <row r="96" spans="5:6" s="652" customFormat="1">
      <c r="E96" s="662"/>
      <c r="F96" s="662"/>
    </row>
    <row r="97" spans="5:6" s="652" customFormat="1">
      <c r="E97" s="662"/>
      <c r="F97" s="662"/>
    </row>
    <row r="98" spans="5:6" s="652" customFormat="1">
      <c r="E98" s="662"/>
      <c r="F98" s="662"/>
    </row>
    <row r="99" spans="5:6" s="652" customFormat="1">
      <c r="E99" s="662"/>
      <c r="F99" s="662"/>
    </row>
    <row r="100" spans="5:6" s="652" customFormat="1">
      <c r="E100" s="662"/>
      <c r="F100" s="662"/>
    </row>
    <row r="101" spans="5:6" s="652" customFormat="1">
      <c r="E101" s="662"/>
      <c r="F101" s="662"/>
    </row>
    <row r="102" spans="5:6" s="652" customFormat="1">
      <c r="E102" s="662"/>
      <c r="F102" s="662"/>
    </row>
    <row r="103" spans="5:6" s="652" customFormat="1">
      <c r="E103" s="662"/>
      <c r="F103" s="662"/>
    </row>
    <row r="104" spans="5:6" s="652" customFormat="1">
      <c r="E104" s="662"/>
      <c r="F104" s="662"/>
    </row>
    <row r="105" spans="5:6" s="652" customFormat="1">
      <c r="E105" s="662"/>
      <c r="F105" s="662"/>
    </row>
    <row r="106" spans="5:6" s="652" customFormat="1">
      <c r="E106" s="662"/>
      <c r="F106" s="662"/>
    </row>
    <row r="107" spans="5:6" s="652" customFormat="1">
      <c r="E107" s="662"/>
      <c r="F107" s="662"/>
    </row>
    <row r="108" spans="5:6" s="652" customFormat="1">
      <c r="E108" s="662"/>
      <c r="F108" s="662"/>
    </row>
    <row r="109" spans="5:6" s="652" customFormat="1">
      <c r="E109" s="662"/>
      <c r="F109" s="662"/>
    </row>
    <row r="110" spans="5:6" s="652" customFormat="1">
      <c r="E110" s="662"/>
      <c r="F110" s="662"/>
    </row>
    <row r="111" spans="5:6" s="652" customFormat="1">
      <c r="E111" s="662"/>
      <c r="F111" s="662"/>
    </row>
    <row r="112" spans="5:6" s="652" customFormat="1">
      <c r="E112" s="662"/>
      <c r="F112" s="662"/>
    </row>
    <row r="113" spans="5:6" s="652" customFormat="1">
      <c r="E113" s="662"/>
      <c r="F113" s="662"/>
    </row>
    <row r="114" spans="5:6" s="652" customFormat="1">
      <c r="E114" s="662"/>
      <c r="F114" s="662"/>
    </row>
    <row r="115" spans="5:6" s="652" customFormat="1">
      <c r="E115" s="662"/>
      <c r="F115" s="662"/>
    </row>
    <row r="116" spans="5:6" s="652" customFormat="1">
      <c r="E116" s="662"/>
      <c r="F116" s="662"/>
    </row>
    <row r="117" spans="5:6" s="652" customFormat="1">
      <c r="E117" s="662"/>
      <c r="F117" s="662"/>
    </row>
    <row r="118" spans="5:6" s="652" customFormat="1">
      <c r="E118" s="662"/>
      <c r="F118" s="662"/>
    </row>
    <row r="119" spans="5:6" s="652" customFormat="1">
      <c r="E119" s="662"/>
      <c r="F119" s="662"/>
    </row>
    <row r="120" spans="5:6" s="652" customFormat="1">
      <c r="E120" s="662"/>
      <c r="F120" s="662"/>
    </row>
    <row r="121" spans="5:6" s="652" customFormat="1">
      <c r="E121" s="662"/>
      <c r="F121" s="662"/>
    </row>
    <row r="122" spans="5:6" s="652" customFormat="1">
      <c r="E122" s="662"/>
      <c r="F122" s="662"/>
    </row>
    <row r="123" spans="5:6" s="652" customFormat="1">
      <c r="E123" s="662"/>
      <c r="F123" s="662"/>
    </row>
    <row r="124" spans="5:6" s="652" customFormat="1">
      <c r="E124" s="662"/>
      <c r="F124" s="662"/>
    </row>
    <row r="125" spans="5:6" s="652" customFormat="1">
      <c r="E125" s="662"/>
      <c r="F125" s="662"/>
    </row>
    <row r="126" spans="5:6" s="652" customFormat="1">
      <c r="E126" s="662"/>
      <c r="F126" s="662"/>
    </row>
    <row r="127" spans="5:6" s="652" customFormat="1">
      <c r="E127" s="662"/>
      <c r="F127" s="662"/>
    </row>
    <row r="128" spans="5:6" s="652" customFormat="1">
      <c r="E128" s="662"/>
      <c r="F128" s="662"/>
    </row>
    <row r="129" spans="5:6" s="652" customFormat="1">
      <c r="E129" s="662"/>
      <c r="F129" s="662"/>
    </row>
    <row r="130" spans="5:6" s="652" customFormat="1">
      <c r="E130" s="662"/>
      <c r="F130" s="662"/>
    </row>
    <row r="131" spans="5:6" s="652" customFormat="1">
      <c r="E131" s="662"/>
      <c r="F131" s="662"/>
    </row>
    <row r="132" spans="5:6" s="652" customFormat="1">
      <c r="E132" s="662"/>
      <c r="F132" s="662"/>
    </row>
    <row r="133" spans="5:6" s="652" customFormat="1">
      <c r="E133" s="662"/>
      <c r="F133" s="662"/>
    </row>
    <row r="134" spans="5:6" s="652" customFormat="1">
      <c r="E134" s="662"/>
      <c r="F134" s="662"/>
    </row>
    <row r="135" spans="5:6" s="652" customFormat="1">
      <c r="E135" s="662"/>
      <c r="F135" s="662"/>
    </row>
    <row r="136" spans="5:6" s="652" customFormat="1">
      <c r="E136" s="662"/>
      <c r="F136" s="662"/>
    </row>
    <row r="137" spans="5:6" s="652" customFormat="1">
      <c r="E137" s="662"/>
      <c r="F137" s="662"/>
    </row>
    <row r="138" spans="5:6" s="652" customFormat="1">
      <c r="E138" s="662"/>
      <c r="F138" s="662"/>
    </row>
    <row r="139" spans="5:6" s="652" customFormat="1">
      <c r="E139" s="662"/>
      <c r="F139" s="662"/>
    </row>
    <row r="140" spans="5:6" s="652" customFormat="1">
      <c r="E140" s="662"/>
      <c r="F140" s="662"/>
    </row>
    <row r="141" spans="5:6" s="652" customFormat="1">
      <c r="E141" s="662"/>
      <c r="F141" s="662"/>
    </row>
    <row r="142" spans="5:6" s="652" customFormat="1">
      <c r="E142" s="662"/>
      <c r="F142" s="662"/>
    </row>
    <row r="143" spans="5:6" s="652" customFormat="1">
      <c r="E143" s="662"/>
      <c r="F143" s="662"/>
    </row>
    <row r="144" spans="5:6" s="652" customFormat="1">
      <c r="E144" s="662"/>
      <c r="F144" s="662"/>
    </row>
    <row r="145" spans="5:6" s="652" customFormat="1">
      <c r="E145" s="662"/>
      <c r="F145" s="662"/>
    </row>
    <row r="146" spans="5:6" s="652" customFormat="1">
      <c r="E146" s="662"/>
      <c r="F146" s="662"/>
    </row>
    <row r="147" spans="5:6" s="652" customFormat="1">
      <c r="E147" s="662"/>
      <c r="F147" s="662"/>
    </row>
    <row r="148" spans="5:6" s="652" customFormat="1">
      <c r="E148" s="662"/>
      <c r="F148" s="662"/>
    </row>
    <row r="149" spans="5:6" s="652" customFormat="1">
      <c r="E149" s="662"/>
      <c r="F149" s="662"/>
    </row>
    <row r="150" spans="5:6" s="652" customFormat="1">
      <c r="E150" s="662"/>
      <c r="F150" s="662"/>
    </row>
    <row r="151" spans="5:6" s="652" customFormat="1">
      <c r="E151" s="662"/>
      <c r="F151" s="662"/>
    </row>
    <row r="152" spans="5:6" s="652" customFormat="1">
      <c r="E152" s="662"/>
      <c r="F152"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32EB-245D-48A2-BE4B-17C5E035EDC4}">
  <sheetPr>
    <tabColor theme="4"/>
  </sheetPr>
  <dimension ref="A1:J163"/>
  <sheetViews>
    <sheetView showGridLines="0" view="pageBreakPreview" zoomScale="130" zoomScaleNormal="100" zoomScaleSheetLayoutView="130" zoomScalePageLayoutView="8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102.75" customHeight="1">
      <c r="A2" s="680" t="s">
        <v>105</v>
      </c>
      <c r="B2" s="680" t="s">
        <v>721</v>
      </c>
      <c r="C2" s="681">
        <v>43127.452777777777</v>
      </c>
      <c r="D2" s="682" t="s">
        <v>722</v>
      </c>
      <c r="E2" s="683">
        <v>0.2</v>
      </c>
      <c r="F2" s="683"/>
      <c r="G2" s="612"/>
      <c r="H2" s="618"/>
    </row>
    <row r="3" spans="1:9" s="652" customFormat="1" ht="121.5" customHeight="1">
      <c r="A3" s="680" t="s">
        <v>623</v>
      </c>
      <c r="B3" s="680" t="s">
        <v>624</v>
      </c>
      <c r="C3" s="681">
        <v>43127.61041666667</v>
      </c>
      <c r="D3" s="682" t="s">
        <v>723</v>
      </c>
      <c r="E3" s="683"/>
      <c r="F3" s="683">
        <v>33</v>
      </c>
      <c r="G3" s="612"/>
      <c r="H3" s="612"/>
    </row>
    <row r="4" spans="1:9" s="652" customFormat="1" ht="102" customHeight="1">
      <c r="A4" s="680" t="s">
        <v>614</v>
      </c>
      <c r="B4" s="680" t="s">
        <v>724</v>
      </c>
      <c r="C4" s="681">
        <v>43127.96875</v>
      </c>
      <c r="D4" s="682" t="s">
        <v>725</v>
      </c>
      <c r="E4" s="683">
        <v>11.98</v>
      </c>
      <c r="F4" s="683">
        <v>8.51</v>
      </c>
      <c r="G4" s="612"/>
      <c r="H4" s="612"/>
    </row>
    <row r="5" spans="1:9" s="652" customFormat="1" ht="82.5" customHeight="1">
      <c r="A5" s="667" t="s">
        <v>726</v>
      </c>
      <c r="B5" s="667" t="s">
        <v>727</v>
      </c>
      <c r="C5" s="668">
        <v>43128.911805555559</v>
      </c>
      <c r="D5" s="669" t="s">
        <v>728</v>
      </c>
      <c r="E5" s="670">
        <v>3.39</v>
      </c>
      <c r="F5" s="670"/>
    </row>
    <row r="6" spans="1:9" s="652" customFormat="1" ht="86.25" customHeight="1">
      <c r="A6" s="667" t="s">
        <v>726</v>
      </c>
      <c r="B6" s="667" t="s">
        <v>727</v>
      </c>
      <c r="C6" s="668">
        <v>43129.043749999997</v>
      </c>
      <c r="D6" s="669" t="s">
        <v>729</v>
      </c>
      <c r="E6" s="670">
        <v>2.13</v>
      </c>
      <c r="F6" s="670"/>
    </row>
    <row r="7" spans="1:9" s="652" customFormat="1" ht="100.5" customHeight="1">
      <c r="A7" s="667" t="s">
        <v>614</v>
      </c>
      <c r="B7" s="667" t="s">
        <v>724</v>
      </c>
      <c r="C7" s="668">
        <v>43129.177083333336</v>
      </c>
      <c r="D7" s="669" t="s">
        <v>730</v>
      </c>
      <c r="E7" s="670">
        <v>7.86</v>
      </c>
      <c r="F7" s="670"/>
    </row>
    <row r="8" spans="1:9" s="652" customFormat="1" ht="97.5" customHeight="1">
      <c r="A8" s="667" t="s">
        <v>614</v>
      </c>
      <c r="B8" s="667" t="s">
        <v>724</v>
      </c>
      <c r="C8" s="668">
        <v>43129.320833333331</v>
      </c>
      <c r="D8" s="669" t="s">
        <v>731</v>
      </c>
      <c r="E8" s="670">
        <v>10.19</v>
      </c>
      <c r="F8" s="670"/>
    </row>
    <row r="9" spans="1:9" s="652" customFormat="1">
      <c r="E9" s="662"/>
      <c r="F9" s="662"/>
    </row>
    <row r="10" spans="1:9" s="652" customFormat="1">
      <c r="E10" s="662"/>
      <c r="F10" s="662"/>
    </row>
    <row r="11" spans="1:9" s="652" customFormat="1">
      <c r="E11" s="662"/>
      <c r="F11" s="662"/>
    </row>
    <row r="12" spans="1:9" s="652" customFormat="1">
      <c r="E12" s="662"/>
      <c r="F12" s="662"/>
    </row>
    <row r="13" spans="1:9" s="652" customFormat="1">
      <c r="E13" s="662"/>
      <c r="F13" s="662"/>
    </row>
    <row r="14" spans="1:9" s="652" customFormat="1">
      <c r="E14" s="662"/>
      <c r="F14" s="662"/>
    </row>
    <row r="15" spans="1:9" s="652" customFormat="1">
      <c r="E15" s="662"/>
      <c r="F15" s="662"/>
    </row>
    <row r="16" spans="1:9" s="652" customFormat="1">
      <c r="E16" s="662"/>
      <c r="F16" s="662"/>
    </row>
    <row r="17" spans="5:6" s="652" customFormat="1">
      <c r="E17" s="662"/>
      <c r="F17" s="662"/>
    </row>
    <row r="18" spans="5:6" s="652" customFormat="1">
      <c r="E18" s="662"/>
      <c r="F18" s="662"/>
    </row>
    <row r="19" spans="5:6" s="652" customFormat="1">
      <c r="E19" s="662"/>
      <c r="F19" s="662"/>
    </row>
    <row r="20" spans="5:6" s="652" customFormat="1">
      <c r="E20" s="662"/>
      <c r="F20" s="662"/>
    </row>
    <row r="21" spans="5:6" s="652" customFormat="1">
      <c r="E21" s="662"/>
      <c r="F21" s="662"/>
    </row>
    <row r="22" spans="5:6" s="652" customFormat="1">
      <c r="E22" s="662"/>
      <c r="F22" s="662"/>
    </row>
    <row r="23" spans="5:6" s="652" customFormat="1">
      <c r="E23" s="662"/>
      <c r="F23" s="662"/>
    </row>
    <row r="24" spans="5:6" s="652" customFormat="1">
      <c r="E24" s="662"/>
      <c r="F24" s="662"/>
    </row>
    <row r="25" spans="5:6" s="652" customFormat="1">
      <c r="E25" s="662"/>
      <c r="F25" s="662"/>
    </row>
    <row r="26" spans="5:6" s="652" customFormat="1">
      <c r="E26" s="662"/>
      <c r="F26" s="662"/>
    </row>
    <row r="27" spans="5:6" s="652" customFormat="1">
      <c r="E27" s="662"/>
      <c r="F27" s="662"/>
    </row>
    <row r="28" spans="5:6" s="652" customFormat="1">
      <c r="E28" s="662"/>
      <c r="F28" s="662"/>
    </row>
    <row r="29" spans="5:6" s="652" customFormat="1">
      <c r="E29" s="662"/>
      <c r="F29" s="662"/>
    </row>
    <row r="30" spans="5:6" s="652" customFormat="1">
      <c r="E30" s="662"/>
      <c r="F30" s="662"/>
    </row>
    <row r="31" spans="5:6" s="652" customFormat="1">
      <c r="E31" s="662"/>
      <c r="F31" s="662"/>
    </row>
    <row r="32" spans="5:6" s="652" customFormat="1">
      <c r="E32" s="662"/>
      <c r="F32" s="662"/>
    </row>
    <row r="33" spans="5:6" s="652" customFormat="1">
      <c r="E33" s="662"/>
      <c r="F33" s="662"/>
    </row>
    <row r="34" spans="5:6" s="652" customFormat="1">
      <c r="E34" s="662"/>
      <c r="F34" s="662"/>
    </row>
    <row r="35" spans="5:6" s="652" customFormat="1">
      <c r="E35" s="662"/>
      <c r="F35" s="662"/>
    </row>
    <row r="36" spans="5:6" s="652" customFormat="1">
      <c r="E36" s="662"/>
      <c r="F36" s="662"/>
    </row>
    <row r="37" spans="5:6" s="652" customFormat="1">
      <c r="E37" s="662"/>
      <c r="F37" s="662"/>
    </row>
    <row r="38" spans="5:6" s="652" customFormat="1">
      <c r="E38" s="662"/>
      <c r="F38" s="662"/>
    </row>
    <row r="39" spans="5:6" s="652" customFormat="1">
      <c r="E39" s="662"/>
      <c r="F39" s="662"/>
    </row>
    <row r="40" spans="5:6" s="652" customFormat="1">
      <c r="E40" s="662"/>
      <c r="F40" s="662"/>
    </row>
    <row r="41" spans="5:6" s="652" customFormat="1">
      <c r="E41" s="662"/>
      <c r="F41" s="662"/>
    </row>
    <row r="42" spans="5:6" s="652" customFormat="1">
      <c r="E42" s="662"/>
      <c r="F42" s="662"/>
    </row>
    <row r="43" spans="5:6" s="652" customFormat="1">
      <c r="E43" s="662"/>
      <c r="F43" s="662"/>
    </row>
    <row r="44" spans="5:6" s="652" customFormat="1">
      <c r="E44" s="662"/>
      <c r="F44" s="662"/>
    </row>
    <row r="45" spans="5:6" s="652" customFormat="1">
      <c r="E45" s="662"/>
      <c r="F45" s="662"/>
    </row>
    <row r="46" spans="5:6" s="652" customFormat="1">
      <c r="E46" s="662"/>
      <c r="F46" s="662"/>
    </row>
    <row r="47" spans="5:6" s="652" customFormat="1">
      <c r="E47" s="662"/>
      <c r="F47" s="662"/>
    </row>
    <row r="48" spans="5:6" s="652" customFormat="1">
      <c r="E48" s="662"/>
      <c r="F48" s="662"/>
    </row>
    <row r="49" spans="5:6" s="652" customFormat="1">
      <c r="E49" s="662"/>
      <c r="F49" s="662"/>
    </row>
    <row r="50" spans="5:6" s="652" customFormat="1">
      <c r="E50" s="662"/>
      <c r="F50" s="662"/>
    </row>
    <row r="51" spans="5:6" s="652" customFormat="1">
      <c r="E51" s="662"/>
      <c r="F51" s="662"/>
    </row>
    <row r="52" spans="5:6" s="652" customFormat="1">
      <c r="E52" s="662"/>
      <c r="F52" s="662"/>
    </row>
    <row r="53" spans="5:6" s="652" customFormat="1">
      <c r="E53" s="662"/>
      <c r="F53" s="662"/>
    </row>
    <row r="54" spans="5:6" s="652" customFormat="1">
      <c r="E54" s="662"/>
      <c r="F54" s="662"/>
    </row>
    <row r="55" spans="5:6" s="652" customFormat="1">
      <c r="E55" s="662"/>
      <c r="F55" s="662"/>
    </row>
    <row r="56" spans="5:6" s="652" customFormat="1">
      <c r="E56" s="662"/>
      <c r="F56" s="662"/>
    </row>
    <row r="57" spans="5:6" s="652" customFormat="1">
      <c r="E57" s="662"/>
      <c r="F57" s="662"/>
    </row>
    <row r="58" spans="5:6" s="652" customFormat="1">
      <c r="E58" s="662"/>
      <c r="F58" s="662"/>
    </row>
    <row r="59" spans="5:6" s="652" customFormat="1">
      <c r="E59" s="662"/>
      <c r="F59" s="662"/>
    </row>
    <row r="60" spans="5:6" s="652" customFormat="1">
      <c r="E60" s="662"/>
      <c r="F60" s="662"/>
    </row>
    <row r="61" spans="5:6" s="652" customFormat="1">
      <c r="E61" s="662"/>
      <c r="F61" s="662"/>
    </row>
    <row r="62" spans="5:6" s="652" customFormat="1">
      <c r="E62" s="662"/>
      <c r="F62" s="662"/>
    </row>
    <row r="63" spans="5:6" s="652" customFormat="1">
      <c r="E63" s="662"/>
      <c r="F63" s="662"/>
    </row>
    <row r="64" spans="5:6" s="652" customFormat="1">
      <c r="E64" s="662"/>
      <c r="F64" s="662"/>
    </row>
    <row r="65" spans="5:6" s="652" customFormat="1">
      <c r="E65" s="662"/>
      <c r="F65" s="662"/>
    </row>
    <row r="66" spans="5:6" s="652" customFormat="1">
      <c r="E66" s="662"/>
      <c r="F66" s="662"/>
    </row>
    <row r="67" spans="5:6" s="652" customFormat="1">
      <c r="E67" s="662"/>
      <c r="F67" s="662"/>
    </row>
    <row r="68" spans="5:6" s="652" customFormat="1">
      <c r="E68" s="662"/>
      <c r="F68" s="662"/>
    </row>
    <row r="69" spans="5:6" s="652" customFormat="1">
      <c r="E69" s="662"/>
      <c r="F69" s="662"/>
    </row>
    <row r="70" spans="5:6" s="652" customFormat="1">
      <c r="E70" s="662"/>
      <c r="F70" s="662"/>
    </row>
    <row r="71" spans="5:6" s="652" customFormat="1">
      <c r="E71" s="662"/>
      <c r="F71" s="662"/>
    </row>
    <row r="72" spans="5:6" s="652" customFormat="1">
      <c r="E72" s="662"/>
      <c r="F72" s="662"/>
    </row>
    <row r="73" spans="5:6" s="652" customFormat="1">
      <c r="E73" s="662"/>
      <c r="F73" s="662"/>
    </row>
    <row r="74" spans="5:6" s="652" customFormat="1">
      <c r="E74" s="662"/>
      <c r="F74" s="662"/>
    </row>
    <row r="75" spans="5:6" s="652" customFormat="1">
      <c r="E75" s="662"/>
      <c r="F75" s="662"/>
    </row>
    <row r="76" spans="5:6" s="652" customFormat="1">
      <c r="E76" s="662"/>
      <c r="F76" s="662"/>
    </row>
    <row r="77" spans="5:6" s="652" customFormat="1">
      <c r="E77" s="662"/>
      <c r="F77" s="662"/>
    </row>
    <row r="78" spans="5:6" s="652" customFormat="1">
      <c r="E78" s="662"/>
      <c r="F78" s="662"/>
    </row>
    <row r="79" spans="5:6" s="652" customFormat="1">
      <c r="E79" s="662"/>
      <c r="F79" s="662"/>
    </row>
    <row r="80" spans="5:6" s="652" customFormat="1">
      <c r="E80" s="662"/>
      <c r="F80" s="662"/>
    </row>
    <row r="81" spans="5:6" s="652" customFormat="1">
      <c r="E81" s="662"/>
      <c r="F81" s="662"/>
    </row>
    <row r="82" spans="5:6" s="652" customFormat="1">
      <c r="E82" s="662"/>
      <c r="F82" s="662"/>
    </row>
    <row r="83" spans="5:6" s="652" customFormat="1">
      <c r="E83" s="662"/>
      <c r="F83" s="662"/>
    </row>
    <row r="84" spans="5:6" s="652" customFormat="1">
      <c r="E84" s="662"/>
      <c r="F84" s="662"/>
    </row>
    <row r="85" spans="5:6" s="652" customFormat="1">
      <c r="E85" s="662"/>
      <c r="F85" s="662"/>
    </row>
    <row r="86" spans="5:6" s="652" customFormat="1">
      <c r="E86" s="662"/>
      <c r="F86" s="662"/>
    </row>
    <row r="87" spans="5:6" s="652" customFormat="1">
      <c r="E87" s="662"/>
      <c r="F87" s="662"/>
    </row>
    <row r="88" spans="5:6" s="652" customFormat="1">
      <c r="E88" s="662"/>
      <c r="F88" s="662"/>
    </row>
    <row r="89" spans="5:6" s="652" customFormat="1">
      <c r="E89" s="662"/>
      <c r="F89" s="662"/>
    </row>
    <row r="90" spans="5:6" s="652" customFormat="1">
      <c r="E90" s="662"/>
      <c r="F90" s="662"/>
    </row>
    <row r="91" spans="5:6" s="652" customFormat="1">
      <c r="E91" s="662"/>
      <c r="F91" s="662"/>
    </row>
    <row r="92" spans="5:6" s="652" customFormat="1">
      <c r="E92" s="662"/>
      <c r="F92" s="662"/>
    </row>
    <row r="93" spans="5:6" s="652" customFormat="1">
      <c r="E93" s="662"/>
      <c r="F93" s="662"/>
    </row>
    <row r="94" spans="5:6" s="652" customFormat="1">
      <c r="E94" s="662"/>
      <c r="F94" s="662"/>
    </row>
    <row r="95" spans="5:6" s="652" customFormat="1">
      <c r="E95" s="662"/>
      <c r="F95" s="662"/>
    </row>
    <row r="96" spans="5:6" s="652" customFormat="1">
      <c r="E96" s="662"/>
      <c r="F96" s="662"/>
    </row>
    <row r="97" spans="5:6" s="652" customFormat="1">
      <c r="E97" s="662"/>
      <c r="F97" s="662"/>
    </row>
    <row r="98" spans="5:6" s="652" customFormat="1">
      <c r="E98" s="662"/>
      <c r="F98" s="662"/>
    </row>
    <row r="99" spans="5:6" s="652" customFormat="1">
      <c r="E99" s="662"/>
      <c r="F99" s="662"/>
    </row>
    <row r="100" spans="5:6" s="652" customFormat="1">
      <c r="E100" s="662"/>
      <c r="F100" s="662"/>
    </row>
    <row r="101" spans="5:6" s="652" customFormat="1">
      <c r="E101" s="662"/>
      <c r="F101" s="662"/>
    </row>
    <row r="102" spans="5:6" s="652" customFormat="1">
      <c r="E102" s="662"/>
      <c r="F102" s="662"/>
    </row>
    <row r="103" spans="5:6" s="652" customFormat="1">
      <c r="E103" s="662"/>
      <c r="F103" s="662"/>
    </row>
    <row r="104" spans="5:6" s="652" customFormat="1">
      <c r="E104" s="662"/>
      <c r="F104" s="662"/>
    </row>
    <row r="105" spans="5:6" s="652" customFormat="1">
      <c r="E105" s="662"/>
      <c r="F105" s="662"/>
    </row>
    <row r="106" spans="5:6" s="652" customFormat="1">
      <c r="E106" s="662"/>
      <c r="F106" s="662"/>
    </row>
    <row r="107" spans="5:6" s="652" customFormat="1">
      <c r="E107" s="662"/>
      <c r="F107" s="662"/>
    </row>
    <row r="108" spans="5:6" s="652" customFormat="1">
      <c r="E108" s="662"/>
      <c r="F108" s="662"/>
    </row>
    <row r="109" spans="5:6" s="652" customFormat="1">
      <c r="E109" s="662"/>
      <c r="F109" s="662"/>
    </row>
    <row r="110" spans="5:6" s="652" customFormat="1">
      <c r="E110" s="662"/>
      <c r="F110" s="662"/>
    </row>
    <row r="111" spans="5:6" s="652" customFormat="1">
      <c r="E111" s="662"/>
      <c r="F111" s="662"/>
    </row>
    <row r="112" spans="5:6" s="652" customFormat="1">
      <c r="E112" s="662"/>
      <c r="F112" s="662"/>
    </row>
    <row r="113" spans="5:6" s="652" customFormat="1">
      <c r="E113" s="662"/>
      <c r="F113" s="662"/>
    </row>
    <row r="114" spans="5:6" s="652" customFormat="1">
      <c r="E114" s="662"/>
      <c r="F114" s="662"/>
    </row>
    <row r="115" spans="5:6" s="652" customFormat="1">
      <c r="E115" s="662"/>
      <c r="F115" s="662"/>
    </row>
    <row r="116" spans="5:6" s="652" customFormat="1">
      <c r="E116" s="662"/>
      <c r="F116" s="662"/>
    </row>
    <row r="117" spans="5:6" s="652" customFormat="1">
      <c r="E117" s="662"/>
      <c r="F117" s="662"/>
    </row>
    <row r="118" spans="5:6" s="652" customFormat="1">
      <c r="E118" s="662"/>
      <c r="F118" s="662"/>
    </row>
    <row r="119" spans="5:6" s="652" customFormat="1">
      <c r="E119" s="662"/>
      <c r="F119" s="662"/>
    </row>
    <row r="120" spans="5:6" s="652" customFormat="1">
      <c r="E120" s="662"/>
      <c r="F120" s="662"/>
    </row>
    <row r="121" spans="5:6" s="652" customFormat="1">
      <c r="E121" s="662"/>
      <c r="F121" s="662"/>
    </row>
    <row r="122" spans="5:6" s="652" customFormat="1">
      <c r="E122" s="662"/>
      <c r="F122" s="662"/>
    </row>
    <row r="123" spans="5:6" s="652" customFormat="1">
      <c r="E123" s="662"/>
      <c r="F123" s="662"/>
    </row>
    <row r="124" spans="5:6" s="652" customFormat="1">
      <c r="E124" s="662"/>
      <c r="F124" s="662"/>
    </row>
    <row r="125" spans="5:6" s="652" customFormat="1">
      <c r="E125" s="662"/>
      <c r="F125" s="662"/>
    </row>
    <row r="126" spans="5:6" s="652" customFormat="1">
      <c r="E126" s="662"/>
      <c r="F126" s="662"/>
    </row>
    <row r="127" spans="5:6" s="652" customFormat="1">
      <c r="E127" s="662"/>
      <c r="F127" s="662"/>
    </row>
    <row r="128" spans="5:6" s="652" customFormat="1">
      <c r="E128" s="662"/>
      <c r="F128" s="662"/>
    </row>
    <row r="129" spans="5:6" s="652" customFormat="1">
      <c r="E129" s="662"/>
      <c r="F129" s="662"/>
    </row>
    <row r="130" spans="5:6" s="652" customFormat="1">
      <c r="E130" s="662"/>
      <c r="F130" s="662"/>
    </row>
    <row r="131" spans="5:6" s="652" customFormat="1">
      <c r="E131" s="662"/>
      <c r="F131" s="662"/>
    </row>
    <row r="132" spans="5:6" s="652" customFormat="1">
      <c r="E132" s="662"/>
      <c r="F132" s="662"/>
    </row>
    <row r="133" spans="5:6" s="652" customFormat="1">
      <c r="E133" s="662"/>
      <c r="F133" s="662"/>
    </row>
    <row r="134" spans="5:6" s="652" customFormat="1">
      <c r="E134" s="662"/>
      <c r="F134" s="662"/>
    </row>
    <row r="135" spans="5:6" s="652" customFormat="1">
      <c r="E135" s="662"/>
      <c r="F135" s="662"/>
    </row>
    <row r="136" spans="5:6" s="652" customFormat="1">
      <c r="E136" s="662"/>
      <c r="F136" s="662"/>
    </row>
    <row r="137" spans="5:6" s="652" customFormat="1">
      <c r="E137" s="662"/>
      <c r="F137" s="662"/>
    </row>
    <row r="138" spans="5:6" s="652" customFormat="1">
      <c r="E138" s="662"/>
      <c r="F138" s="662"/>
    </row>
    <row r="139" spans="5:6" s="652" customFormat="1">
      <c r="E139" s="662"/>
      <c r="F139" s="662"/>
    </row>
    <row r="140" spans="5:6" s="652" customFormat="1">
      <c r="E140" s="662"/>
      <c r="F140" s="662"/>
    </row>
    <row r="141" spans="5:6" s="652" customFormat="1">
      <c r="E141" s="662"/>
      <c r="F141" s="662"/>
    </row>
    <row r="142" spans="5:6" s="652" customFormat="1">
      <c r="E142" s="662"/>
      <c r="F142" s="662"/>
    </row>
    <row r="143" spans="5:6" s="652" customFormat="1">
      <c r="E143" s="662"/>
      <c r="F143" s="662"/>
    </row>
    <row r="144" spans="5:6" s="652" customFormat="1">
      <c r="E144" s="662"/>
      <c r="F144" s="662"/>
    </row>
    <row r="145" spans="5:6" s="652" customFormat="1">
      <c r="E145" s="662"/>
      <c r="F145" s="662"/>
    </row>
    <row r="146" spans="5:6" s="652" customFormat="1">
      <c r="E146" s="662"/>
      <c r="F146" s="662"/>
    </row>
    <row r="147" spans="5:6" s="652" customFormat="1">
      <c r="E147" s="662"/>
      <c r="F147" s="662"/>
    </row>
    <row r="148" spans="5:6" s="652" customFormat="1">
      <c r="E148" s="662"/>
      <c r="F148" s="662"/>
    </row>
    <row r="149" spans="5:6" s="652" customFormat="1">
      <c r="E149" s="662"/>
      <c r="F149" s="662"/>
    </row>
    <row r="150" spans="5:6" s="652" customFormat="1">
      <c r="E150" s="662"/>
      <c r="F150" s="662"/>
    </row>
    <row r="151" spans="5:6" s="652" customFormat="1">
      <c r="E151" s="662"/>
      <c r="F151" s="662"/>
    </row>
    <row r="152" spans="5:6" s="652" customFormat="1">
      <c r="E152" s="662"/>
      <c r="F152" s="662"/>
    </row>
    <row r="153" spans="5:6" s="652" customFormat="1">
      <c r="E153" s="662"/>
      <c r="F153" s="662"/>
    </row>
    <row r="154" spans="5:6" s="652" customFormat="1">
      <c r="E154" s="662"/>
      <c r="F154" s="662"/>
    </row>
    <row r="155" spans="5:6" s="652" customFormat="1">
      <c r="E155" s="662"/>
      <c r="F155" s="662"/>
    </row>
    <row r="156" spans="5:6" s="652" customFormat="1">
      <c r="E156" s="662"/>
      <c r="F156" s="662"/>
    </row>
    <row r="157" spans="5:6" s="652" customFormat="1">
      <c r="E157" s="662"/>
      <c r="F157" s="662"/>
    </row>
    <row r="158" spans="5:6" s="652" customFormat="1">
      <c r="E158" s="662"/>
      <c r="F158" s="662"/>
    </row>
    <row r="159" spans="5:6" s="652" customFormat="1">
      <c r="E159" s="662"/>
      <c r="F159" s="662"/>
    </row>
    <row r="160" spans="5:6" s="652" customFormat="1">
      <c r="E160" s="662"/>
      <c r="F160" s="662"/>
    </row>
    <row r="161" spans="5:6" s="652" customFormat="1">
      <c r="E161" s="662"/>
      <c r="F161" s="662"/>
    </row>
    <row r="162" spans="5:6" s="652" customFormat="1">
      <c r="E162" s="662"/>
      <c r="F162" s="662"/>
    </row>
    <row r="163" spans="5:6" s="652" customFormat="1">
      <c r="E163" s="662"/>
      <c r="F163"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&amp;C33&amp;R&amp;7Dirección Ejecutiva
Sub Dirección de Gestión de Información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EB0A-903F-4CF3-BD93-5BEA5A5700C2}">
  <sheetPr>
    <tabColor theme="4"/>
  </sheetPr>
  <dimension ref="A1:J160"/>
  <sheetViews>
    <sheetView showGridLines="0" view="pageBreakPreview" zoomScale="115" zoomScaleNormal="100" zoomScaleSheetLayoutView="115" zoomScalePageLayoutView="145" workbookViewId="0">
      <selection activeCell="P25" sqref="P25"/>
    </sheetView>
  </sheetViews>
  <sheetFormatPr defaultRowHeight="9"/>
  <cols>
    <col min="1" max="1" width="16.1640625" style="652" customWidth="1"/>
    <col min="2" max="2" width="19.6640625" style="652" customWidth="1"/>
    <col min="3" max="3" width="12.1640625" style="652" bestFit="1" customWidth="1"/>
    <col min="4" max="4" width="47.1640625" style="652" customWidth="1"/>
    <col min="5" max="5" width="11.5" style="652" customWidth="1"/>
    <col min="6" max="6" width="10.5" style="652" customWidth="1"/>
    <col min="7" max="8" width="9.33203125" style="652" customWidth="1"/>
    <col min="9" max="10" width="9.33203125" style="652"/>
    <col min="11" max="16384" width="9.33203125" style="661"/>
  </cols>
  <sheetData>
    <row r="1" spans="1:9" s="652" customFormat="1" ht="30" customHeight="1">
      <c r="A1" s="663" t="s">
        <v>323</v>
      </c>
      <c r="B1" s="664" t="s">
        <v>604</v>
      </c>
      <c r="C1" s="663" t="s">
        <v>543</v>
      </c>
      <c r="D1" s="665" t="s">
        <v>605</v>
      </c>
      <c r="E1" s="666" t="s">
        <v>606</v>
      </c>
      <c r="F1" s="666" t="s">
        <v>607</v>
      </c>
      <c r="G1" s="613"/>
      <c r="H1" s="653"/>
      <c r="I1" s="611"/>
    </row>
    <row r="2" spans="1:9" s="652" customFormat="1" ht="265.5" customHeight="1">
      <c r="A2" s="667" t="s">
        <v>686</v>
      </c>
      <c r="B2" s="667" t="s">
        <v>732</v>
      </c>
      <c r="C2" s="668">
        <v>43130.444444444445</v>
      </c>
      <c r="D2" s="669" t="s">
        <v>733</v>
      </c>
      <c r="E2" s="670">
        <v>19.96</v>
      </c>
      <c r="F2" s="670">
        <v>23.8</v>
      </c>
    </row>
    <row r="3" spans="1:9" s="652" customFormat="1" ht="81.75" customHeight="1">
      <c r="A3" s="667" t="s">
        <v>734</v>
      </c>
      <c r="B3" s="667" t="s">
        <v>735</v>
      </c>
      <c r="C3" s="668">
        <v>43131.259027777778</v>
      </c>
      <c r="D3" s="669" t="s">
        <v>736</v>
      </c>
      <c r="E3" s="670">
        <v>20.5</v>
      </c>
      <c r="F3" s="670"/>
    </row>
    <row r="4" spans="1:9" s="652" customFormat="1" ht="159" customHeight="1">
      <c r="A4" s="667" t="s">
        <v>737</v>
      </c>
      <c r="B4" s="667" t="s">
        <v>738</v>
      </c>
      <c r="C4" s="668">
        <v>43132.749305555553</v>
      </c>
      <c r="D4" s="669" t="s">
        <v>739</v>
      </c>
      <c r="E4" s="670">
        <v>18.82</v>
      </c>
      <c r="F4" s="670"/>
    </row>
    <row r="5" spans="1:9" s="652" customFormat="1" ht="111" customHeight="1">
      <c r="A5" s="667" t="s">
        <v>737</v>
      </c>
      <c r="B5" s="667" t="s">
        <v>740</v>
      </c>
      <c r="C5" s="668">
        <v>43131.717361111114</v>
      </c>
      <c r="D5" s="669" t="s">
        <v>741</v>
      </c>
      <c r="E5" s="670">
        <v>1.01</v>
      </c>
      <c r="F5" s="670"/>
    </row>
    <row r="6" spans="1:9" s="652" customFormat="1">
      <c r="E6" s="662"/>
      <c r="F6" s="662"/>
    </row>
    <row r="7" spans="1:9" s="652" customFormat="1">
      <c r="E7" s="662"/>
      <c r="F7" s="662"/>
    </row>
    <row r="8" spans="1:9" s="652" customFormat="1">
      <c r="E8" s="662"/>
      <c r="F8" s="662"/>
    </row>
    <row r="9" spans="1:9" s="652" customFormat="1">
      <c r="E9" s="662"/>
      <c r="F9" s="662"/>
    </row>
    <row r="10" spans="1:9" s="652" customFormat="1">
      <c r="E10" s="662"/>
      <c r="F10" s="662"/>
    </row>
    <row r="11" spans="1:9" s="652" customFormat="1">
      <c r="E11" s="662"/>
      <c r="F11" s="662"/>
    </row>
    <row r="12" spans="1:9" s="652" customFormat="1">
      <c r="E12" s="662"/>
      <c r="F12" s="662"/>
    </row>
    <row r="13" spans="1:9" s="652" customFormat="1">
      <c r="E13" s="662"/>
      <c r="F13" s="662"/>
    </row>
    <row r="14" spans="1:9" s="652" customFormat="1">
      <c r="E14" s="662"/>
      <c r="F14" s="662"/>
    </row>
    <row r="15" spans="1:9" s="652" customFormat="1">
      <c r="E15" s="662"/>
      <c r="F15" s="662"/>
    </row>
    <row r="16" spans="1:9" s="652" customFormat="1">
      <c r="E16" s="662"/>
      <c r="F16" s="662"/>
    </row>
    <row r="17" spans="5:6" s="652" customFormat="1">
      <c r="E17" s="662"/>
      <c r="F17" s="662"/>
    </row>
    <row r="18" spans="5:6" s="652" customFormat="1">
      <c r="E18" s="662"/>
      <c r="F18" s="662"/>
    </row>
    <row r="19" spans="5:6" s="652" customFormat="1">
      <c r="E19" s="662"/>
      <c r="F19" s="662"/>
    </row>
    <row r="20" spans="5:6" s="652" customFormat="1">
      <c r="E20" s="662"/>
      <c r="F20" s="662"/>
    </row>
    <row r="21" spans="5:6" s="652" customFormat="1">
      <c r="E21" s="662"/>
      <c r="F21" s="662"/>
    </row>
    <row r="22" spans="5:6" s="652" customFormat="1">
      <c r="E22" s="662"/>
      <c r="F22" s="662"/>
    </row>
    <row r="23" spans="5:6" s="652" customFormat="1">
      <c r="E23" s="662"/>
      <c r="F23" s="662"/>
    </row>
    <row r="24" spans="5:6" s="652" customFormat="1">
      <c r="E24" s="662"/>
      <c r="F24" s="662"/>
    </row>
    <row r="25" spans="5:6" s="652" customFormat="1">
      <c r="E25" s="662"/>
      <c r="F25" s="662"/>
    </row>
    <row r="26" spans="5:6" s="652" customFormat="1">
      <c r="E26" s="662"/>
      <c r="F26" s="662"/>
    </row>
    <row r="27" spans="5:6" s="652" customFormat="1">
      <c r="E27" s="662"/>
      <c r="F27" s="662"/>
    </row>
    <row r="28" spans="5:6" s="652" customFormat="1">
      <c r="E28" s="662"/>
      <c r="F28" s="662"/>
    </row>
    <row r="29" spans="5:6" s="652" customFormat="1">
      <c r="E29" s="662"/>
      <c r="F29" s="662"/>
    </row>
    <row r="30" spans="5:6" s="652" customFormat="1">
      <c r="E30" s="662"/>
      <c r="F30" s="662"/>
    </row>
    <row r="31" spans="5:6" s="652" customFormat="1">
      <c r="E31" s="662"/>
      <c r="F31" s="662"/>
    </row>
    <row r="32" spans="5:6" s="652" customFormat="1">
      <c r="E32" s="662"/>
      <c r="F32" s="662"/>
    </row>
    <row r="33" spans="5:6" s="652" customFormat="1">
      <c r="E33" s="662"/>
      <c r="F33" s="662"/>
    </row>
    <row r="34" spans="5:6" s="652" customFormat="1">
      <c r="E34" s="662"/>
      <c r="F34" s="662"/>
    </row>
    <row r="35" spans="5:6" s="652" customFormat="1">
      <c r="E35" s="662"/>
      <c r="F35" s="662"/>
    </row>
    <row r="36" spans="5:6" s="652" customFormat="1">
      <c r="E36" s="662"/>
      <c r="F36" s="662"/>
    </row>
    <row r="37" spans="5:6" s="652" customFormat="1">
      <c r="E37" s="662"/>
      <c r="F37" s="662"/>
    </row>
    <row r="38" spans="5:6" s="652" customFormat="1">
      <c r="E38" s="662"/>
      <c r="F38" s="662"/>
    </row>
    <row r="39" spans="5:6" s="652" customFormat="1">
      <c r="E39" s="662"/>
      <c r="F39" s="662"/>
    </row>
    <row r="40" spans="5:6" s="652" customFormat="1">
      <c r="E40" s="662"/>
      <c r="F40" s="662"/>
    </row>
    <row r="41" spans="5:6" s="652" customFormat="1">
      <c r="E41" s="662"/>
      <c r="F41" s="662"/>
    </row>
    <row r="42" spans="5:6" s="652" customFormat="1">
      <c r="E42" s="662"/>
      <c r="F42" s="662"/>
    </row>
    <row r="43" spans="5:6" s="652" customFormat="1">
      <c r="E43" s="662"/>
      <c r="F43" s="662"/>
    </row>
    <row r="44" spans="5:6" s="652" customFormat="1">
      <c r="E44" s="662"/>
      <c r="F44" s="662"/>
    </row>
    <row r="45" spans="5:6" s="652" customFormat="1">
      <c r="E45" s="662"/>
      <c r="F45" s="662"/>
    </row>
    <row r="46" spans="5:6" s="652" customFormat="1">
      <c r="E46" s="662"/>
      <c r="F46" s="662"/>
    </row>
    <row r="47" spans="5:6" s="652" customFormat="1">
      <c r="E47" s="662"/>
      <c r="F47" s="662"/>
    </row>
    <row r="48" spans="5:6" s="652" customFormat="1">
      <c r="E48" s="662"/>
      <c r="F48" s="662"/>
    </row>
    <row r="49" spans="5:6" s="652" customFormat="1">
      <c r="E49" s="662"/>
      <c r="F49" s="662"/>
    </row>
    <row r="50" spans="5:6" s="652" customFormat="1">
      <c r="E50" s="662"/>
      <c r="F50" s="662"/>
    </row>
    <row r="51" spans="5:6" s="652" customFormat="1">
      <c r="E51" s="662"/>
      <c r="F51" s="662"/>
    </row>
    <row r="52" spans="5:6" s="652" customFormat="1">
      <c r="E52" s="662"/>
      <c r="F52" s="662"/>
    </row>
    <row r="53" spans="5:6" s="652" customFormat="1">
      <c r="E53" s="662"/>
      <c r="F53" s="662"/>
    </row>
    <row r="54" spans="5:6" s="652" customFormat="1">
      <c r="E54" s="662"/>
      <c r="F54" s="662"/>
    </row>
    <row r="55" spans="5:6" s="652" customFormat="1">
      <c r="E55" s="662"/>
      <c r="F55" s="662"/>
    </row>
    <row r="56" spans="5:6" s="652" customFormat="1">
      <c r="E56" s="662"/>
      <c r="F56" s="662"/>
    </row>
    <row r="57" spans="5:6" s="652" customFormat="1">
      <c r="E57" s="662"/>
      <c r="F57" s="662"/>
    </row>
    <row r="58" spans="5:6" s="652" customFormat="1">
      <c r="E58" s="662"/>
      <c r="F58" s="662"/>
    </row>
    <row r="59" spans="5:6" s="652" customFormat="1">
      <c r="E59" s="662"/>
      <c r="F59" s="662"/>
    </row>
    <row r="60" spans="5:6" s="652" customFormat="1">
      <c r="E60" s="662"/>
      <c r="F60" s="662"/>
    </row>
    <row r="61" spans="5:6" s="652" customFormat="1">
      <c r="E61" s="662"/>
      <c r="F61" s="662"/>
    </row>
    <row r="62" spans="5:6" s="652" customFormat="1">
      <c r="E62" s="662"/>
      <c r="F62" s="662"/>
    </row>
    <row r="63" spans="5:6" s="652" customFormat="1">
      <c r="E63" s="662"/>
      <c r="F63" s="662"/>
    </row>
    <row r="64" spans="5:6" s="652" customFormat="1">
      <c r="E64" s="662"/>
      <c r="F64" s="662"/>
    </row>
    <row r="65" spans="5:6" s="652" customFormat="1">
      <c r="E65" s="662"/>
      <c r="F65" s="662"/>
    </row>
    <row r="66" spans="5:6" s="652" customFormat="1">
      <c r="E66" s="662"/>
      <c r="F66" s="662"/>
    </row>
    <row r="67" spans="5:6" s="652" customFormat="1">
      <c r="E67" s="662"/>
      <c r="F67" s="662"/>
    </row>
    <row r="68" spans="5:6" s="652" customFormat="1">
      <c r="E68" s="662"/>
      <c r="F68" s="662"/>
    </row>
    <row r="69" spans="5:6" s="652" customFormat="1">
      <c r="E69" s="662"/>
      <c r="F69" s="662"/>
    </row>
    <row r="70" spans="5:6" s="652" customFormat="1">
      <c r="E70" s="662"/>
      <c r="F70" s="662"/>
    </row>
    <row r="71" spans="5:6" s="652" customFormat="1">
      <c r="E71" s="662"/>
      <c r="F71" s="662"/>
    </row>
    <row r="72" spans="5:6" s="652" customFormat="1">
      <c r="E72" s="662"/>
      <c r="F72" s="662"/>
    </row>
    <row r="73" spans="5:6" s="652" customFormat="1">
      <c r="E73" s="662"/>
      <c r="F73" s="662"/>
    </row>
    <row r="74" spans="5:6" s="652" customFormat="1">
      <c r="E74" s="662"/>
      <c r="F74" s="662"/>
    </row>
    <row r="75" spans="5:6" s="652" customFormat="1">
      <c r="E75" s="662"/>
      <c r="F75" s="662"/>
    </row>
    <row r="76" spans="5:6" s="652" customFormat="1">
      <c r="E76" s="662"/>
      <c r="F76" s="662"/>
    </row>
    <row r="77" spans="5:6" s="652" customFormat="1">
      <c r="E77" s="662"/>
      <c r="F77" s="662"/>
    </row>
    <row r="78" spans="5:6" s="652" customFormat="1">
      <c r="E78" s="662"/>
      <c r="F78" s="662"/>
    </row>
    <row r="79" spans="5:6" s="652" customFormat="1">
      <c r="E79" s="662"/>
      <c r="F79" s="662"/>
    </row>
    <row r="80" spans="5:6" s="652" customFormat="1">
      <c r="E80" s="662"/>
      <c r="F80" s="662"/>
    </row>
    <row r="81" spans="5:6" s="652" customFormat="1">
      <c r="E81" s="662"/>
      <c r="F81" s="662"/>
    </row>
    <row r="82" spans="5:6" s="652" customFormat="1">
      <c r="E82" s="662"/>
      <c r="F82" s="662"/>
    </row>
    <row r="83" spans="5:6" s="652" customFormat="1">
      <c r="E83" s="662"/>
      <c r="F83" s="662"/>
    </row>
    <row r="84" spans="5:6" s="652" customFormat="1">
      <c r="E84" s="662"/>
      <c r="F84" s="662"/>
    </row>
    <row r="85" spans="5:6" s="652" customFormat="1">
      <c r="E85" s="662"/>
      <c r="F85" s="662"/>
    </row>
    <row r="86" spans="5:6" s="652" customFormat="1">
      <c r="E86" s="662"/>
      <c r="F86" s="662"/>
    </row>
    <row r="87" spans="5:6" s="652" customFormat="1">
      <c r="E87" s="662"/>
      <c r="F87" s="662"/>
    </row>
    <row r="88" spans="5:6" s="652" customFormat="1">
      <c r="E88" s="662"/>
      <c r="F88" s="662"/>
    </row>
    <row r="89" spans="5:6" s="652" customFormat="1">
      <c r="E89" s="662"/>
      <c r="F89" s="662"/>
    </row>
    <row r="90" spans="5:6" s="652" customFormat="1">
      <c r="E90" s="662"/>
      <c r="F90" s="662"/>
    </row>
    <row r="91" spans="5:6" s="652" customFormat="1">
      <c r="E91" s="662"/>
      <c r="F91" s="662"/>
    </row>
    <row r="92" spans="5:6" s="652" customFormat="1">
      <c r="E92" s="662"/>
      <c r="F92" s="662"/>
    </row>
    <row r="93" spans="5:6" s="652" customFormat="1">
      <c r="E93" s="662"/>
      <c r="F93" s="662"/>
    </row>
    <row r="94" spans="5:6" s="652" customFormat="1">
      <c r="E94" s="662"/>
      <c r="F94" s="662"/>
    </row>
    <row r="95" spans="5:6" s="652" customFormat="1">
      <c r="E95" s="662"/>
      <c r="F95" s="662"/>
    </row>
    <row r="96" spans="5:6" s="652" customFormat="1">
      <c r="E96" s="662"/>
      <c r="F96" s="662"/>
    </row>
    <row r="97" spans="5:6" s="652" customFormat="1">
      <c r="E97" s="662"/>
      <c r="F97" s="662"/>
    </row>
    <row r="98" spans="5:6" s="652" customFormat="1">
      <c r="E98" s="662"/>
      <c r="F98" s="662"/>
    </row>
    <row r="99" spans="5:6" s="652" customFormat="1">
      <c r="E99" s="662"/>
      <c r="F99" s="662"/>
    </row>
    <row r="100" spans="5:6" s="652" customFormat="1">
      <c r="E100" s="662"/>
      <c r="F100" s="662"/>
    </row>
    <row r="101" spans="5:6" s="652" customFormat="1">
      <c r="E101" s="662"/>
      <c r="F101" s="662"/>
    </row>
    <row r="102" spans="5:6" s="652" customFormat="1">
      <c r="E102" s="662"/>
      <c r="F102" s="662"/>
    </row>
    <row r="103" spans="5:6" s="652" customFormat="1">
      <c r="E103" s="662"/>
      <c r="F103" s="662"/>
    </row>
    <row r="104" spans="5:6" s="652" customFormat="1">
      <c r="E104" s="662"/>
      <c r="F104" s="662"/>
    </row>
    <row r="105" spans="5:6" s="652" customFormat="1">
      <c r="E105" s="662"/>
      <c r="F105" s="662"/>
    </row>
    <row r="106" spans="5:6" s="652" customFormat="1">
      <c r="E106" s="662"/>
      <c r="F106" s="662"/>
    </row>
    <row r="107" spans="5:6" s="652" customFormat="1">
      <c r="E107" s="662"/>
      <c r="F107" s="662"/>
    </row>
    <row r="108" spans="5:6" s="652" customFormat="1">
      <c r="E108" s="662"/>
      <c r="F108" s="662"/>
    </row>
    <row r="109" spans="5:6" s="652" customFormat="1">
      <c r="E109" s="662"/>
      <c r="F109" s="662"/>
    </row>
    <row r="110" spans="5:6" s="652" customFormat="1">
      <c r="E110" s="662"/>
      <c r="F110" s="662"/>
    </row>
    <row r="111" spans="5:6" s="652" customFormat="1">
      <c r="E111" s="662"/>
      <c r="F111" s="662"/>
    </row>
    <row r="112" spans="5:6" s="652" customFormat="1">
      <c r="E112" s="662"/>
      <c r="F112" s="662"/>
    </row>
    <row r="113" spans="5:6" s="652" customFormat="1">
      <c r="E113" s="662"/>
      <c r="F113" s="662"/>
    </row>
    <row r="114" spans="5:6" s="652" customFormat="1">
      <c r="E114" s="662"/>
      <c r="F114" s="662"/>
    </row>
    <row r="115" spans="5:6" s="652" customFormat="1">
      <c r="E115" s="662"/>
      <c r="F115" s="662"/>
    </row>
    <row r="116" spans="5:6" s="652" customFormat="1">
      <c r="E116" s="662"/>
      <c r="F116" s="662"/>
    </row>
    <row r="117" spans="5:6" s="652" customFormat="1">
      <c r="E117" s="662"/>
      <c r="F117" s="662"/>
    </row>
    <row r="118" spans="5:6" s="652" customFormat="1">
      <c r="E118" s="662"/>
      <c r="F118" s="662"/>
    </row>
    <row r="119" spans="5:6" s="652" customFormat="1">
      <c r="E119" s="662"/>
      <c r="F119" s="662"/>
    </row>
    <row r="120" spans="5:6" s="652" customFormat="1">
      <c r="E120" s="662"/>
      <c r="F120" s="662"/>
    </row>
    <row r="121" spans="5:6" s="652" customFormat="1">
      <c r="E121" s="662"/>
      <c r="F121" s="662"/>
    </row>
    <row r="122" spans="5:6" s="652" customFormat="1">
      <c r="E122" s="662"/>
      <c r="F122" s="662"/>
    </row>
    <row r="123" spans="5:6" s="652" customFormat="1">
      <c r="E123" s="662"/>
      <c r="F123" s="662"/>
    </row>
    <row r="124" spans="5:6" s="652" customFormat="1">
      <c r="E124" s="662"/>
      <c r="F124" s="662"/>
    </row>
    <row r="125" spans="5:6" s="652" customFormat="1">
      <c r="E125" s="662"/>
      <c r="F125" s="662"/>
    </row>
    <row r="126" spans="5:6" s="652" customFormat="1">
      <c r="E126" s="662"/>
      <c r="F126" s="662"/>
    </row>
    <row r="127" spans="5:6" s="652" customFormat="1">
      <c r="E127" s="662"/>
      <c r="F127" s="662"/>
    </row>
    <row r="128" spans="5:6" s="652" customFormat="1">
      <c r="E128" s="662"/>
      <c r="F128" s="662"/>
    </row>
    <row r="129" spans="5:6" s="652" customFormat="1">
      <c r="E129" s="662"/>
      <c r="F129" s="662"/>
    </row>
    <row r="130" spans="5:6" s="652" customFormat="1">
      <c r="E130" s="662"/>
      <c r="F130" s="662"/>
    </row>
    <row r="131" spans="5:6" s="652" customFormat="1">
      <c r="E131" s="662"/>
      <c r="F131" s="662"/>
    </row>
    <row r="132" spans="5:6" s="652" customFormat="1">
      <c r="E132" s="662"/>
      <c r="F132" s="662"/>
    </row>
    <row r="133" spans="5:6" s="652" customFormat="1">
      <c r="E133" s="662"/>
      <c r="F133" s="662"/>
    </row>
    <row r="134" spans="5:6" s="652" customFormat="1">
      <c r="E134" s="662"/>
      <c r="F134" s="662"/>
    </row>
    <row r="135" spans="5:6" s="652" customFormat="1">
      <c r="E135" s="662"/>
      <c r="F135" s="662"/>
    </row>
    <row r="136" spans="5:6" s="652" customFormat="1">
      <c r="E136" s="662"/>
      <c r="F136" s="662"/>
    </row>
    <row r="137" spans="5:6" s="652" customFormat="1">
      <c r="E137" s="662"/>
      <c r="F137" s="662"/>
    </row>
    <row r="138" spans="5:6" s="652" customFormat="1">
      <c r="E138" s="662"/>
      <c r="F138" s="662"/>
    </row>
    <row r="139" spans="5:6" s="652" customFormat="1">
      <c r="E139" s="662"/>
      <c r="F139" s="662"/>
    </row>
    <row r="140" spans="5:6" s="652" customFormat="1">
      <c r="E140" s="662"/>
      <c r="F140" s="662"/>
    </row>
    <row r="141" spans="5:6" s="652" customFormat="1">
      <c r="E141" s="662"/>
      <c r="F141" s="662"/>
    </row>
    <row r="142" spans="5:6" s="652" customFormat="1">
      <c r="E142" s="662"/>
      <c r="F142" s="662"/>
    </row>
    <row r="143" spans="5:6" s="652" customFormat="1">
      <c r="E143" s="662"/>
      <c r="F143" s="662"/>
    </row>
    <row r="144" spans="5:6" s="652" customFormat="1">
      <c r="E144" s="662"/>
      <c r="F144" s="662"/>
    </row>
    <row r="145" spans="5:6" s="652" customFormat="1">
      <c r="E145" s="662"/>
      <c r="F145" s="662"/>
    </row>
    <row r="146" spans="5:6" s="652" customFormat="1">
      <c r="E146" s="662"/>
      <c r="F146" s="662"/>
    </row>
    <row r="147" spans="5:6" s="652" customFormat="1">
      <c r="E147" s="662"/>
      <c r="F147" s="662"/>
    </row>
    <row r="148" spans="5:6" s="652" customFormat="1">
      <c r="E148" s="662"/>
      <c r="F148" s="662"/>
    </row>
    <row r="149" spans="5:6" s="652" customFormat="1">
      <c r="E149" s="662"/>
      <c r="F149" s="662"/>
    </row>
    <row r="150" spans="5:6" s="652" customFormat="1">
      <c r="E150" s="662"/>
      <c r="F150" s="662"/>
    </row>
    <row r="151" spans="5:6" s="652" customFormat="1">
      <c r="E151" s="662"/>
      <c r="F151" s="662"/>
    </row>
    <row r="152" spans="5:6" s="652" customFormat="1">
      <c r="E152" s="662"/>
      <c r="F152" s="662"/>
    </row>
    <row r="153" spans="5:6" s="652" customFormat="1">
      <c r="E153" s="662"/>
      <c r="F153" s="662"/>
    </row>
    <row r="154" spans="5:6" s="652" customFormat="1">
      <c r="E154" s="662"/>
      <c r="F154" s="662"/>
    </row>
    <row r="155" spans="5:6" s="652" customFormat="1">
      <c r="E155" s="662"/>
      <c r="F155" s="662"/>
    </row>
    <row r="156" spans="5:6" s="652" customFormat="1">
      <c r="E156" s="662"/>
      <c r="F156" s="662"/>
    </row>
    <row r="157" spans="5:6" s="652" customFormat="1">
      <c r="E157" s="662"/>
      <c r="F157" s="662"/>
    </row>
    <row r="158" spans="5:6" s="652" customFormat="1">
      <c r="E158" s="662"/>
      <c r="F158" s="662"/>
    </row>
    <row r="159" spans="5:6" s="652" customFormat="1">
      <c r="E159" s="662"/>
      <c r="F159" s="662"/>
    </row>
    <row r="160" spans="5:6" s="652" customFormat="1">
      <c r="E160" s="662"/>
      <c r="F160" s="662"/>
    </row>
  </sheetData>
  <pageMargins left="0.7" right="0.51432291666666663" top="0.86956521739130432" bottom="0.61458333333333337" header="0.3" footer="0.3"/>
  <pageSetup orientation="portrait" r:id="rId1"/>
  <headerFooter>
    <oddHeader>&amp;R&amp;7Informe de la Operación Mensual - Enero 2018
INFSGI-MES-01-2018
15/02/2018
Versión: 01</oddHeader>
    <oddFooter>&amp;L&amp;7COES SINAC, 2018
&amp;C34&amp;R&amp;7Dirección Ejecutiva
Sub Dirección de Gestión de Información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45" zoomScaleNormal="100" zoomScaleSheetLayoutView="145" workbookViewId="0">
      <selection activeCell="P25" sqref="P25"/>
    </sheetView>
  </sheetViews>
  <sheetFormatPr defaultRowHeight="11.25"/>
  <sheetData>
    <row r="4" spans="2:15">
      <c r="B4" s="684"/>
      <c r="C4" s="684"/>
      <c r="D4" s="684"/>
      <c r="E4" s="684"/>
      <c r="F4" s="684"/>
      <c r="G4" s="684"/>
      <c r="H4" s="684"/>
      <c r="I4" s="684"/>
      <c r="J4" s="684"/>
      <c r="K4" s="684"/>
      <c r="L4" s="684"/>
      <c r="M4" s="684"/>
      <c r="N4" s="684"/>
      <c r="O4" s="684"/>
    </row>
    <row r="5" spans="2:15">
      <c r="B5" s="684"/>
      <c r="C5" s="684"/>
      <c r="D5" s="684"/>
      <c r="E5" s="684"/>
      <c r="F5" s="684"/>
      <c r="G5" s="684"/>
      <c r="H5" s="684"/>
      <c r="I5" s="684"/>
      <c r="J5" s="684"/>
      <c r="K5" s="684"/>
      <c r="L5" s="684"/>
      <c r="M5" s="684"/>
      <c r="N5" s="684"/>
      <c r="O5" s="684"/>
    </row>
    <row r="6" spans="2:15">
      <c r="B6" s="684"/>
      <c r="C6" s="684"/>
      <c r="D6" s="684"/>
      <c r="E6" s="684"/>
      <c r="F6" s="684"/>
      <c r="G6" s="684"/>
      <c r="H6" s="684"/>
      <c r="I6" s="684"/>
      <c r="J6" s="684"/>
      <c r="K6" s="684"/>
      <c r="L6" s="684"/>
      <c r="M6" s="684"/>
      <c r="N6" s="684"/>
      <c r="O6" s="684"/>
    </row>
    <row r="7" spans="2:15">
      <c r="B7" s="685"/>
      <c r="C7" s="684"/>
      <c r="D7" s="684"/>
      <c r="E7" s="684"/>
      <c r="F7" s="684"/>
      <c r="G7" s="684"/>
      <c r="H7" s="684"/>
      <c r="I7" s="684"/>
      <c r="J7" s="684"/>
      <c r="K7" s="684"/>
      <c r="L7" s="684"/>
      <c r="M7" s="684"/>
      <c r="N7" s="684"/>
      <c r="O7" s="684"/>
    </row>
    <row r="8" spans="2:15">
      <c r="B8" s="685"/>
      <c r="C8" s="684"/>
      <c r="D8" s="684"/>
      <c r="E8" s="684"/>
      <c r="F8" s="684"/>
      <c r="G8" s="684"/>
      <c r="H8" s="684"/>
      <c r="I8" s="684"/>
      <c r="J8" s="684"/>
      <c r="K8" s="684"/>
      <c r="L8" s="684"/>
      <c r="M8" s="684"/>
      <c r="N8" s="684"/>
      <c r="O8" s="684"/>
    </row>
    <row r="9" spans="2:15">
      <c r="B9" s="685"/>
      <c r="C9" s="684"/>
      <c r="D9" s="684"/>
      <c r="E9" s="684"/>
      <c r="F9" s="684"/>
      <c r="G9" s="684"/>
      <c r="H9" s="684"/>
      <c r="I9" s="684"/>
      <c r="J9" s="684"/>
      <c r="K9" s="684"/>
      <c r="L9" s="684"/>
      <c r="M9" s="684"/>
      <c r="N9" s="684"/>
      <c r="O9" s="684"/>
    </row>
    <row r="10" spans="2:15">
      <c r="B10" s="684"/>
      <c r="C10" s="684"/>
      <c r="D10" s="684"/>
      <c r="E10" s="684"/>
      <c r="F10" s="684"/>
      <c r="G10" s="684"/>
      <c r="H10" s="684"/>
      <c r="I10" s="684"/>
      <c r="J10" s="684"/>
      <c r="K10" s="684"/>
      <c r="L10" s="684"/>
      <c r="M10" s="684"/>
      <c r="N10" s="684"/>
      <c r="O10" s="684"/>
    </row>
    <row r="11" spans="2:15">
      <c r="B11" s="684"/>
      <c r="C11" s="684"/>
      <c r="D11" s="684"/>
      <c r="E11" s="684"/>
      <c r="F11" s="684"/>
      <c r="G11" s="684"/>
      <c r="H11" s="684"/>
      <c r="I11" s="684"/>
      <c r="J11" s="684"/>
      <c r="K11" s="684"/>
      <c r="L11" s="684"/>
      <c r="M11" s="684"/>
      <c r="N11" s="684"/>
      <c r="O11" s="684"/>
    </row>
    <row r="12" spans="2:15">
      <c r="B12" s="684"/>
      <c r="C12" s="684"/>
      <c r="D12" s="684"/>
      <c r="E12" s="684"/>
      <c r="F12" s="684"/>
      <c r="G12" s="684"/>
      <c r="H12" s="684"/>
      <c r="I12" s="684"/>
      <c r="J12" s="684"/>
      <c r="K12" s="684"/>
      <c r="L12" s="684"/>
      <c r="M12" s="684"/>
      <c r="N12" s="684"/>
      <c r="O12" s="684"/>
    </row>
    <row r="13" spans="2:15" ht="12.75">
      <c r="B13" s="686"/>
      <c r="C13" s="684"/>
      <c r="D13" s="684"/>
      <c r="E13" s="684"/>
      <c r="F13" s="684"/>
      <c r="G13" s="684"/>
      <c r="H13" s="684"/>
      <c r="I13" s="684"/>
      <c r="J13" s="684"/>
      <c r="K13" s="684"/>
      <c r="L13" s="684"/>
      <c r="M13" s="684"/>
      <c r="N13" s="684"/>
      <c r="O13" s="684"/>
    </row>
    <row r="14" spans="2:15">
      <c r="B14" s="684"/>
      <c r="C14" s="684"/>
      <c r="D14" s="684"/>
      <c r="E14" s="684"/>
      <c r="F14" s="684"/>
      <c r="G14" s="684"/>
      <c r="H14" s="684"/>
      <c r="I14" s="684"/>
      <c r="J14" s="684"/>
      <c r="K14" s="684"/>
      <c r="L14" s="684"/>
      <c r="M14" s="684"/>
      <c r="N14" s="684"/>
      <c r="O14" s="684"/>
    </row>
    <row r="15" spans="2:15">
      <c r="B15" s="684"/>
      <c r="C15" s="684"/>
      <c r="D15" s="684"/>
      <c r="E15" s="684"/>
      <c r="F15" s="684"/>
      <c r="G15" s="684"/>
      <c r="H15" s="684"/>
      <c r="I15" s="684"/>
      <c r="J15" s="684"/>
      <c r="K15" s="684"/>
      <c r="L15" s="684"/>
      <c r="M15" s="684"/>
      <c r="N15" s="684"/>
      <c r="O15" s="684"/>
    </row>
    <row r="16" spans="2:15">
      <c r="B16" s="684"/>
      <c r="C16" s="684"/>
      <c r="D16" s="684"/>
      <c r="E16" s="684"/>
      <c r="F16" s="684"/>
      <c r="G16" s="684"/>
      <c r="H16" s="684"/>
      <c r="I16" s="684"/>
      <c r="J16" s="684"/>
      <c r="K16" s="684"/>
      <c r="L16" s="684"/>
      <c r="M16" s="684"/>
      <c r="N16" s="684"/>
      <c r="O16" s="684"/>
    </row>
    <row r="17" spans="2:15">
      <c r="B17" s="684"/>
      <c r="C17" s="684"/>
      <c r="D17" s="684"/>
      <c r="E17" s="684"/>
      <c r="F17" s="684"/>
      <c r="G17" s="684"/>
      <c r="H17" s="684"/>
      <c r="I17" s="684"/>
      <c r="J17" s="684"/>
      <c r="K17" s="684"/>
      <c r="L17" s="684"/>
      <c r="M17" s="684"/>
      <c r="N17" s="684"/>
      <c r="O17" s="684"/>
    </row>
    <row r="18" spans="2:15">
      <c r="B18" s="684"/>
      <c r="C18" s="684"/>
      <c r="D18" s="684"/>
      <c r="E18" s="684"/>
      <c r="F18" s="684"/>
      <c r="G18" s="684"/>
      <c r="H18" s="684"/>
      <c r="I18" s="684"/>
      <c r="J18" s="684"/>
      <c r="K18" s="684"/>
      <c r="L18" s="684"/>
      <c r="M18" s="684"/>
      <c r="N18" s="684"/>
      <c r="O18" s="684"/>
    </row>
    <row r="19" spans="2:15">
      <c r="B19" s="684"/>
      <c r="C19" s="684"/>
      <c r="D19" s="684"/>
      <c r="E19" s="684"/>
      <c r="F19" s="684"/>
      <c r="G19" s="684"/>
      <c r="H19" s="684"/>
      <c r="I19" s="684"/>
      <c r="J19" s="684" t="s">
        <v>8</v>
      </c>
      <c r="K19" s="684"/>
      <c r="L19" s="684"/>
      <c r="M19" s="684"/>
      <c r="N19" s="684"/>
      <c r="O19" s="684"/>
    </row>
    <row r="20" spans="2:15">
      <c r="B20" s="684"/>
      <c r="C20" s="684"/>
      <c r="D20" s="684"/>
      <c r="E20" s="684"/>
      <c r="F20" s="684"/>
      <c r="G20" s="684"/>
      <c r="H20" s="684"/>
      <c r="I20" s="684"/>
      <c r="J20" s="684"/>
      <c r="K20" s="684"/>
      <c r="L20" s="684"/>
      <c r="M20" s="684"/>
      <c r="N20" s="684"/>
      <c r="O20" s="684"/>
    </row>
    <row r="21" spans="2:15">
      <c r="B21" s="684"/>
      <c r="C21" s="684"/>
      <c r="D21" s="684"/>
      <c r="E21" s="684"/>
      <c r="F21" s="684"/>
      <c r="G21" s="684"/>
      <c r="H21" s="684"/>
      <c r="I21" s="684"/>
      <c r="J21" s="684"/>
      <c r="K21" s="684"/>
      <c r="L21" s="684"/>
      <c r="M21" s="684"/>
      <c r="N21" s="684"/>
      <c r="O21" s="684"/>
    </row>
    <row r="22" spans="2:15">
      <c r="B22" s="684"/>
      <c r="C22" s="684"/>
      <c r="D22" s="684"/>
      <c r="E22" s="684"/>
      <c r="F22" s="684"/>
      <c r="G22" s="684"/>
      <c r="H22" s="684"/>
      <c r="I22" s="684"/>
      <c r="J22" s="684"/>
      <c r="K22" s="684"/>
      <c r="L22" s="684"/>
      <c r="M22" s="684"/>
      <c r="N22" s="684"/>
      <c r="O22" s="684"/>
    </row>
    <row r="23" spans="2:15">
      <c r="B23" s="684"/>
      <c r="C23" s="684"/>
      <c r="D23" s="684"/>
      <c r="E23" s="684"/>
      <c r="F23" s="684"/>
      <c r="G23" s="684"/>
      <c r="H23" s="684"/>
      <c r="I23" s="684"/>
      <c r="J23" s="684"/>
      <c r="K23" s="684"/>
      <c r="L23" s="684"/>
      <c r="M23" s="684"/>
      <c r="N23" s="684"/>
      <c r="O23" s="684"/>
    </row>
    <row r="24" spans="2:15">
      <c r="B24" s="684"/>
      <c r="C24" s="684"/>
      <c r="D24" s="684"/>
      <c r="E24" s="684"/>
      <c r="F24" s="684"/>
      <c r="G24" s="684"/>
      <c r="H24" s="684"/>
      <c r="I24" s="684"/>
      <c r="J24" s="684"/>
      <c r="K24" s="684"/>
      <c r="L24" s="684"/>
      <c r="M24" s="684"/>
      <c r="N24" s="684"/>
      <c r="O24" s="684"/>
    </row>
    <row r="25" spans="2:15">
      <c r="B25" s="684"/>
      <c r="C25" s="684"/>
      <c r="D25" s="684"/>
      <c r="E25" s="684"/>
      <c r="F25" s="684"/>
      <c r="G25" s="684"/>
      <c r="H25" s="684"/>
      <c r="I25" s="684"/>
      <c r="J25" s="684"/>
      <c r="K25" s="684"/>
      <c r="L25" s="684"/>
      <c r="M25" s="684"/>
      <c r="N25" s="684"/>
      <c r="O25" s="684"/>
    </row>
    <row r="26" spans="2:15">
      <c r="B26" s="684"/>
      <c r="C26" s="684"/>
      <c r="D26" s="684"/>
      <c r="E26" s="684"/>
      <c r="F26" s="684"/>
      <c r="G26" s="684"/>
      <c r="H26" s="684"/>
      <c r="I26" s="684"/>
      <c r="J26" s="684"/>
      <c r="K26" s="684"/>
      <c r="L26" s="684"/>
      <c r="M26" s="684"/>
      <c r="N26" s="684"/>
      <c r="O26" s="684"/>
    </row>
    <row r="27" spans="2:15">
      <c r="B27" s="684"/>
      <c r="C27" s="684"/>
      <c r="D27" s="684"/>
      <c r="E27" s="684"/>
      <c r="F27" s="684"/>
      <c r="G27" s="684"/>
      <c r="H27" s="684"/>
      <c r="I27" s="684"/>
      <c r="J27" s="684"/>
      <c r="K27" s="684"/>
      <c r="L27" s="684"/>
      <c r="M27" s="684"/>
      <c r="N27" s="684"/>
      <c r="O27" s="684"/>
    </row>
    <row r="28" spans="2:15">
      <c r="B28" s="684"/>
      <c r="C28" s="684"/>
      <c r="D28" s="684"/>
      <c r="E28" s="684"/>
      <c r="F28" s="684"/>
      <c r="G28" s="684"/>
      <c r="H28" s="684"/>
      <c r="I28" s="684"/>
      <c r="J28" s="684"/>
      <c r="K28" s="684"/>
      <c r="L28" s="684"/>
      <c r="M28" s="684"/>
      <c r="N28" s="684"/>
      <c r="O28" s="684"/>
    </row>
    <row r="29" spans="2:15">
      <c r="B29" s="684"/>
      <c r="C29" s="684"/>
      <c r="D29" s="684"/>
      <c r="E29" s="684"/>
      <c r="F29" s="684"/>
      <c r="G29" s="684"/>
      <c r="H29" s="684"/>
      <c r="I29" s="684"/>
      <c r="J29" s="684"/>
      <c r="K29" s="684"/>
      <c r="L29" s="684"/>
      <c r="M29" s="684"/>
      <c r="N29" s="684"/>
      <c r="O29" s="684"/>
    </row>
    <row r="30" spans="2:15">
      <c r="B30" s="684"/>
      <c r="C30" s="684"/>
      <c r="D30" s="684"/>
      <c r="E30" s="684"/>
      <c r="F30" s="684"/>
      <c r="G30" s="684"/>
      <c r="H30" s="684"/>
      <c r="I30" s="684"/>
      <c r="J30" s="684"/>
      <c r="K30" s="684"/>
      <c r="L30" s="684"/>
      <c r="M30" s="684"/>
      <c r="N30" s="684"/>
      <c r="O30" s="684"/>
    </row>
    <row r="31" spans="2:15">
      <c r="B31" s="684"/>
      <c r="C31" s="684"/>
      <c r="D31" s="684"/>
      <c r="E31" s="684"/>
      <c r="F31" s="684"/>
      <c r="G31" s="684"/>
      <c r="H31" s="684"/>
      <c r="I31" s="684"/>
      <c r="J31" s="684"/>
      <c r="K31" s="684"/>
      <c r="L31" s="684"/>
      <c r="M31" s="684"/>
      <c r="N31" s="684"/>
      <c r="O31" s="684"/>
    </row>
    <row r="32" spans="2:15">
      <c r="B32" s="684"/>
      <c r="C32" s="684"/>
      <c r="D32" s="684"/>
      <c r="E32" s="684"/>
      <c r="F32" s="684"/>
      <c r="G32" s="684"/>
      <c r="H32" s="684"/>
      <c r="I32" s="684"/>
      <c r="J32" s="684"/>
      <c r="K32" s="684"/>
      <c r="L32" s="684"/>
      <c r="M32" s="684"/>
      <c r="N32" s="684"/>
      <c r="O32" s="684"/>
    </row>
    <row r="33" spans="2:15">
      <c r="B33" s="684"/>
      <c r="C33" s="684"/>
      <c r="D33" s="684"/>
      <c r="E33" s="684"/>
      <c r="F33" s="684"/>
      <c r="G33" s="684"/>
      <c r="H33" s="684"/>
      <c r="I33" s="684"/>
      <c r="J33" s="684"/>
      <c r="K33" s="684"/>
      <c r="L33" s="684"/>
      <c r="M33" s="684"/>
      <c r="N33" s="684"/>
      <c r="O33" s="684"/>
    </row>
    <row r="34" spans="2:15">
      <c r="B34" s="684"/>
      <c r="C34" s="684"/>
      <c r="D34" s="684"/>
      <c r="E34" s="684"/>
      <c r="F34" s="684"/>
      <c r="G34" s="684"/>
      <c r="H34" s="684"/>
      <c r="I34" s="684"/>
      <c r="J34" s="684"/>
      <c r="K34" s="684"/>
      <c r="L34" s="684"/>
      <c r="M34" s="684"/>
      <c r="N34" s="684"/>
      <c r="O34" s="684"/>
    </row>
    <row r="35" spans="2:15">
      <c r="B35" s="684"/>
      <c r="C35" s="684"/>
      <c r="D35" s="684"/>
      <c r="E35" s="684"/>
      <c r="F35" s="684"/>
      <c r="G35" s="684"/>
      <c r="H35" s="684"/>
      <c r="I35" s="684"/>
      <c r="J35" s="684"/>
      <c r="K35" s="684"/>
      <c r="L35" s="684"/>
      <c r="M35" s="684"/>
      <c r="N35" s="684"/>
      <c r="O35" s="684"/>
    </row>
    <row r="36" spans="2:15">
      <c r="B36" s="684"/>
      <c r="C36" s="684"/>
      <c r="D36" s="684"/>
      <c r="E36" s="684"/>
      <c r="F36" s="684"/>
      <c r="G36" s="684"/>
      <c r="H36" s="684"/>
      <c r="I36" s="684"/>
      <c r="J36" s="684"/>
      <c r="K36" s="684"/>
      <c r="L36" s="684"/>
      <c r="M36" s="684"/>
      <c r="N36" s="684"/>
      <c r="O36" s="684"/>
    </row>
    <row r="37" spans="2:15">
      <c r="B37" s="684"/>
      <c r="C37" s="684"/>
      <c r="D37" s="684"/>
      <c r="E37" s="684"/>
      <c r="F37" s="684"/>
      <c r="G37" s="684"/>
      <c r="H37" s="684"/>
      <c r="I37" s="684"/>
      <c r="J37" s="684"/>
      <c r="K37" s="684"/>
      <c r="L37" s="684"/>
      <c r="M37" s="684"/>
      <c r="N37" s="684"/>
      <c r="O37" s="684"/>
    </row>
    <row r="38" spans="2:15">
      <c r="B38" s="684"/>
      <c r="C38" s="684"/>
      <c r="D38" s="684"/>
      <c r="E38" s="684"/>
      <c r="F38" s="684"/>
      <c r="G38" s="684"/>
      <c r="H38" s="684"/>
      <c r="I38" s="684"/>
      <c r="J38" s="684"/>
      <c r="K38" s="684"/>
      <c r="L38" s="684"/>
      <c r="M38" s="684"/>
      <c r="N38" s="684"/>
      <c r="O38" s="684"/>
    </row>
    <row r="39" spans="2:15">
      <c r="B39" s="684"/>
      <c r="C39" s="684"/>
      <c r="D39" s="684"/>
      <c r="E39" s="684"/>
      <c r="F39" s="684"/>
      <c r="G39" s="684"/>
      <c r="H39" s="684"/>
      <c r="I39" s="684"/>
      <c r="J39" s="684"/>
      <c r="K39" s="684"/>
      <c r="L39" s="684"/>
      <c r="M39" s="684"/>
      <c r="N39" s="684"/>
      <c r="O39" s="684"/>
    </row>
    <row r="40" spans="2:15">
      <c r="B40" s="684"/>
      <c r="C40" s="684"/>
      <c r="D40" s="684"/>
      <c r="E40" s="684"/>
      <c r="F40" s="684"/>
      <c r="G40" s="684"/>
      <c r="H40" s="684"/>
      <c r="I40" s="684"/>
      <c r="J40" s="684"/>
      <c r="K40" s="684"/>
      <c r="L40" s="684"/>
      <c r="M40" s="684"/>
      <c r="N40" s="684"/>
      <c r="O40" s="684"/>
    </row>
    <row r="41" spans="2:15">
      <c r="B41" s="684"/>
      <c r="C41" s="684"/>
      <c r="D41" s="684"/>
      <c r="E41" s="684"/>
      <c r="F41" s="684"/>
      <c r="G41" s="684"/>
      <c r="H41" s="684"/>
      <c r="I41" s="684"/>
      <c r="J41" s="684"/>
      <c r="K41" s="684"/>
      <c r="L41" s="684"/>
      <c r="M41" s="684"/>
      <c r="N41" s="684"/>
      <c r="O41" s="684"/>
    </row>
    <row r="42" spans="2:15">
      <c r="B42" s="684"/>
      <c r="C42" s="684"/>
      <c r="D42" s="684"/>
      <c r="E42" s="684"/>
      <c r="F42" s="684"/>
      <c r="G42" s="684"/>
      <c r="H42" s="684"/>
      <c r="I42" s="684"/>
      <c r="J42" s="684"/>
      <c r="K42" s="684"/>
      <c r="L42" s="684"/>
      <c r="M42" s="684"/>
      <c r="N42" s="684"/>
      <c r="O42" s="684"/>
    </row>
    <row r="43" spans="2:15">
      <c r="B43" s="684"/>
      <c r="C43" s="684"/>
      <c r="D43" s="684"/>
      <c r="E43" s="684"/>
      <c r="F43" s="684"/>
      <c r="G43" s="684"/>
      <c r="H43" s="684"/>
      <c r="I43" s="684"/>
      <c r="J43" s="684"/>
      <c r="K43" s="684"/>
      <c r="L43" s="684"/>
      <c r="M43" s="684"/>
      <c r="N43" s="684"/>
      <c r="O43" s="684"/>
    </row>
    <row r="44" spans="2:15">
      <c r="B44" s="684"/>
      <c r="C44" s="684"/>
      <c r="D44" s="684"/>
      <c r="E44" s="684"/>
      <c r="F44" s="684"/>
      <c r="G44" s="684"/>
      <c r="H44" s="684"/>
      <c r="I44" s="684"/>
      <c r="J44" s="684"/>
      <c r="K44" s="684"/>
      <c r="L44" s="684"/>
      <c r="M44" s="684"/>
      <c r="N44" s="684"/>
      <c r="O44" s="684"/>
    </row>
    <row r="45" spans="2:15">
      <c r="B45" s="684"/>
      <c r="C45" s="684"/>
      <c r="D45" s="684"/>
      <c r="E45" s="684"/>
      <c r="F45" s="684"/>
      <c r="G45" s="684"/>
      <c r="H45" s="684"/>
      <c r="I45" s="684"/>
      <c r="J45" s="684"/>
      <c r="K45" s="684"/>
      <c r="L45" s="684"/>
      <c r="M45" s="684"/>
      <c r="N45" s="684"/>
      <c r="O45" s="684"/>
    </row>
    <row r="46" spans="2:15">
      <c r="B46" s="684"/>
      <c r="C46" s="684"/>
      <c r="D46" s="684"/>
      <c r="E46" s="684"/>
      <c r="F46" s="684"/>
      <c r="G46" s="684"/>
      <c r="H46" s="684"/>
      <c r="I46" s="684"/>
      <c r="J46" s="684"/>
      <c r="K46" s="684"/>
      <c r="L46" s="684"/>
      <c r="M46" s="684"/>
      <c r="N46" s="684"/>
      <c r="O46" s="684"/>
    </row>
    <row r="47" spans="2:15">
      <c r="B47" s="684"/>
      <c r="C47" s="684"/>
      <c r="D47" s="684"/>
      <c r="E47" s="684"/>
      <c r="F47" s="684"/>
      <c r="G47" s="684"/>
      <c r="H47" s="684"/>
      <c r="I47" s="684"/>
      <c r="J47" s="684"/>
      <c r="K47" s="684"/>
      <c r="L47" s="684"/>
      <c r="M47" s="684"/>
      <c r="N47" s="684"/>
      <c r="O47" s="684"/>
    </row>
    <row r="48" spans="2:15">
      <c r="B48" s="684"/>
      <c r="C48" s="684"/>
      <c r="D48" s="684"/>
      <c r="E48" s="684"/>
      <c r="F48" s="684"/>
      <c r="G48" s="684"/>
      <c r="H48" s="684"/>
      <c r="I48" s="684"/>
      <c r="J48" s="684"/>
      <c r="K48" s="684"/>
      <c r="L48" s="684"/>
      <c r="M48" s="684"/>
      <c r="N48" s="684"/>
      <c r="O48" s="684"/>
    </row>
    <row r="49" spans="2:15">
      <c r="B49" s="684"/>
      <c r="C49" s="684"/>
      <c r="D49" s="684"/>
      <c r="E49" s="684"/>
      <c r="F49" s="684"/>
      <c r="G49" s="684"/>
      <c r="H49" s="684"/>
      <c r="I49" s="684"/>
      <c r="J49" s="684"/>
      <c r="K49" s="684"/>
      <c r="L49" s="684"/>
      <c r="M49" s="684"/>
      <c r="N49" s="684"/>
      <c r="O49" s="684"/>
    </row>
    <row r="50" spans="2:15">
      <c r="B50" s="684"/>
      <c r="C50" s="684"/>
      <c r="D50" s="684"/>
      <c r="E50" s="684"/>
      <c r="F50" s="684"/>
      <c r="G50" s="684"/>
      <c r="H50" s="684"/>
      <c r="I50" s="684"/>
      <c r="J50" s="684"/>
      <c r="K50" s="684"/>
      <c r="L50" s="684"/>
      <c r="M50" s="684"/>
      <c r="N50" s="684"/>
      <c r="O50" s="684"/>
    </row>
    <row r="51" spans="2:15">
      <c r="B51" s="684"/>
      <c r="C51" s="684"/>
      <c r="D51" s="684"/>
      <c r="E51" s="684"/>
      <c r="F51" s="684"/>
      <c r="G51" s="684"/>
      <c r="H51" s="684"/>
      <c r="I51" s="684"/>
      <c r="J51" s="684"/>
      <c r="K51" s="684"/>
      <c r="L51" s="684"/>
      <c r="M51" s="684"/>
      <c r="N51" s="684"/>
      <c r="O51" s="684"/>
    </row>
    <row r="52" spans="2:15">
      <c r="B52" s="684"/>
      <c r="C52" s="684"/>
      <c r="D52" s="684"/>
      <c r="E52" s="684"/>
      <c r="F52" s="684"/>
      <c r="G52" s="684"/>
      <c r="H52" s="684"/>
      <c r="I52" s="684"/>
      <c r="J52" s="684"/>
      <c r="K52" s="684"/>
      <c r="L52" s="684"/>
      <c r="M52" s="684"/>
      <c r="N52" s="684"/>
      <c r="O52" s="684"/>
    </row>
    <row r="53" spans="2:15">
      <c r="B53" s="684"/>
      <c r="C53" s="684"/>
      <c r="D53" s="684"/>
      <c r="E53" s="684"/>
      <c r="F53" s="684"/>
      <c r="G53" s="684"/>
      <c r="H53" s="684"/>
      <c r="I53" s="684"/>
      <c r="J53" s="684"/>
      <c r="K53" s="684"/>
      <c r="L53" s="684"/>
      <c r="M53" s="684"/>
      <c r="N53" s="684"/>
      <c r="O53" s="684"/>
    </row>
    <row r="54" spans="2:15">
      <c r="B54" s="684"/>
      <c r="C54" s="684"/>
      <c r="D54" s="684"/>
      <c r="E54" s="684"/>
      <c r="F54" s="684"/>
      <c r="G54" s="684"/>
      <c r="H54" s="684"/>
      <c r="I54" s="684"/>
      <c r="J54" s="684"/>
      <c r="K54" s="684"/>
      <c r="L54" s="684"/>
      <c r="M54" s="684"/>
      <c r="N54" s="684"/>
      <c r="O54" s="684"/>
    </row>
    <row r="55" spans="2:15">
      <c r="B55" s="684"/>
      <c r="C55" s="684"/>
      <c r="D55" s="684"/>
      <c r="E55" s="684"/>
      <c r="F55" s="684"/>
      <c r="G55" s="684"/>
      <c r="H55" s="684"/>
      <c r="I55" s="684"/>
      <c r="J55" s="684"/>
      <c r="K55" s="684"/>
      <c r="L55" s="684"/>
      <c r="M55" s="684"/>
      <c r="N55" s="684"/>
      <c r="O55" s="684"/>
    </row>
    <row r="56" spans="2:15">
      <c r="B56" s="684"/>
      <c r="C56" s="684"/>
      <c r="D56" s="684"/>
      <c r="E56" s="684"/>
      <c r="F56" s="684"/>
      <c r="G56" s="684"/>
      <c r="H56" s="684"/>
      <c r="I56" s="684"/>
      <c r="J56" s="684"/>
      <c r="K56" s="684"/>
      <c r="L56" s="684"/>
      <c r="M56" s="684"/>
      <c r="N56" s="684"/>
      <c r="O56" s="684"/>
    </row>
    <row r="57" spans="2:15">
      <c r="B57" s="684"/>
      <c r="C57" s="684"/>
      <c r="D57" s="684"/>
      <c r="E57" s="684"/>
      <c r="F57" s="684"/>
      <c r="G57" s="684"/>
      <c r="H57" s="684"/>
      <c r="I57" s="684"/>
      <c r="J57" s="684"/>
      <c r="K57" s="684"/>
      <c r="L57" s="684"/>
      <c r="M57" s="684"/>
      <c r="N57" s="684"/>
      <c r="O57" s="684"/>
    </row>
    <row r="58" spans="2:15">
      <c r="B58" s="684"/>
      <c r="C58" s="684"/>
      <c r="D58" s="684"/>
      <c r="E58" s="684"/>
      <c r="F58" s="684"/>
      <c r="G58" s="684"/>
      <c r="H58" s="684"/>
      <c r="I58" s="684"/>
      <c r="J58" s="684"/>
      <c r="K58" s="684"/>
      <c r="L58" s="684"/>
      <c r="M58" s="684"/>
      <c r="N58" s="684"/>
      <c r="O58" s="684"/>
    </row>
    <row r="59" spans="2:15">
      <c r="B59" s="684"/>
      <c r="C59" s="684"/>
      <c r="D59" s="684"/>
      <c r="E59" s="684"/>
      <c r="F59" s="684"/>
      <c r="G59" s="684"/>
      <c r="H59" s="684"/>
      <c r="I59" s="684"/>
      <c r="J59" s="684"/>
      <c r="K59" s="684"/>
      <c r="L59" s="684"/>
      <c r="M59" s="684"/>
      <c r="N59" s="684"/>
      <c r="O59" s="684"/>
    </row>
    <row r="60" spans="2:15">
      <c r="B60" s="684"/>
      <c r="C60" s="684"/>
      <c r="D60" s="684"/>
      <c r="E60" s="684"/>
      <c r="F60" s="684"/>
      <c r="G60" s="684"/>
      <c r="H60" s="684"/>
      <c r="I60" s="684"/>
      <c r="J60" s="684"/>
      <c r="K60" s="684"/>
      <c r="L60" s="684"/>
      <c r="M60" s="684"/>
      <c r="N60" s="684"/>
      <c r="O60" s="684"/>
    </row>
    <row r="61" spans="2:15">
      <c r="B61" s="684"/>
      <c r="C61" s="684"/>
      <c r="D61" s="684"/>
      <c r="E61" s="684"/>
      <c r="F61" s="684"/>
      <c r="G61" s="684"/>
      <c r="H61" s="684"/>
      <c r="I61" s="684"/>
      <c r="J61" s="684"/>
      <c r="K61" s="684"/>
      <c r="L61" s="684"/>
      <c r="M61" s="684"/>
      <c r="N61" s="684"/>
      <c r="O61" s="684"/>
    </row>
    <row r="62" spans="2:15">
      <c r="B62" s="684"/>
      <c r="C62" s="684"/>
      <c r="D62" s="684"/>
      <c r="E62" s="684"/>
      <c r="F62" s="684"/>
      <c r="G62" s="684"/>
      <c r="H62" s="684"/>
      <c r="I62" s="684"/>
      <c r="J62" s="684"/>
      <c r="K62" s="684"/>
      <c r="L62" s="684"/>
      <c r="M62" s="684"/>
      <c r="N62" s="684"/>
      <c r="O62" s="684"/>
    </row>
    <row r="63" spans="2:15">
      <c r="B63" s="684"/>
      <c r="C63" s="684"/>
      <c r="D63" s="684"/>
      <c r="E63" s="684"/>
      <c r="F63" s="684"/>
      <c r="G63" s="684"/>
      <c r="H63" s="684"/>
      <c r="I63" s="684"/>
      <c r="J63" s="684"/>
      <c r="K63" s="684"/>
      <c r="L63" s="684"/>
      <c r="M63" s="684"/>
      <c r="N63" s="684"/>
      <c r="O63" s="684"/>
    </row>
    <row r="64" spans="2:15">
      <c r="B64" s="684"/>
      <c r="C64" s="684"/>
      <c r="D64" s="684"/>
      <c r="E64" s="684"/>
      <c r="F64" s="684"/>
      <c r="G64" s="684"/>
      <c r="H64" s="684"/>
      <c r="I64" s="684"/>
      <c r="J64" s="684"/>
      <c r="K64" s="684"/>
      <c r="L64" s="684"/>
      <c r="M64" s="684"/>
      <c r="N64" s="684"/>
      <c r="O64" s="684"/>
    </row>
    <row r="65" spans="2:15">
      <c r="B65" s="684"/>
      <c r="C65" s="684"/>
      <c r="D65" s="684"/>
      <c r="E65" s="684"/>
      <c r="F65" s="684"/>
      <c r="G65" s="684"/>
      <c r="H65" s="684"/>
      <c r="I65" s="684"/>
      <c r="J65" s="684"/>
      <c r="K65" s="684"/>
      <c r="L65" s="684"/>
      <c r="M65" s="684"/>
      <c r="N65" s="684"/>
      <c r="O65" s="68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60"/>
  <sheetViews>
    <sheetView showGridLines="0" view="pageBreakPreview" zoomScale="140" zoomScaleNormal="100" zoomScaleSheetLayoutView="140" zoomScalePageLayoutView="130" workbookViewId="0">
      <selection activeCell="P25" sqref="P25"/>
    </sheetView>
  </sheetViews>
  <sheetFormatPr defaultRowHeight="11.25"/>
  <cols>
    <col min="1" max="2" width="11.83203125" style="95" customWidth="1"/>
    <col min="3" max="3" width="12" style="95" customWidth="1"/>
    <col min="4" max="4" width="11.33203125" style="95" customWidth="1"/>
    <col min="5" max="5" width="11.1640625" style="95" customWidth="1"/>
    <col min="6" max="6" width="11"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27" customHeight="1">
      <c r="A2" s="806" t="s">
        <v>742</v>
      </c>
      <c r="B2" s="806"/>
      <c r="C2" s="806"/>
      <c r="D2" s="806"/>
      <c r="E2" s="806"/>
      <c r="F2" s="806"/>
      <c r="G2" s="806"/>
      <c r="H2" s="806"/>
      <c r="I2" s="806"/>
      <c r="J2" s="806"/>
      <c r="K2" s="397"/>
    </row>
    <row r="3" spans="1:13" ht="7.5" customHeight="1">
      <c r="A3" s="158"/>
      <c r="B3" s="350"/>
      <c r="C3" s="369"/>
      <c r="D3" s="370"/>
      <c r="E3" s="370"/>
      <c r="F3" s="371"/>
      <c r="G3" s="372"/>
      <c r="H3" s="372"/>
      <c r="I3" s="282"/>
      <c r="J3" s="371"/>
    </row>
    <row r="4" spans="1:13" ht="11.25" customHeight="1">
      <c r="A4" s="312" t="s">
        <v>260</v>
      </c>
      <c r="B4" s="350"/>
      <c r="C4" s="369"/>
      <c r="D4" s="370"/>
      <c r="E4" s="370"/>
      <c r="F4" s="371"/>
      <c r="G4" s="372"/>
      <c r="H4" s="372"/>
      <c r="I4" s="282"/>
      <c r="J4" s="371"/>
      <c r="K4" s="45"/>
    </row>
    <row r="5" spans="1:13" ht="11.25" customHeight="1">
      <c r="A5" s="158"/>
      <c r="B5" s="350"/>
      <c r="C5" s="369"/>
      <c r="D5" s="370"/>
      <c r="E5" s="370"/>
      <c r="F5" s="371"/>
      <c r="G5" s="372"/>
      <c r="H5" s="372"/>
      <c r="I5" s="282"/>
      <c r="J5" s="371"/>
      <c r="K5" s="45"/>
    </row>
    <row r="6" spans="1:13" ht="33.75">
      <c r="A6" s="375" t="s">
        <v>253</v>
      </c>
      <c r="B6" s="376" t="s">
        <v>254</v>
      </c>
      <c r="C6" s="376" t="s">
        <v>255</v>
      </c>
      <c r="D6" s="376" t="s">
        <v>256</v>
      </c>
      <c r="E6" s="376" t="s">
        <v>257</v>
      </c>
      <c r="F6" s="377" t="s">
        <v>258</v>
      </c>
      <c r="G6" s="378" t="s">
        <v>269</v>
      </c>
      <c r="H6" s="377" t="s">
        <v>273</v>
      </c>
      <c r="I6" s="378" t="s">
        <v>259</v>
      </c>
      <c r="J6" s="379" t="s">
        <v>270</v>
      </c>
      <c r="K6" s="374"/>
    </row>
    <row r="7" spans="1:13" s="373" customFormat="1" ht="21.75" customHeight="1">
      <c r="A7" s="380" t="s">
        <v>261</v>
      </c>
      <c r="B7" s="381" t="s">
        <v>262</v>
      </c>
      <c r="C7" s="381" t="s">
        <v>262</v>
      </c>
      <c r="D7" s="381" t="s">
        <v>268</v>
      </c>
      <c r="E7" s="381" t="s">
        <v>263</v>
      </c>
      <c r="F7" s="382" t="s">
        <v>274</v>
      </c>
      <c r="G7" s="382">
        <v>33</v>
      </c>
      <c r="H7" s="383">
        <v>144.48400000000001</v>
      </c>
      <c r="I7" s="383">
        <v>144.48400000000001</v>
      </c>
      <c r="J7" s="384" t="s">
        <v>264</v>
      </c>
      <c r="K7" s="396"/>
    </row>
    <row r="8" spans="1:13" ht="11.25" customHeight="1">
      <c r="A8" s="761" t="s">
        <v>48</v>
      </c>
      <c r="B8" s="762"/>
      <c r="C8" s="762"/>
      <c r="D8" s="762"/>
      <c r="E8" s="763"/>
      <c r="F8" s="764"/>
      <c r="G8" s="765"/>
      <c r="H8" s="385">
        <f>+SUM(H7:H7)</f>
        <v>144.48400000000001</v>
      </c>
      <c r="I8" s="385">
        <f>+SUM(I7:I7)</f>
        <v>144.48400000000001</v>
      </c>
      <c r="J8" s="386"/>
      <c r="K8" s="337"/>
    </row>
    <row r="9" spans="1:13" ht="15" customHeight="1">
      <c r="A9" s="425" t="s">
        <v>278</v>
      </c>
      <c r="B9" s="153"/>
      <c r="C9" s="153"/>
      <c r="D9" s="153"/>
      <c r="E9" s="153"/>
      <c r="F9" s="153"/>
      <c r="G9" s="153"/>
      <c r="H9" s="153"/>
      <c r="I9" s="153"/>
      <c r="J9" s="153"/>
      <c r="K9" s="337"/>
    </row>
    <row r="10" spans="1:13" ht="11.25" customHeight="1">
      <c r="A10" s="427" t="s">
        <v>794</v>
      </c>
      <c r="B10" s="153"/>
      <c r="C10" s="153"/>
      <c r="D10" s="153"/>
      <c r="E10" s="153"/>
      <c r="F10" s="153"/>
      <c r="G10" s="153"/>
      <c r="H10" s="153"/>
      <c r="I10" s="153"/>
      <c r="J10" s="153"/>
      <c r="K10" s="337"/>
      <c r="L10" s="95" t="s">
        <v>271</v>
      </c>
      <c r="M10" s="95">
        <v>144.48400000000001</v>
      </c>
    </row>
    <row r="11" spans="1:13" ht="11.25" customHeight="1">
      <c r="A11" s="157"/>
      <c r="B11" s="159"/>
      <c r="C11" s="159"/>
      <c r="D11" s="159"/>
      <c r="E11" s="159"/>
      <c r="F11" s="159"/>
      <c r="G11" s="159"/>
      <c r="H11" s="159"/>
      <c r="I11" s="159"/>
      <c r="J11" s="159"/>
      <c r="K11" s="337"/>
    </row>
    <row r="12" spans="1:13" ht="11.25" customHeight="1">
      <c r="A12" s="388"/>
      <c r="B12" s="389"/>
      <c r="C12" s="387"/>
      <c r="D12" s="387"/>
      <c r="E12" s="387"/>
      <c r="F12" s="387"/>
      <c r="G12" s="387"/>
      <c r="H12" s="398"/>
      <c r="I12" s="398"/>
      <c r="J12" s="398"/>
      <c r="K12" s="337"/>
    </row>
    <row r="13" spans="1:13" ht="11.25" customHeight="1">
      <c r="A13" s="399"/>
      <c r="B13" s="387"/>
      <c r="C13" s="387"/>
      <c r="D13" s="387"/>
      <c r="E13" s="387"/>
      <c r="F13" s="387"/>
      <c r="G13" s="387"/>
      <c r="H13" s="400"/>
      <c r="I13" s="400"/>
      <c r="J13" s="400"/>
      <c r="K13" s="337"/>
    </row>
    <row r="14" spans="1:13" ht="11.25" customHeight="1">
      <c r="A14" s="399"/>
      <c r="B14" s="387"/>
      <c r="C14" s="387"/>
      <c r="D14" s="387"/>
      <c r="E14" s="387"/>
      <c r="F14" s="387"/>
      <c r="G14" s="387"/>
      <c r="H14" s="398"/>
      <c r="I14" s="398" t="s">
        <v>8</v>
      </c>
      <c r="J14" s="398"/>
      <c r="K14" s="337"/>
    </row>
    <row r="15" spans="1:13" ht="11.25" customHeight="1">
      <c r="A15" s="399"/>
      <c r="B15" s="387"/>
      <c r="C15" s="387"/>
      <c r="D15" s="387"/>
      <c r="E15" s="387"/>
      <c r="F15" s="387"/>
      <c r="G15" s="387"/>
      <c r="H15" s="398"/>
      <c r="I15" s="398"/>
      <c r="J15" s="398"/>
      <c r="K15" s="337"/>
    </row>
    <row r="16" spans="1:13" ht="11.25" customHeight="1">
      <c r="A16" s="401"/>
      <c r="B16" s="402"/>
      <c r="C16" s="402"/>
      <c r="D16" s="402"/>
      <c r="E16" s="402"/>
      <c r="F16" s="402"/>
      <c r="G16" s="402"/>
      <c r="H16" s="403"/>
      <c r="I16" s="403"/>
      <c r="J16" s="403"/>
      <c r="K16" s="337"/>
    </row>
    <row r="17" spans="1:11" ht="11.25" customHeight="1">
      <c r="A17" s="404"/>
      <c r="B17" s="295"/>
      <c r="C17" s="295"/>
      <c r="D17" s="159"/>
      <c r="E17" s="159"/>
      <c r="F17" s="159"/>
      <c r="G17" s="159"/>
      <c r="H17" s="390"/>
      <c r="I17" s="390"/>
      <c r="J17" s="390"/>
      <c r="K17" s="337"/>
    </row>
    <row r="18" spans="1:11" ht="11.25" customHeight="1">
      <c r="A18" s="358"/>
      <c r="B18" s="159"/>
      <c r="C18" s="159"/>
      <c r="D18" s="159"/>
      <c r="E18" s="159"/>
      <c r="F18" s="159"/>
      <c r="G18" s="159"/>
      <c r="H18" s="390"/>
      <c r="I18" s="390"/>
      <c r="J18" s="390"/>
      <c r="K18" s="337"/>
    </row>
    <row r="19" spans="1:11" ht="11.25" customHeight="1">
      <c r="A19" s="358"/>
      <c r="B19" s="159"/>
      <c r="C19" s="159"/>
      <c r="D19" s="159"/>
      <c r="E19" s="159"/>
      <c r="F19" s="159"/>
      <c r="G19" s="159"/>
      <c r="H19" s="210"/>
      <c r="I19" s="210"/>
      <c r="J19" s="210"/>
      <c r="K19" s="337"/>
    </row>
    <row r="20" spans="1:11" ht="11.25" customHeight="1">
      <c r="A20" s="358"/>
      <c r="B20" s="159"/>
      <c r="C20" s="159"/>
      <c r="D20" s="159"/>
      <c r="E20" s="159"/>
      <c r="F20" s="159"/>
      <c r="G20" s="159"/>
      <c r="H20" s="390"/>
      <c r="I20" s="390"/>
      <c r="J20" s="390"/>
      <c r="K20" s="337"/>
    </row>
    <row r="21" spans="1:11" ht="11.25" customHeight="1">
      <c r="A21" s="358"/>
      <c r="B21" s="159"/>
      <c r="C21" s="159"/>
      <c r="D21" s="159"/>
      <c r="E21" s="159"/>
      <c r="F21" s="159"/>
      <c r="G21" s="159"/>
      <c r="H21" s="405"/>
      <c r="I21" s="405"/>
      <c r="J21" s="405"/>
      <c r="K21" s="337"/>
    </row>
    <row r="22" spans="1:11" ht="11.25" customHeight="1">
      <c r="A22" s="391"/>
      <c r="B22" s="250"/>
      <c r="C22" s="250"/>
      <c r="D22" s="250"/>
      <c r="E22" s="250"/>
      <c r="F22" s="250"/>
      <c r="G22" s="250"/>
      <c r="H22" s="250"/>
      <c r="I22" s="250"/>
      <c r="J22" s="250"/>
      <c r="K22" s="337"/>
    </row>
    <row r="23" spans="1:11" ht="11.25" customHeight="1">
      <c r="A23" s="387"/>
      <c r="B23" s="159"/>
      <c r="C23" s="159"/>
      <c r="D23" s="159"/>
      <c r="E23" s="159"/>
      <c r="F23" s="159"/>
      <c r="G23" s="159"/>
      <c r="H23" s="159"/>
      <c r="I23" s="159"/>
      <c r="J23" s="159"/>
      <c r="K23" s="337"/>
    </row>
    <row r="24" spans="1:11" ht="11.25" customHeight="1">
      <c r="A24" s="392"/>
      <c r="B24" s="392"/>
      <c r="C24" s="392"/>
      <c r="D24" s="392"/>
      <c r="E24" s="392"/>
      <c r="F24" s="392"/>
      <c r="G24" s="392"/>
      <c r="H24" s="392"/>
      <c r="I24" s="392"/>
      <c r="J24" s="91"/>
      <c r="K24" s="337"/>
    </row>
    <row r="25" spans="1:11" ht="11.25" customHeight="1">
      <c r="A25" s="25"/>
      <c r="B25" s="805" t="s">
        <v>744</v>
      </c>
      <c r="C25" s="805"/>
      <c r="D25" s="805"/>
      <c r="E25" s="805"/>
      <c r="F25" s="805"/>
      <c r="G25" s="805"/>
      <c r="H25" s="805"/>
      <c r="I25" s="805"/>
      <c r="J25" s="805"/>
      <c r="K25" s="805"/>
    </row>
    <row r="26" spans="1:11" ht="11.25" customHeight="1"/>
    <row r="27" spans="1:11" ht="6.75" customHeight="1">
      <c r="K27" s="337"/>
    </row>
    <row r="28" spans="1:11" ht="11.25" customHeight="1">
      <c r="A28" s="84"/>
      <c r="B28" s="84"/>
      <c r="C28" s="84"/>
      <c r="D28" s="84"/>
      <c r="E28" s="25"/>
      <c r="F28" s="25"/>
      <c r="G28" s="84"/>
      <c r="H28" s="25"/>
      <c r="I28" s="25"/>
      <c r="J28" s="25"/>
      <c r="K28" s="337"/>
    </row>
    <row r="29" spans="1:11" ht="11.25" customHeight="1">
      <c r="A29" s="393" t="s">
        <v>760</v>
      </c>
      <c r="B29" s="153"/>
      <c r="C29" s="394"/>
      <c r="D29" s="153"/>
      <c r="E29" s="249"/>
      <c r="F29" s="249"/>
      <c r="G29" s="153"/>
      <c r="H29" s="249"/>
      <c r="I29" s="249"/>
      <c r="J29" s="249"/>
      <c r="K29" s="337"/>
    </row>
    <row r="30" spans="1:11" ht="11.25" customHeight="1">
      <c r="B30" s="153"/>
      <c r="C30" s="394"/>
      <c r="D30" s="153"/>
      <c r="E30" s="249"/>
      <c r="F30" s="249"/>
      <c r="G30" s="153"/>
      <c r="H30" s="249"/>
      <c r="I30" s="249"/>
      <c r="J30" s="249"/>
      <c r="K30" s="337"/>
    </row>
    <row r="31" spans="1:11" ht="33.75" customHeight="1">
      <c r="B31" s="804" t="s">
        <v>272</v>
      </c>
      <c r="C31" s="804"/>
      <c r="D31" s="409" t="str">
        <f>UPPER('1. Resumen'!Q4)&amp;"
 "&amp;'1. Resumen'!Q5</f>
        <v>ENERO
 2018</v>
      </c>
      <c r="E31" s="409" t="str">
        <f>UPPER('1. Resumen'!Q4)&amp;" 
"&amp;'1. Resumen'!Q5-1</f>
        <v>ENERO 
2017</v>
      </c>
      <c r="F31" s="409" t="s">
        <v>275</v>
      </c>
      <c r="G31" s="406"/>
      <c r="H31" s="407"/>
      <c r="I31" s="249"/>
      <c r="J31" s="249"/>
    </row>
    <row r="32" spans="1:11" ht="11.25" customHeight="1">
      <c r="B32" s="807" t="s">
        <v>265</v>
      </c>
      <c r="C32" s="808"/>
      <c r="D32" s="410">
        <v>4882.6042474999995</v>
      </c>
      <c r="E32" s="411">
        <v>4948.1372474999989</v>
      </c>
      <c r="F32" s="418">
        <f>+D32/E32-1</f>
        <v>-1.3243973786925434E-2</v>
      </c>
      <c r="G32" s="406"/>
      <c r="H32" s="407"/>
      <c r="I32" s="249"/>
      <c r="J32" s="249"/>
      <c r="K32" s="337"/>
    </row>
    <row r="33" spans="1:15" ht="11.25" customHeight="1">
      <c r="B33" s="809" t="s">
        <v>266</v>
      </c>
      <c r="C33" s="810"/>
      <c r="D33" s="412">
        <v>7286.2885000000006</v>
      </c>
      <c r="E33" s="413">
        <v>7480.9135000000024</v>
      </c>
      <c r="F33" s="419">
        <f>+D33/E33-1</f>
        <v>-2.60162077799726E-2</v>
      </c>
      <c r="G33" s="408"/>
      <c r="H33" s="408"/>
      <c r="M33" s="395"/>
      <c r="N33" s="395"/>
      <c r="O33" s="153"/>
    </row>
    <row r="34" spans="1:15" ht="11.25" customHeight="1">
      <c r="B34" s="811" t="s">
        <v>267</v>
      </c>
      <c r="C34" s="812"/>
      <c r="D34" s="414">
        <v>243.16</v>
      </c>
      <c r="E34" s="415">
        <v>243.16</v>
      </c>
      <c r="F34" s="420">
        <f>+D34/E34-1</f>
        <v>0</v>
      </c>
      <c r="G34" s="408"/>
      <c r="H34" s="408"/>
    </row>
    <row r="35" spans="1:15" ht="11.25" customHeight="1">
      <c r="B35" s="813" t="s">
        <v>90</v>
      </c>
      <c r="C35" s="814"/>
      <c r="D35" s="416">
        <v>240.48400000000001</v>
      </c>
      <c r="E35" s="417">
        <v>96</v>
      </c>
      <c r="F35" s="421">
        <f>+D35/E35-1</f>
        <v>1.5050416666666666</v>
      </c>
      <c r="G35" s="408"/>
      <c r="H35" s="408"/>
    </row>
    <row r="36" spans="1:15" ht="11.25" customHeight="1">
      <c r="B36" s="802" t="s">
        <v>231</v>
      </c>
      <c r="C36" s="803"/>
      <c r="D36" s="422">
        <f>+D32+D33+D34+D35</f>
        <v>12652.5367475</v>
      </c>
      <c r="E36" s="423">
        <f>+E32+E33+E34+E35</f>
        <v>12768.210747500001</v>
      </c>
      <c r="F36" s="424">
        <f>+D36/E36-1</f>
        <v>-9.0595309152967651E-3</v>
      </c>
      <c r="G36" s="408"/>
      <c r="H36" s="408"/>
    </row>
    <row r="37" spans="1:15" ht="11.25" customHeight="1">
      <c r="B37" s="425" t="s">
        <v>745</v>
      </c>
      <c r="C37" s="406"/>
      <c r="D37" s="406"/>
      <c r="E37" s="406"/>
      <c r="F37" s="406"/>
      <c r="G37" s="406"/>
      <c r="H37" s="406"/>
      <c r="I37" s="153"/>
      <c r="J37" s="153"/>
      <c r="K37" s="337"/>
    </row>
    <row r="38" spans="1:15" ht="11.25" customHeight="1">
      <c r="A38" s="153"/>
      <c r="C38" s="408"/>
      <c r="D38" s="406"/>
      <c r="E38" s="406"/>
      <c r="F38" s="406"/>
      <c r="G38" s="406"/>
      <c r="H38" s="406"/>
      <c r="I38" s="153"/>
      <c r="J38" s="153"/>
      <c r="K38" s="337"/>
    </row>
    <row r="39" spans="1:15" ht="11.25" customHeight="1">
      <c r="A39" s="153"/>
      <c r="B39" s="153"/>
      <c r="C39" s="153"/>
      <c r="D39" s="153"/>
      <c r="E39" s="153"/>
      <c r="F39" s="153"/>
      <c r="G39" s="153"/>
      <c r="H39" s="153"/>
      <c r="I39" s="153"/>
      <c r="J39" s="153"/>
      <c r="K39" s="337"/>
    </row>
    <row r="40" spans="1:15" ht="11.25" customHeight="1">
      <c r="A40" s="153"/>
      <c r="B40" s="153"/>
      <c r="C40" s="153"/>
      <c r="D40" s="153"/>
      <c r="E40" s="153"/>
      <c r="F40" s="153"/>
      <c r="G40" s="153"/>
      <c r="H40" s="153"/>
      <c r="I40" s="153"/>
      <c r="J40" s="153"/>
      <c r="K40" s="337"/>
    </row>
    <row r="41" spans="1:15" ht="11.25" customHeight="1">
      <c r="A41" s="153"/>
      <c r="B41" s="153"/>
      <c r="C41" s="153"/>
      <c r="D41" s="153"/>
      <c r="E41" s="153"/>
      <c r="F41" s="153"/>
      <c r="G41" s="153"/>
      <c r="H41" s="153"/>
      <c r="I41" s="153"/>
      <c r="J41" s="153"/>
      <c r="K41" s="337"/>
    </row>
    <row r="42" spans="1:15" ht="11.25" customHeight="1">
      <c r="A42" s="153"/>
      <c r="B42" s="153"/>
      <c r="C42" s="153"/>
      <c r="D42" s="153"/>
      <c r="E42" s="153"/>
      <c r="F42" s="153"/>
      <c r="G42" s="153"/>
      <c r="H42" s="153"/>
      <c r="I42" s="153"/>
      <c r="J42" s="153"/>
      <c r="K42" s="337"/>
    </row>
    <row r="43" spans="1:15" ht="11.25" customHeight="1">
      <c r="A43" s="153"/>
      <c r="B43" s="153"/>
      <c r="C43" s="153"/>
      <c r="D43" s="153"/>
      <c r="E43" s="153"/>
      <c r="F43" s="153"/>
      <c r="G43" s="153"/>
      <c r="H43" s="153"/>
      <c r="I43" s="153"/>
      <c r="J43" s="153"/>
      <c r="K43" s="337"/>
    </row>
    <row r="44" spans="1:15" ht="11.25" customHeight="1">
      <c r="A44" s="153"/>
      <c r="B44" s="153"/>
      <c r="C44" s="153"/>
      <c r="D44" s="153"/>
      <c r="E44" s="153"/>
      <c r="F44" s="153"/>
      <c r="G44" s="153"/>
      <c r="H44" s="153"/>
      <c r="I44" s="153"/>
      <c r="J44" s="153"/>
      <c r="K44" s="337"/>
    </row>
    <row r="45" spans="1:15">
      <c r="A45" s="158"/>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153"/>
      <c r="B53" s="153"/>
      <c r="C53" s="153"/>
      <c r="D53" s="153"/>
      <c r="E53" s="153"/>
      <c r="F53" s="153"/>
      <c r="G53" s="153"/>
      <c r="H53" s="153"/>
      <c r="I53" s="153"/>
      <c r="J53" s="153"/>
    </row>
    <row r="54" spans="1:10">
      <c r="A54" s="153"/>
      <c r="B54" s="153"/>
      <c r="C54" s="153"/>
      <c r="D54" s="153"/>
      <c r="E54" s="153"/>
      <c r="F54" s="153"/>
      <c r="G54" s="153"/>
      <c r="H54" s="153"/>
      <c r="I54" s="153"/>
      <c r="J54" s="153"/>
    </row>
    <row r="55" spans="1:10">
      <c r="A55" s="153"/>
      <c r="B55" s="153"/>
      <c r="C55" s="153"/>
      <c r="D55" s="153"/>
      <c r="E55" s="153"/>
      <c r="F55" s="153"/>
      <c r="G55" s="153"/>
      <c r="H55" s="153"/>
      <c r="I55" s="153"/>
      <c r="J55" s="153"/>
    </row>
    <row r="56" spans="1:10">
      <c r="A56" s="153"/>
      <c r="B56" s="153"/>
      <c r="C56" s="153"/>
      <c r="D56" s="153"/>
      <c r="E56" s="153"/>
      <c r="F56" s="153"/>
      <c r="G56" s="153"/>
      <c r="H56" s="153"/>
      <c r="I56" s="153"/>
      <c r="J56" s="153"/>
    </row>
    <row r="57" spans="1:10">
      <c r="A57" s="426" t="s">
        <v>746</v>
      </c>
      <c r="B57" s="153"/>
      <c r="C57" s="153"/>
      <c r="D57" s="153"/>
      <c r="E57" s="153"/>
      <c r="F57" s="153"/>
      <c r="G57" s="153"/>
      <c r="H57" s="153"/>
      <c r="I57" s="153"/>
      <c r="J57" s="153"/>
    </row>
    <row r="58" spans="1:10">
      <c r="A58" s="153"/>
      <c r="C58" s="153"/>
      <c r="D58" s="153"/>
      <c r="E58" s="153"/>
      <c r="F58" s="153"/>
      <c r="G58" s="153"/>
      <c r="H58" s="153"/>
      <c r="I58" s="153"/>
      <c r="J58" s="153"/>
    </row>
    <row r="59" spans="1:10">
      <c r="A59" s="153"/>
      <c r="B59" s="153"/>
      <c r="D59" s="153"/>
      <c r="E59" s="153"/>
      <c r="F59" s="153"/>
      <c r="G59" s="153"/>
      <c r="H59" s="153"/>
      <c r="I59" s="153"/>
      <c r="J59" s="153"/>
    </row>
    <row r="60" spans="1:10">
      <c r="A60" s="153"/>
      <c r="B60" s="153"/>
      <c r="C60" s="153"/>
      <c r="D60" s="153"/>
      <c r="E60" s="153"/>
      <c r="F60" s="153"/>
      <c r="G60" s="153"/>
      <c r="H60" s="153"/>
      <c r="I60" s="153"/>
      <c r="J60" s="153"/>
    </row>
  </sheetData>
  <mergeCells count="8">
    <mergeCell ref="B36:C36"/>
    <mergeCell ref="B31:C31"/>
    <mergeCell ref="B25:K25"/>
    <mergeCell ref="A2:J2"/>
    <mergeCell ref="B32:C32"/>
    <mergeCell ref="B33:C33"/>
    <mergeCell ref="B34:C34"/>
    <mergeCell ref="B35:C35"/>
  </mergeCells>
  <conditionalFormatting sqref="A15:A16 A12">
    <cfRule type="containsText" dxfId="5" priority="5" stopIfTrue="1" operator="containsText" text=" 0%">
      <formula>NOT(ISERROR(SEARCH(" 0%",A12)))</formula>
    </cfRule>
    <cfRule type="containsText" dxfId="4" priority="6" stopIfTrue="1" operator="containsText" text="0.0%">
      <formula>NOT(ISERROR(SEARCH("0.0%",A12)))</formula>
    </cfRule>
  </conditionalFormatting>
  <conditionalFormatting sqref="A13">
    <cfRule type="containsText" dxfId="3" priority="3" stopIfTrue="1" operator="containsText" text=" 0%">
      <formula>NOT(ISERROR(SEARCH(" 0%",A13)))</formula>
    </cfRule>
    <cfRule type="containsText" dxfId="2" priority="4" stopIfTrue="1" operator="containsText" text="0.0%">
      <formula>NOT(ISERROR(SEARCH("0.0%",A13)))</formula>
    </cfRule>
  </conditionalFormatting>
  <conditionalFormatting sqref="A14">
    <cfRule type="containsText" dxfId="1" priority="1" stopIfTrue="1" operator="containsText" text=" 0%">
      <formula>NOT(ISERROR(SEARCH(" 0%",A14)))</formula>
    </cfRule>
    <cfRule type="containsText" dxfId="0" priority="2" stopIfTrue="1" operator="containsText" text="0.0%">
      <formula>NOT(ISERROR(SEARCH("0.0%",A14)))</formula>
    </cfRule>
  </conditionalFormatting>
  <pageMargins left="0.7" right="0.57471264367816088" top="0.86956521739130432" bottom="0.61458333333333337" header="0.3" footer="0.3"/>
  <pageSetup orientation="portrait" r:id="rId1"/>
  <headerFooter>
    <oddHeader>&amp;R&amp;7Informe de la Operación Mensual - Enero 2018
INFSGI-MES-01-2018
15/02/2018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45" zoomScaleNormal="100" zoomScaleSheetLayoutView="145" zoomScalePageLayoutView="145" workbookViewId="0">
      <selection activeCell="P25" sqref="P25"/>
    </sheetView>
  </sheetViews>
  <sheetFormatPr defaultRowHeight="11.25"/>
  <cols>
    <col min="1" max="1" width="25.5" style="95" customWidth="1"/>
    <col min="2" max="4" width="9.6640625" style="95" bestFit="1" customWidth="1"/>
    <col min="5" max="5" width="10" style="95" customWidth="1"/>
    <col min="6" max="6" width="9.6640625" style="95" customWidth="1"/>
    <col min="7" max="8" width="9.6640625" style="95" bestFit="1" customWidth="1"/>
    <col min="9" max="9" width="11" style="95" customWidth="1"/>
    <col min="10" max="10" width="9" style="95" customWidth="1"/>
    <col min="11" max="11" width="10.5" style="95" customWidth="1"/>
    <col min="12" max="16384" width="9.33203125" style="95"/>
  </cols>
  <sheetData>
    <row r="1" spans="1:11" ht="11.25" customHeight="1">
      <c r="A1" s="61"/>
      <c r="B1" s="61"/>
      <c r="C1" s="61"/>
      <c r="D1" s="61"/>
      <c r="E1" s="61"/>
      <c r="F1" s="61"/>
      <c r="G1" s="61"/>
      <c r="H1" s="61"/>
      <c r="I1" s="61"/>
      <c r="J1" s="61"/>
      <c r="K1" s="61"/>
    </row>
    <row r="2" spans="1:11" ht="16.5" customHeight="1">
      <c r="A2" s="819" t="s">
        <v>280</v>
      </c>
      <c r="B2" s="819"/>
      <c r="C2" s="819"/>
      <c r="D2" s="819"/>
      <c r="E2" s="819"/>
      <c r="F2" s="819"/>
      <c r="G2" s="819"/>
      <c r="H2" s="819"/>
      <c r="I2" s="819"/>
      <c r="J2" s="819"/>
      <c r="K2" s="819"/>
    </row>
    <row r="3" spans="1:11" ht="11.25" customHeight="1">
      <c r="A3" s="103"/>
      <c r="B3" s="104"/>
      <c r="C3" s="105"/>
      <c r="D3" s="106"/>
      <c r="E3" s="106"/>
      <c r="F3" s="106"/>
      <c r="G3" s="106"/>
      <c r="H3" s="103"/>
      <c r="I3" s="103"/>
      <c r="J3" s="103"/>
      <c r="K3" s="107"/>
    </row>
    <row r="4" spans="1:11" ht="11.25" customHeight="1">
      <c r="A4" s="820" t="str">
        <f>+"3.1. PRODUCCIÓN POR TIPO DE GENERACIÓN (GWh)"</f>
        <v>3.1. PRODUCCIÓN POR TIPO DE GENERACIÓN (GWh)</v>
      </c>
      <c r="B4" s="820"/>
      <c r="C4" s="820"/>
      <c r="D4" s="820"/>
      <c r="E4" s="820"/>
      <c r="F4" s="820"/>
      <c r="G4" s="820"/>
      <c r="H4" s="820"/>
      <c r="I4" s="820"/>
      <c r="J4" s="820"/>
      <c r="K4" s="820"/>
    </row>
    <row r="5" spans="1:11" ht="11.25" customHeight="1">
      <c r="A5" s="93"/>
      <c r="B5" s="108"/>
      <c r="C5" s="109"/>
      <c r="D5" s="110"/>
      <c r="E5" s="110"/>
      <c r="F5" s="110"/>
      <c r="G5" s="110"/>
      <c r="H5" s="111"/>
      <c r="I5" s="103"/>
      <c r="J5" s="103"/>
      <c r="K5" s="112"/>
    </row>
    <row r="6" spans="1:11" ht="18" customHeight="1">
      <c r="A6" s="817" t="s">
        <v>34</v>
      </c>
      <c r="B6" s="821" t="s">
        <v>35</v>
      </c>
      <c r="C6" s="822"/>
      <c r="D6" s="822"/>
      <c r="E6" s="822" t="s">
        <v>36</v>
      </c>
      <c r="F6" s="822"/>
      <c r="G6" s="823" t="s">
        <v>46</v>
      </c>
      <c r="H6" s="823"/>
      <c r="I6" s="823"/>
      <c r="J6" s="823"/>
      <c r="K6" s="824"/>
    </row>
    <row r="7" spans="1:11" ht="32.25" customHeight="1">
      <c r="A7" s="818"/>
      <c r="B7" s="161">
        <v>43040</v>
      </c>
      <c r="C7" s="161">
        <f>+B7+30</f>
        <v>43070</v>
      </c>
      <c r="D7" s="161">
        <f>+C7+31</f>
        <v>43101</v>
      </c>
      <c r="E7" s="161">
        <f>+D7-365</f>
        <v>42736</v>
      </c>
      <c r="F7" s="162" t="s">
        <v>37</v>
      </c>
      <c r="G7" s="163">
        <v>2018</v>
      </c>
      <c r="H7" s="163">
        <v>2017</v>
      </c>
      <c r="I7" s="162" t="s">
        <v>47</v>
      </c>
      <c r="J7" s="163">
        <v>2016</v>
      </c>
      <c r="K7" s="164" t="s">
        <v>38</v>
      </c>
    </row>
    <row r="8" spans="1:11" ht="15" customHeight="1">
      <c r="A8" s="137" t="s">
        <v>40</v>
      </c>
      <c r="B8" s="449">
        <v>2172.46</v>
      </c>
      <c r="C8" s="450">
        <v>2518.17</v>
      </c>
      <c r="D8" s="451">
        <v>2939.18</v>
      </c>
      <c r="E8" s="449">
        <v>2868.56</v>
      </c>
      <c r="F8" s="437">
        <f>IF(E8=0,"",D8/E8-1)</f>
        <v>2.46186239785815E-2</v>
      </c>
      <c r="G8" s="452">
        <v>2939.18</v>
      </c>
      <c r="H8" s="450">
        <v>2868.56</v>
      </c>
      <c r="I8" s="441">
        <f>IF(H8=0,"",G8/H8-1)</f>
        <v>2.46186239785815E-2</v>
      </c>
      <c r="J8" s="450">
        <v>2181.17</v>
      </c>
      <c r="K8" s="437">
        <f>IF(J8=0,"",H8/J8-1)</f>
        <v>0.31514737503266588</v>
      </c>
    </row>
    <row r="9" spans="1:11" ht="15" customHeight="1">
      <c r="A9" s="138" t="s">
        <v>41</v>
      </c>
      <c r="B9" s="453">
        <v>1750.45</v>
      </c>
      <c r="C9" s="454">
        <v>1537.87</v>
      </c>
      <c r="D9" s="455">
        <v>1169.04</v>
      </c>
      <c r="E9" s="453">
        <v>1325.35</v>
      </c>
      <c r="F9" s="438">
        <f t="shared" ref="F9:F15" si="0">IF(E9=0,"",D9/E9-1)</f>
        <v>-0.11793865771305689</v>
      </c>
      <c r="G9" s="456">
        <v>1169.04</v>
      </c>
      <c r="H9" s="454">
        <v>1325.35</v>
      </c>
      <c r="I9" s="442">
        <f t="shared" ref="I9:I15" si="1">IF(H9=0,"",G9/H9-1)</f>
        <v>-0.11793865771305689</v>
      </c>
      <c r="J9" s="454">
        <v>1772.46</v>
      </c>
      <c r="K9" s="438">
        <f t="shared" ref="K9:K13" si="2">IF(J9=0,"",H9/J9-1)</f>
        <v>-0.2522539295668168</v>
      </c>
    </row>
    <row r="10" spans="1:11" ht="15" customHeight="1">
      <c r="A10" s="139" t="s">
        <v>42</v>
      </c>
      <c r="B10" s="457">
        <v>87.45</v>
      </c>
      <c r="C10" s="458">
        <v>92.03</v>
      </c>
      <c r="D10" s="459">
        <v>87.37</v>
      </c>
      <c r="E10" s="457">
        <v>60.37</v>
      </c>
      <c r="F10" s="439">
        <f t="shared" si="0"/>
        <v>0.44724200761967881</v>
      </c>
      <c r="G10" s="460">
        <v>87.37</v>
      </c>
      <c r="H10" s="458">
        <v>60.37</v>
      </c>
      <c r="I10" s="443">
        <f t="shared" si="1"/>
        <v>0.44724200761967881</v>
      </c>
      <c r="J10" s="458">
        <v>47.24</v>
      </c>
      <c r="K10" s="439">
        <f>IF(J10=0,"",H10/J10-1)</f>
        <v>0.27794242167654515</v>
      </c>
    </row>
    <row r="11" spans="1:11" ht="15" customHeight="1">
      <c r="A11" s="138" t="s">
        <v>32</v>
      </c>
      <c r="B11" s="453">
        <v>42.54</v>
      </c>
      <c r="C11" s="454">
        <v>62.63</v>
      </c>
      <c r="D11" s="455">
        <v>59.66</v>
      </c>
      <c r="E11" s="453">
        <v>17.649999999999999</v>
      </c>
      <c r="F11" s="438">
        <f>IF(E11=0,"",D11/E11-1)</f>
        <v>2.3801699716713882</v>
      </c>
      <c r="G11" s="456">
        <v>59.66</v>
      </c>
      <c r="H11" s="454">
        <v>17.649999999999999</v>
      </c>
      <c r="I11" s="442">
        <f t="shared" si="1"/>
        <v>2.3801699716713882</v>
      </c>
      <c r="J11" s="454">
        <v>22.63</v>
      </c>
      <c r="K11" s="438">
        <f>IF(J11=0,"",H11/J11-1)</f>
        <v>-0.22006186478126388</v>
      </c>
    </row>
    <row r="12" spans="1:11" ht="15" customHeight="1">
      <c r="A12" s="174" t="s">
        <v>48</v>
      </c>
      <c r="B12" s="175">
        <f>+B8+B9+B10+B11</f>
        <v>4052.8999999999996</v>
      </c>
      <c r="C12" s="176">
        <f>+C8+C9+C10+C11</f>
        <v>4210.7</v>
      </c>
      <c r="D12" s="177">
        <f>+D8+D9+D10+D11</f>
        <v>4255.2499999999991</v>
      </c>
      <c r="E12" s="178">
        <f>+E8+E9+E10+E11</f>
        <v>4271.9299999999994</v>
      </c>
      <c r="F12" s="440">
        <f t="shared" si="0"/>
        <v>-3.9045583612091761E-3</v>
      </c>
      <c r="G12" s="175">
        <f>+G8+G9+G10+G11</f>
        <v>4255.2499999999991</v>
      </c>
      <c r="H12" s="176">
        <f>+H8+H9+H10+H11</f>
        <v>4271.9299999999994</v>
      </c>
      <c r="I12" s="444">
        <f>IF(H12=0,"",G12/H12-1)</f>
        <v>-3.9045583612091761E-3</v>
      </c>
      <c r="J12" s="176">
        <f>+J8+J9+J10+J11</f>
        <v>4023.5</v>
      </c>
      <c r="K12" s="440">
        <f t="shared" si="2"/>
        <v>6.1744749596122528E-2</v>
      </c>
    </row>
    <row r="13" spans="1:11" ht="15" customHeight="1">
      <c r="A13" s="133"/>
      <c r="B13" s="133"/>
      <c r="C13" s="133"/>
      <c r="D13" s="133"/>
      <c r="E13" s="133"/>
      <c r="F13" s="135"/>
      <c r="G13" s="133"/>
      <c r="H13" s="133"/>
      <c r="I13" s="135"/>
      <c r="J13" s="134"/>
      <c r="K13" s="135" t="str">
        <f t="shared" si="2"/>
        <v/>
      </c>
    </row>
    <row r="14" spans="1:11" ht="15" customHeight="1">
      <c r="A14" s="140" t="s">
        <v>43</v>
      </c>
      <c r="B14" s="433">
        <v>0</v>
      </c>
      <c r="C14" s="434">
        <v>0</v>
      </c>
      <c r="D14" s="435">
        <v>0</v>
      </c>
      <c r="E14" s="433">
        <v>0</v>
      </c>
      <c r="F14" s="141" t="str">
        <f t="shared" si="0"/>
        <v/>
      </c>
      <c r="G14" s="433">
        <f>+R23</f>
        <v>0</v>
      </c>
      <c r="H14" s="436">
        <f>+S23</f>
        <v>0</v>
      </c>
      <c r="I14" s="144" t="str">
        <f t="shared" si="1"/>
        <v/>
      </c>
      <c r="J14" s="434">
        <v>0</v>
      </c>
      <c r="K14" s="141" t="str">
        <f>IF(J14=0,"",H14/J14-1)</f>
        <v/>
      </c>
    </row>
    <row r="15" spans="1:11" ht="15" customHeight="1">
      <c r="A15" s="139" t="s">
        <v>44</v>
      </c>
      <c r="B15" s="429">
        <v>0</v>
      </c>
      <c r="C15" s="430">
        <v>0</v>
      </c>
      <c r="D15" s="431">
        <v>0</v>
      </c>
      <c r="E15" s="429">
        <v>0</v>
      </c>
      <c r="F15" s="142" t="str">
        <f t="shared" si="0"/>
        <v/>
      </c>
      <c r="G15" s="429">
        <f>+R24</f>
        <v>0</v>
      </c>
      <c r="H15" s="430">
        <f>+S24</f>
        <v>0</v>
      </c>
      <c r="I15" s="136" t="str">
        <f t="shared" si="1"/>
        <v/>
      </c>
      <c r="J15" s="430">
        <v>15.02</v>
      </c>
      <c r="K15" s="142">
        <f>IF(J15=0,"",H15/J15-1)</f>
        <v>-1</v>
      </c>
    </row>
    <row r="16" spans="1:11" ht="23.25" customHeight="1">
      <c r="A16" s="146" t="s">
        <v>45</v>
      </c>
      <c r="B16" s="445">
        <f>+B15-B14</f>
        <v>0</v>
      </c>
      <c r="C16" s="445">
        <f t="shared" ref="C16:E16" si="3">+C15-C14</f>
        <v>0</v>
      </c>
      <c r="D16" s="445">
        <f t="shared" si="3"/>
        <v>0</v>
      </c>
      <c r="E16" s="445">
        <f t="shared" si="3"/>
        <v>0</v>
      </c>
      <c r="F16" s="143"/>
      <c r="G16" s="445">
        <f t="shared" ref="G16" si="4">+G15-G14</f>
        <v>0</v>
      </c>
      <c r="H16" s="446">
        <f t="shared" ref="H16" si="5">+H15-H14</f>
        <v>0</v>
      </c>
      <c r="I16" s="145"/>
      <c r="J16" s="446">
        <f t="shared" ref="J16" si="6">+J15-J14</f>
        <v>15.02</v>
      </c>
      <c r="K16" s="143"/>
    </row>
    <row r="17" spans="1:11" ht="11.25" customHeight="1">
      <c r="A17" s="447" t="s">
        <v>279</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15"/>
      <c r="C42" s="815"/>
      <c r="D42" s="815"/>
      <c r="E42" s="113"/>
      <c r="F42" s="113"/>
      <c r="G42" s="816"/>
      <c r="H42" s="816"/>
      <c r="I42" s="816"/>
      <c r="J42" s="816"/>
      <c r="K42" s="816"/>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448" t="s">
        <v>759</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&amp;R&amp;7Informe de la Operación Mensual - Enero 2018
INFSGI-MES-01-2018
15/02/2018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60" zoomScaleNormal="100" zoomScaleSheetLayoutView="160" zoomScalePageLayoutView="145" workbookViewId="0">
      <selection activeCell="P25" sqref="P25"/>
    </sheetView>
  </sheetViews>
  <sheetFormatPr defaultRowHeight="11.25"/>
  <cols>
    <col min="1" max="1" width="18.33203125" style="3" customWidth="1"/>
    <col min="2" max="6" width="9.5" style="3" bestFit="1" customWidth="1"/>
    <col min="7" max="8" width="9.83203125" style="3" bestFit="1" customWidth="1"/>
    <col min="9" max="9" width="9.5" style="3" bestFit="1" customWidth="1"/>
    <col min="10" max="11" width="9.33203125" style="3" customWidth="1"/>
    <col min="12" max="16384" width="9.33203125" style="3"/>
  </cols>
  <sheetData>
    <row r="1" spans="1:12" ht="11.25" customHeight="1"/>
    <row r="2" spans="1:12" ht="11.25" customHeight="1">
      <c r="A2" s="825" t="str">
        <f>+"3.2. PRODUCCIÓN POR TIPO DE RECURSO ENERGÉTICO (GWh)"</f>
        <v>3.2. PRODUCCIÓN POR TIPO DE RECURSO ENERGÉTICO (GWh)</v>
      </c>
      <c r="B2" s="825"/>
      <c r="C2" s="825"/>
      <c r="D2" s="825"/>
      <c r="E2" s="825"/>
      <c r="F2" s="825"/>
      <c r="G2" s="825"/>
      <c r="H2" s="825"/>
      <c r="I2" s="825"/>
      <c r="J2" s="825"/>
      <c r="K2" s="825"/>
    </row>
    <row r="3" spans="1:12" ht="18.75" customHeight="1">
      <c r="A3" s="147"/>
      <c r="B3" s="148"/>
      <c r="C3" s="149"/>
      <c r="D3" s="150"/>
      <c r="E3" s="150"/>
      <c r="F3" s="150"/>
      <c r="G3" s="151"/>
      <c r="H3" s="151"/>
      <c r="I3" s="151"/>
      <c r="J3" s="147"/>
      <c r="K3" s="147"/>
      <c r="L3" s="45"/>
    </row>
    <row r="4" spans="1:12" ht="11.25" customHeight="1">
      <c r="A4" s="829" t="s">
        <v>49</v>
      </c>
      <c r="B4" s="826" t="s">
        <v>35</v>
      </c>
      <c r="C4" s="827"/>
      <c r="D4" s="827"/>
      <c r="E4" s="827" t="s">
        <v>36</v>
      </c>
      <c r="F4" s="827"/>
      <c r="G4" s="828" t="s">
        <v>46</v>
      </c>
      <c r="H4" s="828"/>
      <c r="I4" s="828"/>
      <c r="J4" s="828"/>
      <c r="K4" s="828"/>
      <c r="L4" s="152"/>
    </row>
    <row r="5" spans="1:12" ht="26.25" customHeight="1">
      <c r="A5" s="829"/>
      <c r="B5" s="468">
        <f>+'3. Tipo Generación'!B7</f>
        <v>43040</v>
      </c>
      <c r="C5" s="468">
        <f>+'3. Tipo Generación'!C7</f>
        <v>43070</v>
      </c>
      <c r="D5" s="468">
        <f>+'3. Tipo Generación'!D7</f>
        <v>43101</v>
      </c>
      <c r="E5" s="468">
        <f>+'3. Tipo Generación'!E7</f>
        <v>42736</v>
      </c>
      <c r="F5" s="469" t="s">
        <v>37</v>
      </c>
      <c r="G5" s="470">
        <v>2018</v>
      </c>
      <c r="H5" s="470">
        <v>2017</v>
      </c>
      <c r="I5" s="469" t="s">
        <v>47</v>
      </c>
      <c r="J5" s="470">
        <v>2016</v>
      </c>
      <c r="K5" s="469" t="s">
        <v>38</v>
      </c>
      <c r="L5" s="26"/>
    </row>
    <row r="6" spans="1:12" ht="11.25" customHeight="1">
      <c r="A6" s="165" t="s">
        <v>50</v>
      </c>
      <c r="B6" s="734">
        <v>2172.46</v>
      </c>
      <c r="C6" s="735">
        <v>2518.17</v>
      </c>
      <c r="D6" s="736">
        <v>2939.18</v>
      </c>
      <c r="E6" s="734">
        <v>2868.56</v>
      </c>
      <c r="F6" s="168">
        <f>IF(E6=0,"",D6/E6-1)</f>
        <v>2.46186239785815E-2</v>
      </c>
      <c r="G6" s="734">
        <v>2939.18</v>
      </c>
      <c r="H6" s="735">
        <v>2868.56</v>
      </c>
      <c r="I6" s="168">
        <f t="shared" ref="I6:I16" si="0">IF(H6=0,"",G6/H6-1)</f>
        <v>2.46186239785815E-2</v>
      </c>
      <c r="J6" s="734">
        <v>2181.17</v>
      </c>
      <c r="K6" s="168">
        <f>IF(J6=0,"",H6/J6-1)</f>
        <v>0.31514737503266588</v>
      </c>
      <c r="L6" s="31"/>
    </row>
    <row r="7" spans="1:12" ht="11.25" customHeight="1">
      <c r="A7" s="166" t="s">
        <v>56</v>
      </c>
      <c r="B7" s="737">
        <v>1645.68</v>
      </c>
      <c r="C7" s="454">
        <v>1452.01</v>
      </c>
      <c r="D7" s="738">
        <v>1103.32</v>
      </c>
      <c r="E7" s="737">
        <v>1200.21</v>
      </c>
      <c r="F7" s="169">
        <f t="shared" ref="F7:F19" si="1">IF(E7=0,"",D7/E7-1)</f>
        <v>-8.0727539347280941E-2</v>
      </c>
      <c r="G7" s="737">
        <v>1103.32</v>
      </c>
      <c r="H7" s="454">
        <v>1200.21</v>
      </c>
      <c r="I7" s="169">
        <f t="shared" si="0"/>
        <v>-8.0727539347280941E-2</v>
      </c>
      <c r="J7" s="737">
        <v>1374.91</v>
      </c>
      <c r="K7" s="169">
        <f t="shared" ref="K7:K19" si="2">IF(J7=0,"",H7/J7-1)</f>
        <v>-0.12706286229644126</v>
      </c>
      <c r="L7" s="34"/>
    </row>
    <row r="8" spans="1:12" ht="11.25" customHeight="1">
      <c r="A8" s="167" t="s">
        <v>57</v>
      </c>
      <c r="B8" s="739">
        <v>64.11</v>
      </c>
      <c r="C8" s="458">
        <v>64.11</v>
      </c>
      <c r="D8" s="740">
        <v>39.58</v>
      </c>
      <c r="E8" s="739">
        <v>29.81</v>
      </c>
      <c r="F8" s="170">
        <f t="shared" si="1"/>
        <v>0.32774236833277426</v>
      </c>
      <c r="G8" s="739">
        <v>39.58</v>
      </c>
      <c r="H8" s="458">
        <v>29.81</v>
      </c>
      <c r="I8" s="170">
        <f t="shared" si="0"/>
        <v>0.32774236833277426</v>
      </c>
      <c r="J8" s="739">
        <v>48.92</v>
      </c>
      <c r="K8" s="170">
        <f t="shared" si="2"/>
        <v>-0.39063777596075233</v>
      </c>
      <c r="L8" s="29"/>
    </row>
    <row r="9" spans="1:12" ht="11.25" customHeight="1">
      <c r="A9" s="166" t="s">
        <v>58</v>
      </c>
      <c r="B9" s="737">
        <v>21.82</v>
      </c>
      <c r="C9" s="454">
        <v>7.56</v>
      </c>
      <c r="D9" s="738">
        <v>9.36</v>
      </c>
      <c r="E9" s="737">
        <v>0</v>
      </c>
      <c r="F9" s="169" t="str">
        <f t="shared" si="1"/>
        <v/>
      </c>
      <c r="G9" s="737">
        <v>9.36</v>
      </c>
      <c r="H9" s="454">
        <v>0</v>
      </c>
      <c r="I9" s="169" t="str">
        <f t="shared" si="0"/>
        <v/>
      </c>
      <c r="J9" s="737">
        <v>74.94</v>
      </c>
      <c r="K9" s="169">
        <f t="shared" si="2"/>
        <v>-1</v>
      </c>
      <c r="L9" s="29"/>
    </row>
    <row r="10" spans="1:12" ht="11.25" customHeight="1">
      <c r="A10" s="167" t="s">
        <v>59</v>
      </c>
      <c r="B10" s="739">
        <v>0</v>
      </c>
      <c r="C10" s="458">
        <v>0</v>
      </c>
      <c r="D10" s="740">
        <v>0</v>
      </c>
      <c r="E10" s="739">
        <v>5.95</v>
      </c>
      <c r="F10" s="170">
        <f t="shared" si="1"/>
        <v>-1</v>
      </c>
      <c r="G10" s="739">
        <v>0</v>
      </c>
      <c r="H10" s="458">
        <v>5.95</v>
      </c>
      <c r="I10" s="170">
        <f t="shared" si="0"/>
        <v>-1</v>
      </c>
      <c r="J10" s="739">
        <v>11.06</v>
      </c>
      <c r="K10" s="170">
        <f t="shared" si="2"/>
        <v>-0.46202531645569622</v>
      </c>
      <c r="L10" s="29"/>
    </row>
    <row r="11" spans="1:12" ht="11.25" customHeight="1">
      <c r="A11" s="166" t="s">
        <v>28</v>
      </c>
      <c r="B11" s="737">
        <v>3.25</v>
      </c>
      <c r="C11" s="454">
        <v>1.4</v>
      </c>
      <c r="D11" s="738">
        <v>0</v>
      </c>
      <c r="E11" s="737">
        <v>68.849999999999994</v>
      </c>
      <c r="F11" s="169">
        <f t="shared" si="1"/>
        <v>-1</v>
      </c>
      <c r="G11" s="737">
        <v>0</v>
      </c>
      <c r="H11" s="454">
        <v>68.849999999999994</v>
      </c>
      <c r="I11" s="169">
        <f t="shared" si="0"/>
        <v>-1</v>
      </c>
      <c r="J11" s="737">
        <v>84.17</v>
      </c>
      <c r="K11" s="169">
        <f t="shared" si="2"/>
        <v>-0.18201259356065114</v>
      </c>
      <c r="L11" s="31"/>
    </row>
    <row r="12" spans="1:12" ht="11.25" customHeight="1">
      <c r="A12" s="167" t="s">
        <v>51</v>
      </c>
      <c r="B12" s="739">
        <v>3.43</v>
      </c>
      <c r="C12" s="458">
        <v>0.16</v>
      </c>
      <c r="D12" s="740">
        <v>0.08</v>
      </c>
      <c r="E12" s="739">
        <v>0.7</v>
      </c>
      <c r="F12" s="170">
        <f t="shared" si="1"/>
        <v>-0.88571428571428568</v>
      </c>
      <c r="G12" s="739">
        <v>0.08</v>
      </c>
      <c r="H12" s="458">
        <v>0.7</v>
      </c>
      <c r="I12" s="170">
        <f t="shared" si="0"/>
        <v>-0.88571428571428568</v>
      </c>
      <c r="J12" s="739">
        <v>29.56</v>
      </c>
      <c r="K12" s="170">
        <f t="shared" si="2"/>
        <v>-0.97631935047361296</v>
      </c>
      <c r="L12" s="34"/>
    </row>
    <row r="13" spans="1:12" ht="11.25" customHeight="1">
      <c r="A13" s="166" t="s">
        <v>52</v>
      </c>
      <c r="B13" s="737">
        <v>0.05</v>
      </c>
      <c r="C13" s="454">
        <v>0.02</v>
      </c>
      <c r="D13" s="738">
        <v>0</v>
      </c>
      <c r="E13" s="737">
        <v>0.03</v>
      </c>
      <c r="F13" s="169">
        <f>IF(E13=0,"",D13/E13-1)</f>
        <v>-1</v>
      </c>
      <c r="G13" s="737">
        <v>0</v>
      </c>
      <c r="H13" s="454">
        <v>0.03</v>
      </c>
      <c r="I13" s="169">
        <f t="shared" si="0"/>
        <v>-1</v>
      </c>
      <c r="J13" s="737">
        <v>2.09</v>
      </c>
      <c r="K13" s="169">
        <f t="shared" si="2"/>
        <v>-0.9856459330143541</v>
      </c>
      <c r="L13" s="29"/>
    </row>
    <row r="14" spans="1:12" ht="11.25" customHeight="1">
      <c r="A14" s="167" t="s">
        <v>53</v>
      </c>
      <c r="B14" s="739">
        <v>0.8</v>
      </c>
      <c r="C14" s="458">
        <v>2.99</v>
      </c>
      <c r="D14" s="740">
        <v>5.92</v>
      </c>
      <c r="E14" s="739">
        <v>9.16</v>
      </c>
      <c r="F14" s="170">
        <f t="shared" si="1"/>
        <v>-0.35371179039301315</v>
      </c>
      <c r="G14" s="739">
        <v>5.92</v>
      </c>
      <c r="H14" s="458">
        <v>9.16</v>
      </c>
      <c r="I14" s="170">
        <f t="shared" si="0"/>
        <v>-0.35371179039301315</v>
      </c>
      <c r="J14" s="739">
        <v>134.97999999999999</v>
      </c>
      <c r="K14" s="170">
        <f t="shared" si="2"/>
        <v>-0.93213809453252328</v>
      </c>
      <c r="L14" s="29"/>
    </row>
    <row r="15" spans="1:12" ht="11.25" customHeight="1">
      <c r="A15" s="166" t="s">
        <v>54</v>
      </c>
      <c r="B15" s="737">
        <v>7.71</v>
      </c>
      <c r="C15" s="454">
        <v>5.49</v>
      </c>
      <c r="D15" s="738">
        <v>6.85</v>
      </c>
      <c r="E15" s="737">
        <v>7.12</v>
      </c>
      <c r="F15" s="169">
        <f t="shared" si="1"/>
        <v>-3.7921348314606806E-2</v>
      </c>
      <c r="G15" s="737">
        <v>6.85</v>
      </c>
      <c r="H15" s="454">
        <v>7.12</v>
      </c>
      <c r="I15" s="169">
        <f>IF(H15=0,"",G15/H15-1)</f>
        <v>-3.7921348314606806E-2</v>
      </c>
      <c r="J15" s="737">
        <v>7.68</v>
      </c>
      <c r="K15" s="169">
        <f t="shared" si="2"/>
        <v>-7.291666666666663E-2</v>
      </c>
      <c r="L15" s="29"/>
    </row>
    <row r="16" spans="1:12" ht="11.25" customHeight="1">
      <c r="A16" s="167" t="s">
        <v>55</v>
      </c>
      <c r="B16" s="739">
        <v>3.62</v>
      </c>
      <c r="C16" s="458">
        <v>4.12</v>
      </c>
      <c r="D16" s="740">
        <v>3.93</v>
      </c>
      <c r="E16" s="739">
        <v>3.5</v>
      </c>
      <c r="F16" s="170">
        <f t="shared" si="1"/>
        <v>0.122857142857143</v>
      </c>
      <c r="G16" s="739">
        <v>3.93</v>
      </c>
      <c r="H16" s="458">
        <v>3.5</v>
      </c>
      <c r="I16" s="170">
        <f t="shared" si="0"/>
        <v>0.122857142857143</v>
      </c>
      <c r="J16" s="739">
        <v>4.1500000000000004</v>
      </c>
      <c r="K16" s="170">
        <f t="shared" si="2"/>
        <v>-0.15662650602409645</v>
      </c>
      <c r="L16" s="29"/>
    </row>
    <row r="17" spans="1:12" ht="11.25" customHeight="1">
      <c r="A17" s="166" t="s">
        <v>32</v>
      </c>
      <c r="B17" s="737">
        <v>42.54</v>
      </c>
      <c r="C17" s="454">
        <v>62.63</v>
      </c>
      <c r="D17" s="738">
        <v>59.66</v>
      </c>
      <c r="E17" s="737">
        <v>17.649999999999999</v>
      </c>
      <c r="F17" s="169">
        <f t="shared" si="1"/>
        <v>2.3801699716713882</v>
      </c>
      <c r="G17" s="737">
        <v>59.66</v>
      </c>
      <c r="H17" s="454">
        <v>17.649999999999999</v>
      </c>
      <c r="I17" s="169">
        <f>IF(H17=0,"",G17/H17-1)</f>
        <v>2.3801699716713882</v>
      </c>
      <c r="J17" s="737">
        <v>22.63</v>
      </c>
      <c r="K17" s="169">
        <f t="shared" si="2"/>
        <v>-0.22006186478126388</v>
      </c>
      <c r="L17" s="29"/>
    </row>
    <row r="18" spans="1:12" ht="11.25" customHeight="1">
      <c r="A18" s="167" t="s">
        <v>31</v>
      </c>
      <c r="B18" s="739">
        <v>87.45</v>
      </c>
      <c r="C18" s="458">
        <v>92.03</v>
      </c>
      <c r="D18" s="740">
        <v>87.37</v>
      </c>
      <c r="E18" s="739">
        <v>60.37</v>
      </c>
      <c r="F18" s="170">
        <f t="shared" si="1"/>
        <v>0.44724200761967881</v>
      </c>
      <c r="G18" s="739">
        <v>87.37</v>
      </c>
      <c r="H18" s="458">
        <v>60.37</v>
      </c>
      <c r="I18" s="170">
        <f>IF(H18=0,"",G18/H18-1)</f>
        <v>0.44724200761967881</v>
      </c>
      <c r="J18" s="739">
        <v>47.24</v>
      </c>
      <c r="K18" s="170">
        <f t="shared" si="2"/>
        <v>0.27794242167654515</v>
      </c>
      <c r="L18" s="29"/>
    </row>
    <row r="19" spans="1:12" ht="11.25" customHeight="1">
      <c r="A19" s="179" t="s">
        <v>48</v>
      </c>
      <c r="B19" s="741">
        <f>SUM(B6:B18)</f>
        <v>4052.9200000000005</v>
      </c>
      <c r="C19" s="742">
        <f>SUM(C6:C18)</f>
        <v>4210.6899999999996</v>
      </c>
      <c r="D19" s="743">
        <f>SUM(D6:D18)</f>
        <v>4255.25</v>
      </c>
      <c r="E19" s="741">
        <f>SUM(E6:E18)</f>
        <v>4271.9099999999989</v>
      </c>
      <c r="F19" s="180">
        <f t="shared" si="1"/>
        <v>-3.8998948947892575E-3</v>
      </c>
      <c r="G19" s="741">
        <f>SUM(G6:G18)</f>
        <v>4255.25</v>
      </c>
      <c r="H19" s="742">
        <f>SUM(H6:H18)</f>
        <v>4271.9099999999989</v>
      </c>
      <c r="I19" s="180">
        <f>IF(H19=0,"",G19/H19-1)</f>
        <v>-3.8998948947892575E-3</v>
      </c>
      <c r="J19" s="741">
        <f>SUM(J6:J18)</f>
        <v>4023.5</v>
      </c>
      <c r="K19" s="180">
        <f t="shared" si="2"/>
        <v>6.1739778799552392E-2</v>
      </c>
      <c r="L19" s="39"/>
    </row>
    <row r="20" spans="1:12" ht="11.25" customHeight="1">
      <c r="A20" s="29"/>
      <c r="B20" s="29"/>
      <c r="C20" s="29"/>
      <c r="D20" s="29"/>
      <c r="E20" s="29"/>
      <c r="F20" s="29"/>
      <c r="G20" s="29"/>
      <c r="H20" s="29"/>
      <c r="I20" s="29"/>
      <c r="J20" s="29"/>
      <c r="K20" s="29"/>
      <c r="L20" s="29"/>
    </row>
    <row r="21" spans="1:12" ht="11.25" customHeight="1">
      <c r="A21" s="171" t="s">
        <v>43</v>
      </c>
      <c r="B21" s="433">
        <v>0</v>
      </c>
      <c r="C21" s="434">
        <v>0</v>
      </c>
      <c r="D21" s="435">
        <v>0</v>
      </c>
      <c r="E21" s="433">
        <v>0</v>
      </c>
      <c r="F21" s="141" t="str">
        <f t="shared" ref="F21:F22" si="3">IF(E21=0,"",D21/E21-1)</f>
        <v/>
      </c>
      <c r="G21" s="433">
        <f>+R30</f>
        <v>0</v>
      </c>
      <c r="H21" s="436">
        <f>+S30</f>
        <v>0</v>
      </c>
      <c r="I21" s="144" t="str">
        <f t="shared" ref="I21:I22" si="4">IF(H21=0,"",G21/H21-1)</f>
        <v/>
      </c>
      <c r="J21" s="434">
        <v>0</v>
      </c>
      <c r="K21" s="141" t="str">
        <f>IF(J21=0,"",H21/J21-1)</f>
        <v/>
      </c>
      <c r="L21" s="29"/>
    </row>
    <row r="22" spans="1:12" ht="11.25" customHeight="1">
      <c r="A22" s="172" t="s">
        <v>44</v>
      </c>
      <c r="B22" s="429">
        <v>0</v>
      </c>
      <c r="C22" s="430">
        <v>0</v>
      </c>
      <c r="D22" s="431">
        <v>0</v>
      </c>
      <c r="E22" s="429">
        <v>0</v>
      </c>
      <c r="F22" s="142" t="str">
        <f t="shared" si="3"/>
        <v/>
      </c>
      <c r="G22" s="429">
        <f>+R31</f>
        <v>0</v>
      </c>
      <c r="H22" s="430">
        <f>+S31</f>
        <v>0</v>
      </c>
      <c r="I22" s="136" t="str">
        <f t="shared" si="4"/>
        <v/>
      </c>
      <c r="J22" s="430">
        <v>15.02</v>
      </c>
      <c r="K22" s="142">
        <f>IF(J22=0,"",H22/J22-1)</f>
        <v>-1</v>
      </c>
      <c r="L22" s="29"/>
    </row>
    <row r="23" spans="1:12" ht="23.25" customHeight="1">
      <c r="A23" s="173" t="s">
        <v>45</v>
      </c>
      <c r="B23" s="445">
        <f>+B22-B21</f>
        <v>0</v>
      </c>
      <c r="C23" s="445">
        <f t="shared" ref="C23:E23" si="5">+C22-C21</f>
        <v>0</v>
      </c>
      <c r="D23" s="445">
        <f t="shared" si="5"/>
        <v>0</v>
      </c>
      <c r="E23" s="445">
        <f t="shared" si="5"/>
        <v>0</v>
      </c>
      <c r="F23" s="143"/>
      <c r="G23" s="445">
        <f t="shared" ref="G23:H23" si="6">+G22-G21</f>
        <v>0</v>
      </c>
      <c r="H23" s="446">
        <f t="shared" si="6"/>
        <v>0</v>
      </c>
      <c r="I23" s="145"/>
      <c r="J23" s="446">
        <f t="shared" ref="J23" si="7">+J22-J21</f>
        <v>15.02</v>
      </c>
      <c r="K23" s="143"/>
      <c r="L23" s="39"/>
    </row>
    <row r="24" spans="1:12" ht="11.25" customHeight="1">
      <c r="A24" s="425" t="s">
        <v>281</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425" t="s">
        <v>282</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M61"/>
  <sheetViews>
    <sheetView showGridLines="0" view="pageBreakPreview" zoomScale="130" zoomScaleNormal="100" zoomScaleSheetLayoutView="130" zoomScalePageLayoutView="160" workbookViewId="0">
      <selection activeCell="P25" sqref="P25"/>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831" t="s">
        <v>292</v>
      </c>
      <c r="B2" s="831"/>
      <c r="C2" s="831"/>
      <c r="D2" s="831"/>
      <c r="E2" s="831"/>
      <c r="F2" s="831"/>
      <c r="G2" s="831"/>
      <c r="H2" s="831"/>
      <c r="I2" s="831"/>
      <c r="J2" s="831"/>
      <c r="K2" s="831"/>
      <c r="L2" s="45"/>
    </row>
    <row r="3" spans="1:12" ht="11.25" customHeight="1">
      <c r="A3" s="92"/>
      <c r="B3" s="91"/>
      <c r="C3" s="91"/>
      <c r="D3" s="91"/>
      <c r="E3" s="91"/>
      <c r="F3" s="91"/>
      <c r="G3" s="91"/>
      <c r="H3" s="91"/>
      <c r="I3" s="91"/>
      <c r="J3" s="91"/>
      <c r="K3" s="91"/>
      <c r="L3" s="45"/>
    </row>
    <row r="4" spans="1:12" ht="11.25" customHeight="1">
      <c r="A4" s="829" t="s">
        <v>286</v>
      </c>
      <c r="B4" s="826" t="s">
        <v>35</v>
      </c>
      <c r="C4" s="827"/>
      <c r="D4" s="827"/>
      <c r="E4" s="827" t="s">
        <v>36</v>
      </c>
      <c r="F4" s="827"/>
      <c r="G4" s="828" t="s">
        <v>46</v>
      </c>
      <c r="H4" s="828"/>
      <c r="I4" s="828"/>
      <c r="J4" s="828"/>
      <c r="K4" s="828"/>
      <c r="L4" s="29"/>
    </row>
    <row r="5" spans="1:12" ht="29.25" customHeight="1">
      <c r="A5" s="829"/>
      <c r="B5" s="468">
        <f>+'4. Tipo Recurso'!B5</f>
        <v>43040</v>
      </c>
      <c r="C5" s="468">
        <f>+'4. Tipo Recurso'!C5</f>
        <v>43070</v>
      </c>
      <c r="D5" s="468">
        <f>+'4. Tipo Recurso'!D5</f>
        <v>43101</v>
      </c>
      <c r="E5" s="468">
        <f>+'4. Tipo Recurso'!E5</f>
        <v>42736</v>
      </c>
      <c r="F5" s="468" t="s">
        <v>37</v>
      </c>
      <c r="G5" s="470">
        <v>2018</v>
      </c>
      <c r="H5" s="470">
        <v>2017</v>
      </c>
      <c r="I5" s="469" t="s">
        <v>47</v>
      </c>
      <c r="J5" s="470">
        <v>2016</v>
      </c>
      <c r="K5" s="469" t="s">
        <v>38</v>
      </c>
      <c r="L5" s="31"/>
    </row>
    <row r="6" spans="1:12" ht="11.25" customHeight="1">
      <c r="A6" s="165" t="s">
        <v>50</v>
      </c>
      <c r="B6" s="461">
        <v>71.239999999999995</v>
      </c>
      <c r="C6" s="462">
        <v>93.01</v>
      </c>
      <c r="D6" s="463">
        <v>108.2</v>
      </c>
      <c r="E6" s="461">
        <v>124.9</v>
      </c>
      <c r="F6" s="482">
        <f t="shared" ref="F6:F11" si="0">IF(E6=0,"",D6/E6-1)</f>
        <v>-0.13370696557245798</v>
      </c>
      <c r="G6" s="461">
        <v>108.2</v>
      </c>
      <c r="H6" s="462">
        <v>124.9</v>
      </c>
      <c r="I6" s="486">
        <f t="shared" ref="I6:I11" si="1">IF(H6=0,"",G6/H6-1)</f>
        <v>-0.13370696557245798</v>
      </c>
      <c r="J6" s="462">
        <v>85.83</v>
      </c>
      <c r="K6" s="482">
        <f t="shared" ref="K6:K11" si="2">IF(J6=0,"",H6/J6-1)</f>
        <v>0.45520214377257373</v>
      </c>
      <c r="L6" s="471"/>
    </row>
    <row r="7" spans="1:12" ht="11.25" customHeight="1">
      <c r="A7" s="166" t="s">
        <v>42</v>
      </c>
      <c r="B7" s="464">
        <v>87.45</v>
      </c>
      <c r="C7" s="432">
        <v>92.03</v>
      </c>
      <c r="D7" s="465">
        <v>87.37</v>
      </c>
      <c r="E7" s="464">
        <v>60.37</v>
      </c>
      <c r="F7" s="483">
        <f t="shared" si="0"/>
        <v>0.44724200761967881</v>
      </c>
      <c r="G7" s="464">
        <v>87.37</v>
      </c>
      <c r="H7" s="432">
        <v>60.37</v>
      </c>
      <c r="I7" s="442">
        <f t="shared" si="1"/>
        <v>0.44724200761967881</v>
      </c>
      <c r="J7" s="432">
        <v>47.24</v>
      </c>
      <c r="K7" s="483">
        <f t="shared" si="2"/>
        <v>0.27794242167654515</v>
      </c>
      <c r="L7" s="471"/>
    </row>
    <row r="8" spans="1:12" ht="11.25" customHeight="1">
      <c r="A8" s="475" t="s">
        <v>32</v>
      </c>
      <c r="B8" s="477">
        <v>42.54</v>
      </c>
      <c r="C8" s="473">
        <v>62.63</v>
      </c>
      <c r="D8" s="478">
        <v>59.66</v>
      </c>
      <c r="E8" s="477">
        <v>17.649999999999999</v>
      </c>
      <c r="F8" s="484">
        <f t="shared" si="0"/>
        <v>2.3801699716713882</v>
      </c>
      <c r="G8" s="477">
        <v>59.66</v>
      </c>
      <c r="H8" s="473">
        <v>17.649999999999999</v>
      </c>
      <c r="I8" s="474">
        <f t="shared" si="1"/>
        <v>2.3801699716713882</v>
      </c>
      <c r="J8" s="473">
        <v>22.63</v>
      </c>
      <c r="K8" s="484">
        <f t="shared" si="2"/>
        <v>-0.22006186478126388</v>
      </c>
      <c r="L8" s="471"/>
    </row>
    <row r="9" spans="1:12" ht="11.25" customHeight="1">
      <c r="A9" s="166" t="s">
        <v>54</v>
      </c>
      <c r="B9" s="464">
        <v>7.71</v>
      </c>
      <c r="C9" s="432">
        <v>5.49</v>
      </c>
      <c r="D9" s="465">
        <v>6.85</v>
      </c>
      <c r="E9" s="464">
        <v>7.12</v>
      </c>
      <c r="F9" s="483">
        <f t="shared" si="0"/>
        <v>-3.7921348314606806E-2</v>
      </c>
      <c r="G9" s="464">
        <v>6.85</v>
      </c>
      <c r="H9" s="432">
        <v>7.12</v>
      </c>
      <c r="I9" s="442">
        <f t="shared" si="1"/>
        <v>-3.7921348314606806E-2</v>
      </c>
      <c r="J9" s="432">
        <v>7.68</v>
      </c>
      <c r="K9" s="483">
        <f t="shared" si="2"/>
        <v>-7.291666666666663E-2</v>
      </c>
      <c r="L9" s="44"/>
    </row>
    <row r="10" spans="1:12" ht="11.25" customHeight="1">
      <c r="A10" s="476" t="s">
        <v>55</v>
      </c>
      <c r="B10" s="479">
        <v>3.62</v>
      </c>
      <c r="C10" s="480">
        <v>4.12</v>
      </c>
      <c r="D10" s="481">
        <v>3.93</v>
      </c>
      <c r="E10" s="479">
        <v>3.5</v>
      </c>
      <c r="F10" s="485">
        <f t="shared" si="0"/>
        <v>0.122857142857143</v>
      </c>
      <c r="G10" s="479">
        <v>3.93</v>
      </c>
      <c r="H10" s="480">
        <v>3.5</v>
      </c>
      <c r="I10" s="487">
        <f t="shared" si="1"/>
        <v>0.122857142857143</v>
      </c>
      <c r="J10" s="480">
        <v>4.1500000000000004</v>
      </c>
      <c r="K10" s="485">
        <f t="shared" si="2"/>
        <v>-0.15662650602409645</v>
      </c>
      <c r="L10" s="472"/>
    </row>
    <row r="11" spans="1:12" ht="11.25" customHeight="1">
      <c r="A11" s="488" t="s">
        <v>283</v>
      </c>
      <c r="B11" s="489">
        <f>+SUM(B6:B10)</f>
        <v>212.56</v>
      </c>
      <c r="C11" s="490">
        <f>+SUM(C6:C10)</f>
        <v>257.28000000000003</v>
      </c>
      <c r="D11" s="491">
        <f>+SUM(D6:D10)</f>
        <v>266.01</v>
      </c>
      <c r="E11" s="492">
        <f>+SUM(E6:E10)</f>
        <v>213.54000000000002</v>
      </c>
      <c r="F11" s="493">
        <f t="shared" si="0"/>
        <v>0.24571508850800772</v>
      </c>
      <c r="G11" s="489">
        <f>+SUM(G6:G10)</f>
        <v>266.01</v>
      </c>
      <c r="H11" s="490">
        <f>+SUM(H6:H10)</f>
        <v>213.54000000000002</v>
      </c>
      <c r="I11" s="494">
        <f t="shared" si="1"/>
        <v>0.24571508850800772</v>
      </c>
      <c r="J11" s="490">
        <f>+SUM(J6:J10)</f>
        <v>167.53</v>
      </c>
      <c r="K11" s="493">
        <f t="shared" si="2"/>
        <v>0.2746373783799918</v>
      </c>
      <c r="L11" s="29"/>
    </row>
    <row r="12" spans="1:12" ht="24.75" customHeight="1">
      <c r="A12" s="495" t="s">
        <v>284</v>
      </c>
      <c r="B12" s="496">
        <f>B11/'4. Tipo Recurso'!B19</f>
        <v>5.2446137599557845E-2</v>
      </c>
      <c r="C12" s="494">
        <f>C11/'4. Tipo Recurso'!C19</f>
        <v>6.1101624674340799E-2</v>
      </c>
      <c r="D12" s="493">
        <f>D11/'4. Tipo Recurso'!D19</f>
        <v>6.251336584219494E-2</v>
      </c>
      <c r="E12" s="496">
        <f>E11/'4. Tipo Recurso'!E19</f>
        <v>4.9987008153261674E-2</v>
      </c>
      <c r="F12" s="497"/>
      <c r="G12" s="496">
        <f>G11/'4. Tipo Recurso'!G19</f>
        <v>6.251336584219494E-2</v>
      </c>
      <c r="H12" s="494">
        <f>H11/'4. Tipo Recurso'!H19</f>
        <v>4.9987008153261674E-2</v>
      </c>
      <c r="I12" s="497"/>
      <c r="J12" s="496">
        <f>J11/'4. Tipo Recurso'!J19</f>
        <v>4.1637877469864547E-2</v>
      </c>
      <c r="K12" s="497"/>
      <c r="L12" s="29"/>
    </row>
    <row r="13" spans="1:12" ht="11.25" customHeight="1">
      <c r="A13" s="498" t="s">
        <v>285</v>
      </c>
      <c r="B13" s="155"/>
      <c r="C13" s="155"/>
      <c r="D13" s="155"/>
      <c r="E13" s="155"/>
      <c r="F13" s="155"/>
      <c r="G13" s="155"/>
      <c r="H13" s="155"/>
      <c r="I13" s="155"/>
      <c r="J13" s="155"/>
      <c r="K13" s="156"/>
      <c r="L13" s="29"/>
    </row>
    <row r="14" spans="1:12" ht="23.25" customHeight="1">
      <c r="A14" s="832" t="s">
        <v>60</v>
      </c>
      <c r="B14" s="832"/>
      <c r="C14" s="832"/>
      <c r="D14" s="832"/>
      <c r="E14" s="832"/>
      <c r="F14" s="832"/>
      <c r="G14" s="832"/>
      <c r="H14" s="832"/>
      <c r="I14" s="832"/>
      <c r="J14" s="832"/>
      <c r="K14" s="832"/>
      <c r="L14" s="29"/>
    </row>
    <row r="15" spans="1:12" ht="11.25" customHeight="1">
      <c r="L15" s="29"/>
    </row>
    <row r="16" spans="1:12" ht="11.25" customHeight="1">
      <c r="A16" s="157"/>
      <c r="B16" s="181"/>
      <c r="C16" s="181"/>
      <c r="D16" s="181"/>
      <c r="E16" s="181"/>
      <c r="F16" s="181"/>
      <c r="G16" s="181"/>
      <c r="H16" s="181"/>
      <c r="I16" s="181"/>
      <c r="J16" s="181"/>
      <c r="K16" s="181"/>
      <c r="L16" s="29"/>
    </row>
    <row r="17" spans="1:12" ht="11.25" customHeight="1">
      <c r="A17" s="181"/>
      <c r="B17" s="181"/>
      <c r="C17" s="181"/>
      <c r="D17" s="181"/>
      <c r="E17" s="181"/>
      <c r="F17" s="181"/>
      <c r="G17" s="181"/>
      <c r="H17" s="181"/>
      <c r="I17" s="181"/>
      <c r="J17" s="181"/>
      <c r="K17" s="181"/>
      <c r="L17" s="29"/>
    </row>
    <row r="18" spans="1:12" ht="11.25" customHeight="1">
      <c r="A18" s="181"/>
      <c r="B18" s="181"/>
      <c r="C18" s="181"/>
      <c r="D18" s="181"/>
      <c r="E18" s="181"/>
      <c r="F18" s="181"/>
      <c r="G18" s="181"/>
      <c r="H18" s="181"/>
      <c r="I18" s="181"/>
      <c r="J18" s="181"/>
      <c r="K18" s="181"/>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3" ht="11.25" customHeight="1">
      <c r="A33" s="157"/>
      <c r="B33" s="159"/>
      <c r="C33" s="159"/>
      <c r="D33" s="159"/>
      <c r="E33" s="159"/>
      <c r="F33" s="159"/>
      <c r="G33" s="159"/>
      <c r="H33" s="159"/>
      <c r="I33" s="159"/>
      <c r="J33" s="159"/>
      <c r="K33" s="159"/>
      <c r="L33" s="29"/>
    </row>
    <row r="34" spans="1:13" ht="11.25" customHeight="1">
      <c r="A34" s="830" t="s">
        <v>287</v>
      </c>
      <c r="B34" s="830"/>
      <c r="C34" s="830"/>
      <c r="D34" s="830"/>
      <c r="E34" s="830"/>
      <c r="F34" s="830"/>
      <c r="G34" s="830"/>
      <c r="H34" s="830"/>
      <c r="I34" s="830"/>
      <c r="J34" s="830"/>
      <c r="K34" s="830"/>
      <c r="L34" s="29"/>
    </row>
    <row r="35" spans="1:13" ht="11.25" customHeight="1">
      <c r="L35" s="48"/>
    </row>
    <row r="36" spans="1:13" ht="11.25" customHeight="1">
      <c r="A36" s="157"/>
      <c r="B36" s="159"/>
      <c r="C36" s="159"/>
      <c r="D36" s="159"/>
      <c r="E36" s="159"/>
      <c r="F36" s="159"/>
      <c r="G36" s="159"/>
      <c r="H36" s="159"/>
      <c r="I36" s="159"/>
      <c r="J36" s="159"/>
      <c r="K36" s="159"/>
      <c r="L36" s="29"/>
    </row>
    <row r="37" spans="1:13" ht="11.25" customHeight="1">
      <c r="A37" s="157"/>
      <c r="B37" s="159"/>
      <c r="C37" s="159"/>
      <c r="D37" s="159"/>
      <c r="E37" s="159"/>
      <c r="F37" s="159"/>
      <c r="G37" s="159"/>
      <c r="H37" s="159"/>
      <c r="I37" s="159"/>
      <c r="J37" s="159"/>
      <c r="K37" s="159"/>
      <c r="L37" s="29"/>
    </row>
    <row r="38" spans="1:13" ht="11.25" customHeight="1">
      <c r="A38" s="157"/>
      <c r="B38" s="159"/>
      <c r="C38" s="159"/>
      <c r="D38" s="159"/>
      <c r="E38" s="159"/>
      <c r="F38" s="159"/>
      <c r="G38" s="159"/>
      <c r="H38" s="159"/>
      <c r="I38" s="159"/>
      <c r="J38" s="159"/>
      <c r="K38" s="159"/>
      <c r="L38" s="29"/>
    </row>
    <row r="39" spans="1:13" ht="11.25" customHeight="1">
      <c r="A39" s="157"/>
      <c r="B39" s="159"/>
      <c r="C39" s="499" t="s">
        <v>289</v>
      </c>
      <c r="D39" s="250"/>
      <c r="E39" s="250"/>
      <c r="F39" s="500">
        <f>+'4. Tipo Recurso'!D19</f>
        <v>4255.25</v>
      </c>
      <c r="G39" s="499" t="s">
        <v>288</v>
      </c>
      <c r="H39" s="159"/>
      <c r="I39" s="159"/>
      <c r="J39" s="159"/>
      <c r="K39" s="159"/>
      <c r="L39" s="29"/>
      <c r="M39" s="501">
        <f>+F39-F40</f>
        <v>3989.24</v>
      </c>
    </row>
    <row r="40" spans="1:13" ht="11.25" customHeight="1">
      <c r="A40" s="157"/>
      <c r="B40" s="159"/>
      <c r="C40" s="499" t="s">
        <v>290</v>
      </c>
      <c r="D40" s="250"/>
      <c r="E40" s="250"/>
      <c r="F40" s="250">
        <f>+D11</f>
        <v>266.01</v>
      </c>
      <c r="G40" s="499" t="s">
        <v>288</v>
      </c>
      <c r="H40" s="159"/>
      <c r="I40" s="159"/>
      <c r="J40" s="159"/>
      <c r="K40" s="159"/>
      <c r="L40" s="29"/>
    </row>
    <row r="41" spans="1:13" ht="11.25" customHeight="1">
      <c r="A41" s="157"/>
      <c r="B41" s="159"/>
      <c r="C41" s="159"/>
      <c r="D41" s="159"/>
      <c r="E41" s="159"/>
      <c r="F41" s="159"/>
      <c r="G41" s="159"/>
      <c r="H41" s="159"/>
      <c r="I41" s="159"/>
      <c r="J41" s="159"/>
      <c r="K41" s="159"/>
      <c r="L41" s="29"/>
    </row>
    <row r="42" spans="1:13" ht="11.25" customHeight="1">
      <c r="A42" s="157"/>
      <c r="B42" s="159"/>
      <c r="C42" s="159"/>
      <c r="D42" s="159"/>
      <c r="E42" s="159"/>
      <c r="F42" s="159"/>
      <c r="G42" s="159"/>
      <c r="H42" s="159"/>
      <c r="I42" s="159"/>
      <c r="J42" s="159"/>
      <c r="K42" s="159"/>
      <c r="L42" s="29"/>
    </row>
    <row r="43" spans="1:13" ht="11.25" customHeight="1">
      <c r="A43" s="157"/>
      <c r="B43" s="159"/>
      <c r="C43" s="159"/>
      <c r="D43" s="159"/>
      <c r="E43" s="159"/>
      <c r="F43" s="159"/>
      <c r="G43" s="159"/>
      <c r="H43" s="159"/>
      <c r="I43" s="159"/>
      <c r="J43" s="159"/>
      <c r="K43" s="159"/>
      <c r="L43" s="29"/>
    </row>
    <row r="44" spans="1:13" ht="11.25" customHeight="1">
      <c r="A44" s="157"/>
      <c r="B44" s="159"/>
      <c r="C44" s="159"/>
      <c r="D44" s="159"/>
      <c r="E44" s="159"/>
      <c r="F44" s="159"/>
      <c r="G44" s="159"/>
      <c r="H44" s="159"/>
      <c r="I44" s="159"/>
      <c r="J44" s="159"/>
      <c r="K44" s="159"/>
      <c r="L44" s="160"/>
    </row>
    <row r="45" spans="1:13" ht="11.25" customHeight="1">
      <c r="A45" s="157"/>
      <c r="B45" s="159"/>
      <c r="C45" s="159"/>
      <c r="D45" s="159"/>
      <c r="E45" s="159"/>
      <c r="F45" s="159"/>
      <c r="G45" s="159"/>
      <c r="H45" s="159"/>
      <c r="I45" s="159"/>
      <c r="J45" s="159"/>
      <c r="K45" s="159"/>
    </row>
    <row r="46" spans="1:13" ht="11.25" customHeight="1">
      <c r="A46" s="157"/>
      <c r="B46" s="159"/>
      <c r="C46" s="159"/>
      <c r="D46" s="159"/>
      <c r="E46" s="159"/>
      <c r="F46" s="159"/>
      <c r="G46" s="159"/>
      <c r="H46" s="159"/>
      <c r="I46" s="159"/>
      <c r="J46" s="159"/>
      <c r="K46" s="159"/>
    </row>
    <row r="47" spans="1:13" ht="11.25" customHeight="1">
      <c r="A47" s="157"/>
      <c r="B47" s="159"/>
      <c r="C47" s="159"/>
      <c r="D47" s="159"/>
      <c r="E47" s="159"/>
      <c r="F47" s="159"/>
      <c r="G47" s="159"/>
      <c r="H47" s="159"/>
      <c r="I47" s="159"/>
      <c r="J47" s="159"/>
      <c r="K47" s="159"/>
    </row>
    <row r="48" spans="1:13"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425" t="s">
        <v>291</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Enero 2018
INFSGI-MES-01-2018
15/02/2018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AA64"/>
  <sheetViews>
    <sheetView showGridLines="0" view="pageBreakPreview" zoomScale="130" zoomScaleNormal="100" zoomScaleSheetLayoutView="130" zoomScalePageLayoutView="70" workbookViewId="0">
      <selection activeCell="P25" sqref="P25"/>
    </sheetView>
  </sheetViews>
  <sheetFormatPr defaultRowHeight="11.25"/>
  <cols>
    <col min="1" max="11" width="10.33203125" style="3" customWidth="1"/>
    <col min="12" max="12" width="21.1640625" style="704" bestFit="1" customWidth="1"/>
    <col min="13" max="22" width="9.33203125" style="704"/>
    <col min="23" max="27" width="9.33203125" style="705"/>
    <col min="28" max="16384" width="9.33203125" style="3"/>
  </cols>
  <sheetData>
    <row r="2" spans="1:27" ht="11.25" customHeight="1">
      <c r="A2" s="833" t="s">
        <v>299</v>
      </c>
      <c r="B2" s="833"/>
      <c r="C2" s="833"/>
      <c r="D2" s="833"/>
      <c r="E2" s="833"/>
      <c r="F2" s="833"/>
      <c r="G2" s="833"/>
      <c r="H2" s="833"/>
      <c r="I2" s="833"/>
      <c r="J2" s="833"/>
      <c r="K2" s="833"/>
    </row>
    <row r="3" spans="1:27" ht="11.25" customHeight="1"/>
    <row r="4" spans="1:27" ht="11.25" customHeight="1">
      <c r="L4" s="706" t="s">
        <v>61</v>
      </c>
      <c r="M4" s="707" t="s">
        <v>33</v>
      </c>
      <c r="N4" s="706" t="s">
        <v>62</v>
      </c>
      <c r="O4" s="715">
        <v>43101</v>
      </c>
      <c r="P4" s="708"/>
      <c r="Q4" s="708">
        <v>2018</v>
      </c>
      <c r="R4" s="708"/>
      <c r="S4" s="708">
        <v>2017</v>
      </c>
      <c r="T4" s="708"/>
    </row>
    <row r="5" spans="1:27" ht="11.25" customHeight="1">
      <c r="A5" s="183"/>
      <c r="B5" s="159"/>
      <c r="C5" s="159"/>
      <c r="D5" s="159"/>
      <c r="E5" s="159"/>
      <c r="F5" s="159"/>
      <c r="G5" s="159"/>
      <c r="H5" s="159"/>
      <c r="I5" s="159"/>
      <c r="J5" s="159"/>
      <c r="K5" s="159"/>
      <c r="L5" s="706"/>
      <c r="M5" s="707"/>
      <c r="N5" s="706"/>
      <c r="O5" s="706" t="s">
        <v>63</v>
      </c>
      <c r="P5" s="706" t="s">
        <v>64</v>
      </c>
      <c r="Q5" s="706" t="s">
        <v>63</v>
      </c>
      <c r="R5" s="706" t="s">
        <v>64</v>
      </c>
      <c r="S5" s="706" t="s">
        <v>63</v>
      </c>
      <c r="T5" s="706" t="s">
        <v>64</v>
      </c>
      <c r="Z5" s="705">
        <v>2018</v>
      </c>
      <c r="AA5" s="705">
        <v>2017</v>
      </c>
    </row>
    <row r="6" spans="1:27" ht="11.25" customHeight="1">
      <c r="A6" s="132"/>
      <c r="B6" s="159"/>
      <c r="C6" s="159"/>
      <c r="D6" s="159"/>
      <c r="E6" s="159"/>
      <c r="F6" s="159"/>
      <c r="G6" s="159"/>
      <c r="H6" s="159"/>
      <c r="I6" s="159"/>
      <c r="J6" s="159"/>
      <c r="K6" s="159"/>
      <c r="L6" s="709" t="s">
        <v>65</v>
      </c>
      <c r="M6" s="710" t="s">
        <v>66</v>
      </c>
      <c r="N6" s="710">
        <v>19.97</v>
      </c>
      <c r="O6" s="710">
        <v>14.706331280000001</v>
      </c>
      <c r="P6" s="710">
        <v>0.98981343520657294</v>
      </c>
      <c r="Q6" s="710">
        <v>14.706331280000001</v>
      </c>
      <c r="R6" s="710">
        <v>0.98981343520657339</v>
      </c>
      <c r="S6" s="710">
        <v>14.579166950000001</v>
      </c>
      <c r="T6" s="710">
        <v>0.98125460704497625</v>
      </c>
      <c r="X6" s="705" t="s">
        <v>66</v>
      </c>
      <c r="Y6" s="705" t="s">
        <v>67</v>
      </c>
      <c r="Z6" s="705">
        <v>1.2043092132616486</v>
      </c>
    </row>
    <row r="7" spans="1:27" ht="11.25" customHeight="1">
      <c r="A7" s="157"/>
      <c r="B7" s="159"/>
      <c r="C7" s="159"/>
      <c r="D7" s="159"/>
      <c r="E7" s="159"/>
      <c r="F7" s="159"/>
      <c r="G7" s="159"/>
      <c r="H7" s="159"/>
      <c r="I7" s="159"/>
      <c r="J7" s="159"/>
      <c r="K7" s="159"/>
      <c r="L7" s="709" t="s">
        <v>67</v>
      </c>
      <c r="M7" s="710" t="s">
        <v>66</v>
      </c>
      <c r="N7" s="711">
        <v>15</v>
      </c>
      <c r="O7" s="710">
        <v>13.44009082</v>
      </c>
      <c r="P7" s="710">
        <v>1</v>
      </c>
      <c r="Q7" s="710">
        <v>13.44009082</v>
      </c>
      <c r="R7" s="710">
        <v>1.2043092132616486</v>
      </c>
      <c r="S7" s="710"/>
      <c r="T7" s="710"/>
      <c r="Y7" s="705" t="s">
        <v>65</v>
      </c>
      <c r="Z7" s="705">
        <v>0.98981343520657339</v>
      </c>
      <c r="AA7" s="705">
        <v>0.98125460704497625</v>
      </c>
    </row>
    <row r="8" spans="1:27" ht="11.25" customHeight="1">
      <c r="A8" s="157"/>
      <c r="B8" s="159"/>
      <c r="C8" s="159"/>
      <c r="D8" s="159"/>
      <c r="E8" s="159"/>
      <c r="F8" s="159"/>
      <c r="G8" s="159"/>
      <c r="H8" s="159"/>
      <c r="I8" s="159"/>
      <c r="J8" s="159"/>
      <c r="K8" s="159"/>
      <c r="L8" s="709" t="s">
        <v>68</v>
      </c>
      <c r="M8" s="710" t="s">
        <v>66</v>
      </c>
      <c r="N8" s="711">
        <v>19.97</v>
      </c>
      <c r="O8" s="710">
        <v>12.57247452</v>
      </c>
      <c r="P8" s="710">
        <v>0.84619365338330088</v>
      </c>
      <c r="Q8" s="710">
        <v>12.57247452</v>
      </c>
      <c r="R8" s="710">
        <v>0.84619365338330088</v>
      </c>
      <c r="S8" s="710">
        <v>13.31819801</v>
      </c>
      <c r="T8" s="710">
        <v>0.89638476599307571</v>
      </c>
      <c r="Y8" s="705" t="s">
        <v>70</v>
      </c>
      <c r="Z8" s="705">
        <v>0.98919954829012868</v>
      </c>
      <c r="AA8" s="705">
        <v>0.99956636020697309</v>
      </c>
    </row>
    <row r="9" spans="1:27" ht="11.25" customHeight="1">
      <c r="A9" s="157"/>
      <c r="B9" s="159"/>
      <c r="C9" s="159"/>
      <c r="D9" s="159"/>
      <c r="E9" s="159"/>
      <c r="F9" s="159"/>
      <c r="G9" s="159"/>
      <c r="H9" s="159"/>
      <c r="I9" s="159"/>
      <c r="J9" s="159"/>
      <c r="K9" s="159"/>
      <c r="L9" s="709" t="s">
        <v>69</v>
      </c>
      <c r="M9" s="712" t="s">
        <v>66</v>
      </c>
      <c r="N9" s="711">
        <v>19.2</v>
      </c>
      <c r="O9" s="710">
        <v>10.933368227500001</v>
      </c>
      <c r="P9" s="710">
        <v>0.7653847605496753</v>
      </c>
      <c r="Q9" s="710">
        <v>10.933368227500001</v>
      </c>
      <c r="R9" s="710">
        <v>0.7653847605496753</v>
      </c>
      <c r="S9" s="710">
        <v>11.6520519175</v>
      </c>
      <c r="T9" s="710">
        <v>0.81569583875868057</v>
      </c>
      <c r="Y9" s="705" t="s">
        <v>80</v>
      </c>
      <c r="Z9" s="705">
        <v>0.97516020887405752</v>
      </c>
      <c r="AA9" s="705">
        <v>0.92113922877271071</v>
      </c>
    </row>
    <row r="10" spans="1:27" ht="11.25" customHeight="1">
      <c r="A10" s="157"/>
      <c r="B10" s="159"/>
      <c r="C10" s="159"/>
      <c r="D10" s="159"/>
      <c r="E10" s="159"/>
      <c r="F10" s="159"/>
      <c r="G10" s="159"/>
      <c r="H10" s="159"/>
      <c r="I10" s="159"/>
      <c r="J10" s="159"/>
      <c r="K10" s="159"/>
      <c r="L10" s="709" t="s">
        <v>70</v>
      </c>
      <c r="M10" s="712" t="s">
        <v>66</v>
      </c>
      <c r="N10" s="711">
        <v>9.98</v>
      </c>
      <c r="O10" s="710">
        <v>7.3449253500000005</v>
      </c>
      <c r="P10" s="710">
        <v>0.98919954829012868</v>
      </c>
      <c r="Q10" s="710">
        <v>7.3449253500000005</v>
      </c>
      <c r="R10" s="710">
        <v>0.98919954829012868</v>
      </c>
      <c r="S10" s="710">
        <v>7.4219001725</v>
      </c>
      <c r="T10" s="710">
        <v>0.99956636020697309</v>
      </c>
      <c r="Y10" s="705" t="s">
        <v>73</v>
      </c>
      <c r="Z10" s="705">
        <v>0.88438723015937992</v>
      </c>
      <c r="AA10" s="705">
        <v>0.88996743081709528</v>
      </c>
    </row>
    <row r="11" spans="1:27" ht="11.25" customHeight="1">
      <c r="A11" s="157"/>
      <c r="B11" s="159"/>
      <c r="C11" s="159"/>
      <c r="D11" s="159"/>
      <c r="E11" s="159"/>
      <c r="F11" s="159"/>
      <c r="G11" s="159"/>
      <c r="H11" s="159"/>
      <c r="I11" s="159"/>
      <c r="J11" s="159"/>
      <c r="K11" s="159"/>
      <c r="L11" s="709" t="s">
        <v>71</v>
      </c>
      <c r="M11" s="712" t="s">
        <v>66</v>
      </c>
      <c r="N11" s="711">
        <v>19.899999999999999</v>
      </c>
      <c r="O11" s="710">
        <v>6.9755763199999992</v>
      </c>
      <c r="P11" s="710">
        <v>0.47114445345004591</v>
      </c>
      <c r="Q11" s="710">
        <v>6.9755763199999992</v>
      </c>
      <c r="R11" s="710">
        <v>0.47114445345004591</v>
      </c>
      <c r="S11" s="710"/>
      <c r="T11" s="710"/>
      <c r="Y11" s="705" t="s">
        <v>72</v>
      </c>
      <c r="Z11" s="705">
        <v>0.87449363531868773</v>
      </c>
      <c r="AA11" s="705">
        <v>0.88329093149632798</v>
      </c>
    </row>
    <row r="12" spans="1:27" ht="11.25" customHeight="1">
      <c r="A12" s="157"/>
      <c r="B12" s="159"/>
      <c r="C12" s="159"/>
      <c r="D12" s="159"/>
      <c r="E12" s="159"/>
      <c r="F12" s="159"/>
      <c r="G12" s="159"/>
      <c r="H12" s="159"/>
      <c r="I12" s="159"/>
      <c r="J12" s="159"/>
      <c r="K12" s="159"/>
      <c r="L12" s="709" t="s">
        <v>72</v>
      </c>
      <c r="M12" s="710" t="s">
        <v>66</v>
      </c>
      <c r="N12" s="711">
        <v>10.220000000000001</v>
      </c>
      <c r="O12" s="710">
        <v>6.6493697650000003</v>
      </c>
      <c r="P12" s="710">
        <v>0.87449363531868773</v>
      </c>
      <c r="Q12" s="710">
        <v>6.6493697650000003</v>
      </c>
      <c r="R12" s="710">
        <v>0.87449363531868773</v>
      </c>
      <c r="S12" s="710">
        <v>6.7162615900000002</v>
      </c>
      <c r="T12" s="710">
        <v>0.88329093149632798</v>
      </c>
      <c r="Y12" s="705" t="s">
        <v>68</v>
      </c>
      <c r="Z12" s="705">
        <v>0.84619365338330088</v>
      </c>
      <c r="AA12" s="705">
        <v>0.89638476599307571</v>
      </c>
    </row>
    <row r="13" spans="1:27" ht="11.25" customHeight="1">
      <c r="A13" s="157"/>
      <c r="B13" s="159"/>
      <c r="C13" s="159"/>
      <c r="D13" s="159"/>
      <c r="E13" s="159"/>
      <c r="F13" s="159"/>
      <c r="G13" s="159"/>
      <c r="H13" s="159"/>
      <c r="I13" s="159"/>
      <c r="J13" s="159"/>
      <c r="K13" s="159"/>
      <c r="L13" s="709" t="s">
        <v>73</v>
      </c>
      <c r="M13" s="710" t="s">
        <v>66</v>
      </c>
      <c r="N13" s="711">
        <v>9.85</v>
      </c>
      <c r="O13" s="710">
        <v>6.4811433774999996</v>
      </c>
      <c r="P13" s="710">
        <v>0.88438723015937992</v>
      </c>
      <c r="Q13" s="710">
        <v>6.4811433774999996</v>
      </c>
      <c r="R13" s="710">
        <v>0.88438723015937992</v>
      </c>
      <c r="S13" s="710">
        <v>6.5220373200000008</v>
      </c>
      <c r="T13" s="710">
        <v>0.88996743081709528</v>
      </c>
      <c r="Y13" s="705" t="s">
        <v>81</v>
      </c>
      <c r="Z13" s="705">
        <v>0.80176324884792627</v>
      </c>
      <c r="AA13" s="705">
        <v>0.81291225638440867</v>
      </c>
    </row>
    <row r="14" spans="1:27" ht="11.25" customHeight="1">
      <c r="A14" s="157"/>
      <c r="B14" s="159"/>
      <c r="C14" s="159"/>
      <c r="D14" s="159"/>
      <c r="E14" s="159"/>
      <c r="F14" s="159"/>
      <c r="G14" s="159"/>
      <c r="H14" s="159"/>
      <c r="I14" s="159"/>
      <c r="J14" s="159"/>
      <c r="K14" s="159"/>
      <c r="L14" s="709" t="s">
        <v>74</v>
      </c>
      <c r="M14" s="710" t="s">
        <v>66</v>
      </c>
      <c r="N14" s="711">
        <v>7.75</v>
      </c>
      <c r="O14" s="710">
        <v>4.6114901625000009</v>
      </c>
      <c r="P14" s="710">
        <v>0.79977283428720103</v>
      </c>
      <c r="Q14" s="710">
        <v>4.6114901625000009</v>
      </c>
      <c r="R14" s="710">
        <v>0.79977283428720103</v>
      </c>
      <c r="S14" s="710">
        <v>3.7117281324999998</v>
      </c>
      <c r="T14" s="710">
        <v>0.64372669658342008</v>
      </c>
      <c r="Y14" s="705" t="s">
        <v>74</v>
      </c>
      <c r="Z14" s="705">
        <v>0.79977283428720103</v>
      </c>
      <c r="AA14" s="705">
        <v>0.64372669658342008</v>
      </c>
    </row>
    <row r="15" spans="1:27" ht="11.25" customHeight="1">
      <c r="A15" s="157"/>
      <c r="B15" s="159"/>
      <c r="C15" s="159"/>
      <c r="D15" s="159"/>
      <c r="E15" s="159"/>
      <c r="F15" s="159"/>
      <c r="G15" s="159"/>
      <c r="H15" s="159"/>
      <c r="I15" s="159"/>
      <c r="J15" s="159"/>
      <c r="K15" s="159"/>
      <c r="L15" s="709" t="s">
        <v>75</v>
      </c>
      <c r="M15" s="710" t="s">
        <v>66</v>
      </c>
      <c r="N15" s="711">
        <v>7.42</v>
      </c>
      <c r="O15" s="710">
        <v>4.3873454399999998</v>
      </c>
      <c r="P15" s="710">
        <v>0.79473984870880798</v>
      </c>
      <c r="Q15" s="710">
        <v>4.3873454399999998</v>
      </c>
      <c r="R15" s="710">
        <v>0.79473984870880798</v>
      </c>
      <c r="S15" s="710">
        <v>4.6522611825000002</v>
      </c>
      <c r="T15" s="710">
        <v>0.84272765819276596</v>
      </c>
      <c r="Y15" s="705" t="s">
        <v>78</v>
      </c>
      <c r="Z15" s="705">
        <v>0.79723141587419977</v>
      </c>
      <c r="AA15" s="705">
        <v>0.6878801121884518</v>
      </c>
    </row>
    <row r="16" spans="1:27" ht="11.25" customHeight="1">
      <c r="A16" s="157"/>
      <c r="B16" s="159"/>
      <c r="C16" s="159"/>
      <c r="D16" s="159"/>
      <c r="E16" s="159"/>
      <c r="F16" s="159"/>
      <c r="G16" s="159"/>
      <c r="H16" s="159"/>
      <c r="I16" s="159"/>
      <c r="J16" s="159"/>
      <c r="K16" s="159"/>
      <c r="L16" s="709" t="s">
        <v>76</v>
      </c>
      <c r="M16" s="710" t="s">
        <v>66</v>
      </c>
      <c r="N16" s="711">
        <v>6.96</v>
      </c>
      <c r="O16" s="710">
        <v>3.9487037599999999</v>
      </c>
      <c r="P16" s="710">
        <v>0.76255711593128173</v>
      </c>
      <c r="Q16" s="710">
        <v>3.9487037599999999</v>
      </c>
      <c r="R16" s="710">
        <v>0.76255711593128173</v>
      </c>
      <c r="S16" s="710">
        <v>4.5769878150000007</v>
      </c>
      <c r="T16" s="710">
        <v>0.88388869866981845</v>
      </c>
      <c r="Y16" s="705" t="s">
        <v>75</v>
      </c>
      <c r="Z16" s="705">
        <v>0.79473984870880798</v>
      </c>
      <c r="AA16" s="705">
        <v>0.84272765819276596</v>
      </c>
    </row>
    <row r="17" spans="1:27" ht="11.25" customHeight="1">
      <c r="A17" s="157"/>
      <c r="B17" s="159"/>
      <c r="C17" s="159"/>
      <c r="D17" s="159"/>
      <c r="E17" s="159"/>
      <c r="F17" s="159"/>
      <c r="G17" s="159"/>
      <c r="H17" s="159"/>
      <c r="I17" s="159"/>
      <c r="J17" s="159"/>
      <c r="K17" s="159"/>
      <c r="L17" s="709" t="s">
        <v>77</v>
      </c>
      <c r="M17" s="710" t="s">
        <v>66</v>
      </c>
      <c r="N17" s="711">
        <v>9.57</v>
      </c>
      <c r="O17" s="710">
        <v>3.6150109100000001</v>
      </c>
      <c r="P17" s="710">
        <v>0.50772054667925082</v>
      </c>
      <c r="Q17" s="710">
        <v>3.6150109100000001</v>
      </c>
      <c r="R17" s="710">
        <v>0.50772054667925082</v>
      </c>
      <c r="S17" s="710">
        <v>1.4305942924999999</v>
      </c>
      <c r="T17" s="710">
        <v>0.20092390710497635</v>
      </c>
      <c r="Y17" s="705" t="s">
        <v>69</v>
      </c>
      <c r="Z17" s="705">
        <v>0.7653847605496753</v>
      </c>
      <c r="AA17" s="705">
        <v>0.81569583875868057</v>
      </c>
    </row>
    <row r="18" spans="1:27">
      <c r="A18" s="157"/>
      <c r="B18" s="159"/>
      <c r="C18" s="159"/>
      <c r="D18" s="159"/>
      <c r="E18" s="159"/>
      <c r="F18" s="159"/>
      <c r="G18" s="159"/>
      <c r="H18" s="159"/>
      <c r="I18" s="159"/>
      <c r="J18" s="159"/>
      <c r="K18" s="159"/>
      <c r="L18" s="709" t="s">
        <v>78</v>
      </c>
      <c r="M18" s="710" t="s">
        <v>66</v>
      </c>
      <c r="N18" s="711">
        <v>5.19</v>
      </c>
      <c r="O18" s="710">
        <v>3.0783974999999999</v>
      </c>
      <c r="P18" s="710">
        <v>0.79723141587419977</v>
      </c>
      <c r="Q18" s="710">
        <v>3.0783974999999999</v>
      </c>
      <c r="R18" s="710">
        <v>0.79723141587419977</v>
      </c>
      <c r="S18" s="710">
        <v>2.6561527500000004</v>
      </c>
      <c r="T18" s="710">
        <v>0.6878801121884518</v>
      </c>
      <c r="Y18" s="705" t="s">
        <v>76</v>
      </c>
      <c r="Z18" s="705">
        <v>0.76255711593128173</v>
      </c>
      <c r="AA18" s="705">
        <v>0.88388869866981845</v>
      </c>
    </row>
    <row r="19" spans="1:27">
      <c r="A19" s="157"/>
      <c r="B19" s="159"/>
      <c r="C19" s="159"/>
      <c r="D19" s="159"/>
      <c r="E19" s="159"/>
      <c r="F19" s="159"/>
      <c r="G19" s="159"/>
      <c r="H19" s="159"/>
      <c r="I19" s="159"/>
      <c r="J19" s="159"/>
      <c r="K19" s="159"/>
      <c r="L19" s="709" t="s">
        <v>79</v>
      </c>
      <c r="M19" s="710" t="s">
        <v>66</v>
      </c>
      <c r="N19" s="711">
        <v>5.67</v>
      </c>
      <c r="O19" s="710">
        <v>2.9780036550000002</v>
      </c>
      <c r="P19" s="710">
        <v>0.70594234297661729</v>
      </c>
      <c r="Q19" s="710">
        <v>2.9780036550000002</v>
      </c>
      <c r="R19" s="710">
        <v>0.70594234297661729</v>
      </c>
      <c r="S19" s="710">
        <v>3.7639229099999998</v>
      </c>
      <c r="T19" s="710">
        <v>0.89224623798145308</v>
      </c>
      <c r="Y19" s="705" t="s">
        <v>79</v>
      </c>
      <c r="Z19" s="705">
        <v>0.70594234297661729</v>
      </c>
      <c r="AA19" s="705">
        <v>0.89224623798145308</v>
      </c>
    </row>
    <row r="20" spans="1:27">
      <c r="A20" s="157"/>
      <c r="B20" s="159"/>
      <c r="C20" s="159"/>
      <c r="D20" s="159"/>
      <c r="E20" s="159"/>
      <c r="F20" s="159"/>
      <c r="G20" s="159"/>
      <c r="H20" s="159"/>
      <c r="I20" s="159"/>
      <c r="J20" s="159"/>
      <c r="K20" s="159"/>
      <c r="L20" s="709" t="s">
        <v>80</v>
      </c>
      <c r="M20" s="710" t="s">
        <v>66</v>
      </c>
      <c r="N20" s="711">
        <v>3.48</v>
      </c>
      <c r="O20" s="710">
        <v>2.5248067999999999</v>
      </c>
      <c r="P20" s="710">
        <v>0.97516020887405752</v>
      </c>
      <c r="Q20" s="710">
        <v>2.5248067999999999</v>
      </c>
      <c r="R20" s="710">
        <v>0.97516020887405752</v>
      </c>
      <c r="S20" s="710">
        <v>2.3849400000000003</v>
      </c>
      <c r="T20" s="710">
        <v>0.92113922877271071</v>
      </c>
      <c r="Y20" s="705" t="s">
        <v>77</v>
      </c>
      <c r="Z20" s="705">
        <v>0.50772054667925082</v>
      </c>
      <c r="AA20" s="705">
        <v>0.20092390710497635</v>
      </c>
    </row>
    <row r="21" spans="1:27">
      <c r="A21" s="157"/>
      <c r="B21" s="159"/>
      <c r="C21" s="159"/>
      <c r="D21" s="159"/>
      <c r="E21" s="159"/>
      <c r="F21" s="159"/>
      <c r="G21" s="159"/>
      <c r="H21" s="159"/>
      <c r="I21" s="159"/>
      <c r="J21" s="159"/>
      <c r="K21" s="159"/>
      <c r="L21" s="709" t="s">
        <v>81</v>
      </c>
      <c r="M21" s="710" t="s">
        <v>66</v>
      </c>
      <c r="N21" s="711">
        <v>3.92</v>
      </c>
      <c r="O21" s="710">
        <v>2.3383264800000001</v>
      </c>
      <c r="P21" s="710">
        <v>0.80176324884792627</v>
      </c>
      <c r="Q21" s="710">
        <v>2.3383264800000001</v>
      </c>
      <c r="R21" s="710">
        <v>0.80176324884792627</v>
      </c>
      <c r="S21" s="710">
        <v>2.3708423375000001</v>
      </c>
      <c r="T21" s="710">
        <v>0.81291225638440867</v>
      </c>
      <c r="Y21" s="705" t="s">
        <v>71</v>
      </c>
      <c r="Z21" s="705">
        <v>0.47114445345004591</v>
      </c>
    </row>
    <row r="22" spans="1:27">
      <c r="A22" s="157"/>
      <c r="B22" s="159"/>
      <c r="C22" s="159"/>
      <c r="D22" s="159"/>
      <c r="E22" s="159"/>
      <c r="F22" s="159"/>
      <c r="G22" s="159"/>
      <c r="H22" s="159"/>
      <c r="I22" s="159"/>
      <c r="J22" s="159"/>
      <c r="K22" s="159"/>
      <c r="L22" s="709" t="s">
        <v>82</v>
      </c>
      <c r="M22" s="710" t="s">
        <v>66</v>
      </c>
      <c r="N22" s="711">
        <v>3.96</v>
      </c>
      <c r="O22" s="710">
        <v>1.2174</v>
      </c>
      <c r="P22" s="710">
        <v>0.41320462691430437</v>
      </c>
      <c r="Q22" s="710">
        <v>1.2174</v>
      </c>
      <c r="R22" s="710">
        <v>0.41320462691430437</v>
      </c>
      <c r="S22" s="710">
        <v>2.0038000225000001</v>
      </c>
      <c r="T22" s="710">
        <v>0.6801211111450528</v>
      </c>
      <c r="Y22" s="705" t="s">
        <v>82</v>
      </c>
      <c r="Z22" s="705">
        <v>0.41320462691430437</v>
      </c>
      <c r="AA22" s="705">
        <v>0.6801211111450528</v>
      </c>
    </row>
    <row r="23" spans="1:27">
      <c r="A23" s="157"/>
      <c r="B23" s="159"/>
      <c r="C23" s="159"/>
      <c r="D23" s="159"/>
      <c r="E23" s="159"/>
      <c r="F23" s="159"/>
      <c r="G23" s="159"/>
      <c r="H23" s="159"/>
      <c r="I23" s="159"/>
      <c r="J23" s="159"/>
      <c r="K23" s="159"/>
      <c r="L23" s="709" t="s">
        <v>83</v>
      </c>
      <c r="M23" s="710" t="s">
        <v>66</v>
      </c>
      <c r="N23" s="711">
        <v>1.79</v>
      </c>
      <c r="O23" s="710">
        <v>0.39719985250000001</v>
      </c>
      <c r="P23" s="710">
        <v>0.2982518265303058</v>
      </c>
      <c r="Q23" s="710">
        <v>0.39719985250000001</v>
      </c>
      <c r="R23" s="710">
        <v>0.2982518265303058</v>
      </c>
      <c r="S23" s="710">
        <v>0.21169340249999999</v>
      </c>
      <c r="T23" s="710">
        <v>0.15895762186880519</v>
      </c>
      <c r="Y23" s="705" t="s">
        <v>83</v>
      </c>
      <c r="Z23" s="705">
        <v>0.2982518265303058</v>
      </c>
      <c r="AA23" s="705">
        <v>0.15895762186880519</v>
      </c>
    </row>
    <row r="24" spans="1:27">
      <c r="A24" s="157"/>
      <c r="B24" s="159"/>
      <c r="C24" s="159"/>
      <c r="D24" s="159"/>
      <c r="E24" s="159"/>
      <c r="F24" s="159"/>
      <c r="G24" s="159"/>
      <c r="H24" s="159"/>
      <c r="I24" s="159"/>
      <c r="J24" s="159"/>
      <c r="K24" s="159"/>
      <c r="L24" s="709" t="s">
        <v>84</v>
      </c>
      <c r="M24" s="710" t="s">
        <v>85</v>
      </c>
      <c r="N24" s="711">
        <v>97.2</v>
      </c>
      <c r="O24" s="710">
        <v>38.873449167500006</v>
      </c>
      <c r="P24" s="710">
        <v>0.53754382339235141</v>
      </c>
      <c r="Q24" s="710">
        <v>38.873449167500006</v>
      </c>
      <c r="R24" s="710">
        <v>0.53754382339235141</v>
      </c>
      <c r="S24" s="710">
        <v>27.9973654675</v>
      </c>
      <c r="T24" s="710">
        <v>0.38714884324942472</v>
      </c>
      <c r="X24" s="705" t="s">
        <v>85</v>
      </c>
      <c r="Y24" s="705" t="s">
        <v>84</v>
      </c>
      <c r="Z24" s="705">
        <v>0.53754382339235141</v>
      </c>
      <c r="AA24" s="705">
        <v>0.38714884324942472</v>
      </c>
    </row>
    <row r="25" spans="1:27">
      <c r="A25" s="157"/>
      <c r="B25" s="159"/>
      <c r="C25" s="159"/>
      <c r="D25" s="159"/>
      <c r="E25" s="159"/>
      <c r="F25" s="159"/>
      <c r="G25" s="159"/>
      <c r="H25" s="159"/>
      <c r="I25" s="159"/>
      <c r="J25" s="159"/>
      <c r="K25" s="159"/>
      <c r="L25" s="709" t="s">
        <v>86</v>
      </c>
      <c r="M25" s="710" t="s">
        <v>85</v>
      </c>
      <c r="N25" s="711">
        <v>83.2</v>
      </c>
      <c r="O25" s="710">
        <v>27.081642980000002</v>
      </c>
      <c r="P25" s="710">
        <v>0.43750069433674521</v>
      </c>
      <c r="Q25" s="710">
        <v>27.081642980000002</v>
      </c>
      <c r="R25" s="710">
        <v>0.43750069433674521</v>
      </c>
      <c r="S25" s="710">
        <v>17.1417166425</v>
      </c>
      <c r="T25" s="710">
        <v>0.27692237648786444</v>
      </c>
      <c r="Y25" s="705" t="s">
        <v>86</v>
      </c>
      <c r="Z25" s="705">
        <v>0.43750069433674521</v>
      </c>
      <c r="AA25" s="705">
        <v>0.27692237648786444</v>
      </c>
    </row>
    <row r="26" spans="1:27">
      <c r="A26" s="157"/>
      <c r="B26" s="159"/>
      <c r="C26" s="159"/>
      <c r="D26" s="159"/>
      <c r="E26" s="159"/>
      <c r="F26" s="159"/>
      <c r="G26" s="159"/>
      <c r="H26" s="159"/>
      <c r="I26" s="159"/>
      <c r="J26" s="159"/>
      <c r="K26" s="159"/>
      <c r="L26" s="709" t="s">
        <v>87</v>
      </c>
      <c r="M26" s="710" t="s">
        <v>85</v>
      </c>
      <c r="N26" s="711">
        <v>32</v>
      </c>
      <c r="O26" s="710">
        <v>10.99255627</v>
      </c>
      <c r="P26" s="710">
        <v>0.46171691322244618</v>
      </c>
      <c r="Q26" s="710">
        <v>10.99255627</v>
      </c>
      <c r="R26" s="710">
        <v>0.46171691322244618</v>
      </c>
      <c r="S26" s="710">
        <v>9.0638140399999987</v>
      </c>
      <c r="T26" s="710">
        <v>0.38070455477150533</v>
      </c>
      <c r="Y26" s="705" t="s">
        <v>87</v>
      </c>
      <c r="Z26" s="705">
        <v>0.46171691322244618</v>
      </c>
      <c r="AA26" s="705">
        <v>0.38070455477150533</v>
      </c>
    </row>
    <row r="27" spans="1:27">
      <c r="A27" s="157"/>
      <c r="B27" s="159"/>
      <c r="C27" s="159"/>
      <c r="D27" s="159"/>
      <c r="E27" s="159"/>
      <c r="F27" s="159"/>
      <c r="G27" s="159"/>
      <c r="H27" s="159"/>
      <c r="I27" s="159"/>
      <c r="J27" s="159"/>
      <c r="K27" s="159"/>
      <c r="L27" s="709" t="s">
        <v>88</v>
      </c>
      <c r="M27" s="710" t="s">
        <v>85</v>
      </c>
      <c r="N27" s="711">
        <v>30.9</v>
      </c>
      <c r="O27" s="710">
        <v>10.425358962500001</v>
      </c>
      <c r="P27" s="710">
        <v>0.45348152914796258</v>
      </c>
      <c r="Q27" s="710">
        <v>10.425358962500001</v>
      </c>
      <c r="R27" s="710">
        <v>0.45348152914796258</v>
      </c>
      <c r="S27" s="710">
        <v>6.1699058124999997</v>
      </c>
      <c r="T27" s="710">
        <v>0.26837812804485511</v>
      </c>
      <c r="Y27" s="705" t="s">
        <v>88</v>
      </c>
      <c r="Z27" s="705">
        <v>0.45348152914796258</v>
      </c>
      <c r="AA27" s="705">
        <v>0.26837812804485511</v>
      </c>
    </row>
    <row r="28" spans="1:27">
      <c r="A28" s="157"/>
      <c r="B28" s="159"/>
      <c r="C28" s="159"/>
      <c r="D28" s="159"/>
      <c r="E28" s="159"/>
      <c r="F28" s="159"/>
      <c r="G28" s="159"/>
      <c r="H28" s="159"/>
      <c r="I28" s="159"/>
      <c r="J28" s="159"/>
      <c r="K28" s="159"/>
      <c r="L28" s="709" t="s">
        <v>89</v>
      </c>
      <c r="M28" s="710" t="s">
        <v>90</v>
      </c>
      <c r="N28" s="711">
        <v>20</v>
      </c>
      <c r="O28" s="710">
        <v>4.85795975</v>
      </c>
      <c r="P28" s="710">
        <v>0.32647578965053764</v>
      </c>
      <c r="Q28" s="710">
        <v>4.85795975</v>
      </c>
      <c r="R28" s="710">
        <v>0.32647578965053764</v>
      </c>
      <c r="S28" s="710">
        <v>4.1449303749999995</v>
      </c>
      <c r="T28" s="710">
        <v>0.27855714885752686</v>
      </c>
      <c r="X28" s="705" t="s">
        <v>90</v>
      </c>
      <c r="Y28" s="705" t="s">
        <v>92</v>
      </c>
      <c r="Z28" s="705">
        <v>0.34779832745295697</v>
      </c>
      <c r="AA28" s="705">
        <v>0.28624677629368278</v>
      </c>
    </row>
    <row r="29" spans="1:27">
      <c r="A29" s="157"/>
      <c r="B29" s="159"/>
      <c r="C29" s="159"/>
      <c r="D29" s="159"/>
      <c r="E29" s="159"/>
      <c r="F29" s="159"/>
      <c r="G29" s="159"/>
      <c r="H29" s="159"/>
      <c r="I29" s="159"/>
      <c r="J29" s="159"/>
      <c r="K29" s="159"/>
      <c r="L29" s="709" t="s">
        <v>91</v>
      </c>
      <c r="M29" s="710" t="s">
        <v>90</v>
      </c>
      <c r="N29" s="711">
        <v>20</v>
      </c>
      <c r="O29" s="710">
        <v>4.6003045</v>
      </c>
      <c r="P29" s="710">
        <v>0.30916024865591402</v>
      </c>
      <c r="Q29" s="710">
        <v>4.6003045</v>
      </c>
      <c r="R29" s="710">
        <v>0.30916024865591402</v>
      </c>
      <c r="S29" s="710">
        <v>3.7158172500000002</v>
      </c>
      <c r="T29" s="710">
        <v>0.24971890120967744</v>
      </c>
      <c r="Y29" s="705" t="s">
        <v>94</v>
      </c>
      <c r="Z29" s="705">
        <v>0.35774847729789594</v>
      </c>
    </row>
    <row r="30" spans="1:27">
      <c r="A30" s="157"/>
      <c r="B30" s="159"/>
      <c r="C30" s="159"/>
      <c r="D30" s="159"/>
      <c r="E30" s="159"/>
      <c r="F30" s="159"/>
      <c r="G30" s="159"/>
      <c r="H30" s="159"/>
      <c r="I30" s="159"/>
      <c r="J30" s="159"/>
      <c r="K30" s="159"/>
      <c r="L30" s="709" t="s">
        <v>92</v>
      </c>
      <c r="M30" s="710" t="s">
        <v>90</v>
      </c>
      <c r="N30" s="711">
        <v>16</v>
      </c>
      <c r="O30" s="710">
        <v>4.1401912899999997</v>
      </c>
      <c r="P30" s="710">
        <v>0.34779832745295697</v>
      </c>
      <c r="Q30" s="710">
        <v>4.1401912899999997</v>
      </c>
      <c r="R30" s="710">
        <v>0.34779832745295697</v>
      </c>
      <c r="S30" s="710">
        <v>3.407481625</v>
      </c>
      <c r="T30" s="710">
        <v>0.28624677629368278</v>
      </c>
      <c r="Y30" s="705" t="s">
        <v>294</v>
      </c>
      <c r="Z30" s="705">
        <v>0.32647578965053764</v>
      </c>
      <c r="AA30" s="705">
        <v>0.27855714885752686</v>
      </c>
    </row>
    <row r="31" spans="1:27">
      <c r="A31" s="157"/>
      <c r="B31" s="159"/>
      <c r="C31" s="159"/>
      <c r="D31" s="159"/>
      <c r="E31" s="159"/>
      <c r="F31" s="159"/>
      <c r="G31" s="159"/>
      <c r="H31" s="159"/>
      <c r="I31" s="159"/>
      <c r="J31" s="159"/>
      <c r="K31" s="159"/>
      <c r="L31" s="709" t="s">
        <v>93</v>
      </c>
      <c r="M31" s="710" t="s">
        <v>90</v>
      </c>
      <c r="N31" s="711">
        <v>20</v>
      </c>
      <c r="O31" s="710">
        <v>3.8632219125000002</v>
      </c>
      <c r="P31" s="710">
        <v>0.25962512852822583</v>
      </c>
      <c r="Q31" s="710">
        <v>3.8632219125000002</v>
      </c>
      <c r="R31" s="710">
        <v>0.25962512852822583</v>
      </c>
      <c r="S31" s="710">
        <v>3.5058536</v>
      </c>
      <c r="T31" s="710">
        <v>0.23560844086021504</v>
      </c>
      <c r="Y31" s="705" t="s">
        <v>295</v>
      </c>
      <c r="Z31" s="705">
        <v>0.30916024865591402</v>
      </c>
      <c r="AA31" s="705">
        <v>0.24971890120967744</v>
      </c>
    </row>
    <row r="32" spans="1:27">
      <c r="A32" s="157"/>
      <c r="B32" s="159"/>
      <c r="C32" s="159"/>
      <c r="D32" s="159"/>
      <c r="E32" s="159"/>
      <c r="F32" s="159"/>
      <c r="G32" s="159"/>
      <c r="H32" s="159"/>
      <c r="I32" s="159"/>
      <c r="J32" s="159"/>
      <c r="K32" s="159"/>
      <c r="L32" s="709" t="s">
        <v>95</v>
      </c>
      <c r="M32" s="710" t="s">
        <v>90</v>
      </c>
      <c r="N32" s="711">
        <v>20</v>
      </c>
      <c r="O32" s="710">
        <v>3.422501</v>
      </c>
      <c r="P32" s="710">
        <v>0.23000678763440863</v>
      </c>
      <c r="Q32" s="710">
        <v>3.422501</v>
      </c>
      <c r="R32" s="710">
        <v>0.23000678763440863</v>
      </c>
      <c r="S32" s="710">
        <v>2.8725040450000003</v>
      </c>
      <c r="T32" s="710">
        <v>0.19304462668010752</v>
      </c>
      <c r="Y32" s="705" t="s">
        <v>296</v>
      </c>
      <c r="Z32" s="705">
        <v>0.25962512852822583</v>
      </c>
      <c r="AA32" s="705">
        <v>0.23560844086021504</v>
      </c>
    </row>
    <row r="33" spans="1:27">
      <c r="A33" s="157"/>
      <c r="B33" s="159"/>
      <c r="C33" s="159"/>
      <c r="D33" s="159"/>
      <c r="E33" s="159"/>
      <c r="F33" s="159"/>
      <c r="G33" s="159"/>
      <c r="H33" s="159"/>
      <c r="I33" s="159"/>
      <c r="J33" s="159"/>
      <c r="K33" s="159"/>
      <c r="L33" s="709" t="s">
        <v>94</v>
      </c>
      <c r="M33" s="710" t="s">
        <v>90</v>
      </c>
      <c r="N33" s="711">
        <v>144.47999999999999</v>
      </c>
      <c r="O33" s="710">
        <v>2.4809999999999999</v>
      </c>
      <c r="P33" s="710">
        <v>0.35774847729789594</v>
      </c>
      <c r="Q33" s="710">
        <v>2.4809999999999999</v>
      </c>
      <c r="R33" s="710">
        <v>0.35774847729789594</v>
      </c>
      <c r="S33" s="710"/>
      <c r="T33" s="710"/>
      <c r="Y33" s="705" t="s">
        <v>95</v>
      </c>
      <c r="Z33" s="705">
        <v>0.23000678763440863</v>
      </c>
      <c r="AA33" s="705">
        <v>0.19304462668010752</v>
      </c>
    </row>
    <row r="34" spans="1:27">
      <c r="B34" s="159"/>
      <c r="C34" s="159"/>
      <c r="D34" s="159"/>
      <c r="E34" s="159"/>
      <c r="F34" s="159"/>
      <c r="G34" s="159"/>
      <c r="H34" s="159"/>
      <c r="I34" s="159"/>
      <c r="J34" s="159"/>
      <c r="K34" s="159"/>
      <c r="L34" s="709" t="s">
        <v>96</v>
      </c>
      <c r="M34" s="710" t="s">
        <v>97</v>
      </c>
      <c r="N34" s="711">
        <v>12.66</v>
      </c>
      <c r="O34" s="710">
        <v>6.8479127750000002</v>
      </c>
      <c r="P34" s="710">
        <v>0.7270287391284036</v>
      </c>
      <c r="Q34" s="710">
        <v>6.8479127750000002</v>
      </c>
      <c r="R34" s="710">
        <v>0.7270287391284036</v>
      </c>
      <c r="S34" s="710">
        <v>7.1225864100000003</v>
      </c>
      <c r="T34" s="710">
        <v>0.75619027098303004</v>
      </c>
      <c r="X34" s="705" t="s">
        <v>297</v>
      </c>
      <c r="Y34" s="705" t="s">
        <v>98</v>
      </c>
      <c r="Z34" s="705">
        <v>0.9419528528699076</v>
      </c>
      <c r="AA34" s="705">
        <v>0.75911499350042899</v>
      </c>
    </row>
    <row r="35" spans="1:27">
      <c r="A35" s="157"/>
      <c r="B35" s="159"/>
      <c r="C35" s="159"/>
      <c r="D35" s="159"/>
      <c r="E35" s="159"/>
      <c r="F35" s="159"/>
      <c r="G35" s="159"/>
      <c r="H35" s="159"/>
      <c r="I35" s="159"/>
      <c r="J35" s="159"/>
      <c r="K35" s="159"/>
      <c r="L35" s="709" t="s">
        <v>98</v>
      </c>
      <c r="M35" s="710" t="s">
        <v>99</v>
      </c>
      <c r="N35" s="711">
        <v>4.26</v>
      </c>
      <c r="O35" s="710">
        <v>2.9854630499999999</v>
      </c>
      <c r="P35" s="710">
        <v>0.9419528528699076</v>
      </c>
      <c r="Q35" s="710">
        <v>2.9854630499999999</v>
      </c>
      <c r="R35" s="710">
        <v>0.9419528528699076</v>
      </c>
      <c r="S35" s="710">
        <v>2.4059694249999999</v>
      </c>
      <c r="T35" s="710">
        <v>0.75911499350042899</v>
      </c>
      <c r="Y35" s="705" t="s">
        <v>96</v>
      </c>
      <c r="Z35" s="705">
        <v>0.7270287391284036</v>
      </c>
      <c r="AA35" s="705">
        <v>0.75619027098303004</v>
      </c>
    </row>
    <row r="36" spans="1:27">
      <c r="A36" s="157"/>
      <c r="B36" s="159"/>
      <c r="C36" s="159"/>
      <c r="D36" s="159"/>
      <c r="E36" s="159"/>
      <c r="F36" s="159"/>
      <c r="G36" s="159"/>
      <c r="H36" s="159"/>
      <c r="I36" s="159"/>
      <c r="J36" s="159"/>
      <c r="K36" s="159"/>
      <c r="L36" s="709" t="s">
        <v>100</v>
      </c>
      <c r="M36" s="710" t="s">
        <v>99</v>
      </c>
      <c r="N36" s="711">
        <v>2.99</v>
      </c>
      <c r="O36" s="710">
        <v>0.94364092499999996</v>
      </c>
      <c r="P36" s="710">
        <v>0.42419216609127197</v>
      </c>
      <c r="Q36" s="710">
        <v>0.94364092499999996</v>
      </c>
      <c r="R36" s="710">
        <v>0.42419216609127197</v>
      </c>
      <c r="S36" s="710">
        <v>1.0978879749999999</v>
      </c>
      <c r="T36" s="710">
        <v>0.49353039477469696</v>
      </c>
      <c r="Y36" s="705" t="s">
        <v>100</v>
      </c>
      <c r="Z36" s="705">
        <v>0.42419216609127197</v>
      </c>
      <c r="AA36" s="705">
        <v>0.49353039477469696</v>
      </c>
    </row>
    <row r="37" spans="1:27">
      <c r="A37" s="157"/>
      <c r="B37" s="159"/>
      <c r="C37" s="159"/>
      <c r="D37" s="159"/>
      <c r="E37" s="159"/>
      <c r="F37" s="159"/>
      <c r="G37" s="159"/>
      <c r="H37" s="159"/>
      <c r="I37" s="159"/>
      <c r="J37" s="159"/>
      <c r="K37" s="159"/>
      <c r="L37" s="709" t="s">
        <v>101</v>
      </c>
      <c r="M37" s="710" t="s">
        <v>97</v>
      </c>
      <c r="N37" s="713">
        <v>16.059999999999999</v>
      </c>
      <c r="O37" s="710">
        <v>0</v>
      </c>
      <c r="P37" s="710">
        <v>0</v>
      </c>
      <c r="Q37" s="710">
        <v>0</v>
      </c>
      <c r="R37" s="710">
        <v>0</v>
      </c>
      <c r="S37" s="710">
        <v>0</v>
      </c>
      <c r="T37" s="710">
        <v>0</v>
      </c>
      <c r="Y37" s="705" t="s">
        <v>101</v>
      </c>
      <c r="Z37" s="705">
        <v>0</v>
      </c>
      <c r="AA37" s="705">
        <v>0</v>
      </c>
    </row>
    <row r="38" spans="1:27" ht="11.25" customHeight="1">
      <c r="A38" s="157"/>
      <c r="B38" s="159"/>
      <c r="C38" s="159"/>
      <c r="D38" s="159"/>
      <c r="E38" s="159"/>
      <c r="F38" s="159"/>
      <c r="G38" s="159"/>
      <c r="H38" s="159"/>
      <c r="I38" s="159"/>
      <c r="J38" s="159"/>
      <c r="K38" s="159"/>
      <c r="L38" s="714"/>
      <c r="M38" s="714"/>
      <c r="N38" s="714"/>
      <c r="O38" s="714"/>
      <c r="P38" s="714"/>
      <c r="Q38" s="714"/>
      <c r="R38" s="714"/>
      <c r="S38" s="714"/>
      <c r="T38" s="714"/>
    </row>
    <row r="39" spans="1:27">
      <c r="A39" s="157"/>
      <c r="B39" s="159"/>
      <c r="C39" s="159"/>
      <c r="D39" s="159"/>
      <c r="E39" s="159"/>
      <c r="F39" s="159"/>
      <c r="G39" s="159"/>
      <c r="H39" s="159"/>
      <c r="I39" s="159"/>
      <c r="J39" s="159"/>
      <c r="K39" s="159"/>
    </row>
    <row r="40" spans="1:27">
      <c r="A40" s="157"/>
      <c r="B40" s="159"/>
      <c r="C40" s="159"/>
      <c r="D40" s="159"/>
      <c r="E40" s="159"/>
      <c r="F40" s="159"/>
      <c r="G40" s="159"/>
      <c r="H40" s="159"/>
      <c r="I40" s="159"/>
      <c r="J40" s="159"/>
      <c r="K40" s="159"/>
    </row>
    <row r="41" spans="1:27">
      <c r="A41" s="157"/>
      <c r="B41" s="159"/>
      <c r="C41" s="159"/>
      <c r="D41" s="159"/>
      <c r="E41" s="159"/>
      <c r="F41" s="159"/>
      <c r="G41" s="159"/>
      <c r="H41" s="159"/>
      <c r="I41" s="159"/>
      <c r="J41" s="159"/>
      <c r="K41" s="159"/>
    </row>
    <row r="42" spans="1:27">
      <c r="A42" s="157"/>
      <c r="B42" s="159"/>
      <c r="C42" s="159"/>
      <c r="D42" s="159"/>
      <c r="E42" s="159"/>
      <c r="F42" s="159"/>
      <c r="G42" s="159"/>
      <c r="H42" s="159"/>
      <c r="I42" s="159"/>
      <c r="J42" s="159"/>
      <c r="K42" s="159"/>
    </row>
    <row r="43" spans="1:27" ht="26.25" customHeight="1">
      <c r="A43" s="830" t="s">
        <v>293</v>
      </c>
      <c r="B43" s="830"/>
      <c r="C43" s="830"/>
      <c r="D43" s="830"/>
      <c r="E43" s="830"/>
      <c r="F43" s="830"/>
      <c r="G43" s="830"/>
      <c r="H43" s="830"/>
      <c r="I43" s="830"/>
      <c r="J43" s="830"/>
      <c r="K43" s="830"/>
    </row>
    <row r="44" spans="1:27">
      <c r="A44" s="157"/>
      <c r="B44" s="159"/>
      <c r="C44" s="159"/>
      <c r="D44" s="159"/>
      <c r="E44" s="159"/>
      <c r="F44" s="159"/>
      <c r="G44" s="159"/>
      <c r="H44" s="159"/>
      <c r="I44" s="159"/>
      <c r="J44" s="159"/>
      <c r="K44" s="159"/>
    </row>
    <row r="45" spans="1:27">
      <c r="A45" s="157"/>
      <c r="B45" s="159"/>
      <c r="C45" s="159"/>
      <c r="D45" s="159"/>
      <c r="E45" s="159"/>
      <c r="F45" s="159"/>
      <c r="G45" s="159"/>
      <c r="H45" s="159"/>
      <c r="I45" s="159"/>
      <c r="J45" s="159"/>
      <c r="K45" s="159"/>
    </row>
    <row r="46" spans="1:27">
      <c r="A46" s="157"/>
      <c r="B46" s="159"/>
      <c r="C46" s="159"/>
      <c r="D46" s="159"/>
      <c r="E46" s="159"/>
      <c r="F46" s="159"/>
      <c r="G46" s="159"/>
      <c r="H46" s="159"/>
      <c r="I46" s="159"/>
      <c r="J46" s="159"/>
      <c r="K46" s="159"/>
    </row>
    <row r="47" spans="1:27">
      <c r="A47" s="157"/>
      <c r="B47" s="159"/>
      <c r="C47" s="159"/>
      <c r="D47" s="159"/>
      <c r="E47" s="159"/>
      <c r="F47" s="159"/>
      <c r="G47" s="159"/>
      <c r="H47" s="159"/>
      <c r="I47" s="159"/>
      <c r="J47" s="159"/>
      <c r="K47" s="159"/>
    </row>
    <row r="48" spans="1:27">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425" t="s">
        <v>298</v>
      </c>
    </row>
  </sheetData>
  <mergeCells count="2">
    <mergeCell ref="A43:K43"/>
    <mergeCell ref="A2:K2"/>
  </mergeCells>
  <pageMargins left="0.7" right="0.59782608695652173" top="0.86956521739130432" bottom="0.61458333333333337" header="0.3" footer="0.3"/>
  <pageSetup orientation="portrait" r:id="rId1"/>
  <headerFooter>
    <oddHeader>&amp;R&amp;7Informe de la Operación Mensual - Enero 2018
INFSGI-MES-01-2018
15/02/2018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P68"/>
  <sheetViews>
    <sheetView showGridLines="0" view="pageBreakPreview" zoomScale="130" zoomScaleNormal="100" zoomScaleSheetLayoutView="130" zoomScalePageLayoutView="145" workbookViewId="0">
      <selection activeCell="P25" sqref="P25"/>
    </sheetView>
  </sheetViews>
  <sheetFormatPr defaultRowHeight="11.25"/>
  <cols>
    <col min="1" max="1" width="30.1640625" style="3" customWidth="1"/>
    <col min="2" max="9" width="9.33203125" style="3"/>
    <col min="10" max="10" width="9.33203125" style="3" customWidth="1"/>
    <col min="11" max="11" width="9.33203125" style="703" customWidth="1"/>
    <col min="12" max="16" width="9.33203125" style="703"/>
    <col min="17" max="16384" width="9.33203125" style="3"/>
  </cols>
  <sheetData>
    <row r="1" spans="1:14" ht="11.25" customHeight="1"/>
    <row r="2" spans="1:14" ht="11.25" customHeight="1">
      <c r="A2" s="831" t="s">
        <v>300</v>
      </c>
      <c r="B2" s="831"/>
      <c r="C2" s="831"/>
      <c r="D2" s="831"/>
      <c r="E2" s="831"/>
      <c r="F2" s="831"/>
      <c r="G2" s="831"/>
      <c r="H2" s="831"/>
      <c r="I2" s="831"/>
      <c r="J2" s="84"/>
    </row>
    <row r="3" spans="1:14" ht="6" customHeight="1">
      <c r="A3" s="84"/>
      <c r="B3" s="84"/>
      <c r="C3" s="84"/>
      <c r="D3" s="84"/>
      <c r="E3" s="84"/>
      <c r="F3" s="84"/>
      <c r="G3" s="84"/>
      <c r="H3" s="84"/>
      <c r="I3" s="84"/>
      <c r="J3" s="84"/>
      <c r="K3" s="766"/>
      <c r="L3" s="766"/>
    </row>
    <row r="4" spans="1:14" ht="11.25" customHeight="1">
      <c r="A4" s="836" t="s">
        <v>315</v>
      </c>
      <c r="B4" s="837" t="s">
        <v>251</v>
      </c>
      <c r="C4" s="838"/>
      <c r="D4" s="838"/>
      <c r="E4" s="159"/>
      <c r="F4" s="159"/>
      <c r="G4" s="839" t="s">
        <v>316</v>
      </c>
      <c r="H4" s="839"/>
      <c r="I4" s="839"/>
      <c r="J4" s="159"/>
      <c r="K4" s="767"/>
      <c r="L4" s="768"/>
      <c r="M4" s="769">
        <v>2018</v>
      </c>
      <c r="N4" s="769">
        <v>2017</v>
      </c>
    </row>
    <row r="5" spans="1:14" ht="11.25" customHeight="1">
      <c r="A5" s="836"/>
      <c r="B5" s="184">
        <v>2018</v>
      </c>
      <c r="C5" s="185">
        <v>2017</v>
      </c>
      <c r="D5" s="185" t="s">
        <v>37</v>
      </c>
      <c r="E5" s="159"/>
      <c r="F5" s="159"/>
      <c r="G5" s="159"/>
      <c r="H5" s="159"/>
      <c r="I5" s="159"/>
      <c r="J5" s="159"/>
      <c r="K5" s="770"/>
      <c r="L5" s="771" t="s">
        <v>142</v>
      </c>
      <c r="M5" s="772"/>
      <c r="N5" s="772">
        <v>8.6500665249999997</v>
      </c>
    </row>
    <row r="6" spans="1:14" ht="11.25" customHeight="1">
      <c r="A6" s="186" t="s">
        <v>307</v>
      </c>
      <c r="B6" s="187">
        <v>698.81803256249998</v>
      </c>
      <c r="C6" s="188">
        <v>222.88428371999998</v>
      </c>
      <c r="D6" s="189">
        <f>IF(C6=0,"",B6/C6-1)</f>
        <v>2.1353401006972534</v>
      </c>
      <c r="E6" s="159"/>
      <c r="F6" s="159"/>
      <c r="G6" s="159"/>
      <c r="H6" s="159"/>
      <c r="I6" s="159"/>
      <c r="J6" s="159"/>
      <c r="K6" s="773"/>
      <c r="L6" s="774" t="s">
        <v>143</v>
      </c>
      <c r="M6" s="772"/>
      <c r="N6" s="772">
        <v>242.97964082999999</v>
      </c>
    </row>
    <row r="7" spans="1:14" ht="11.25" customHeight="1">
      <c r="A7" s="190" t="s">
        <v>104</v>
      </c>
      <c r="B7" s="191">
        <v>622.8710371200001</v>
      </c>
      <c r="C7" s="191">
        <v>587.77341317749995</v>
      </c>
      <c r="D7" s="192">
        <f t="shared" ref="D7:D58" si="0">IF(C7=0,"",B7/C7-1)</f>
        <v>5.9712847086367038E-2</v>
      </c>
      <c r="E7" s="159"/>
      <c r="F7" s="159"/>
      <c r="G7" s="159"/>
      <c r="H7" s="159"/>
      <c r="I7" s="159"/>
      <c r="J7" s="159"/>
      <c r="K7" s="767"/>
      <c r="L7" s="772" t="s">
        <v>135</v>
      </c>
      <c r="M7" s="772"/>
      <c r="N7" s="772">
        <v>1.0978879749999999</v>
      </c>
    </row>
    <row r="8" spans="1:14" ht="11.25" customHeight="1">
      <c r="A8" s="186" t="s">
        <v>103</v>
      </c>
      <c r="B8" s="188">
        <v>590.98279837500002</v>
      </c>
      <c r="C8" s="188">
        <v>447.12567447499993</v>
      </c>
      <c r="D8" s="189">
        <f t="shared" si="0"/>
        <v>0.32173756085224214</v>
      </c>
      <c r="E8" s="159"/>
      <c r="F8" s="159"/>
      <c r="G8" s="159"/>
      <c r="H8" s="159"/>
      <c r="I8" s="159"/>
      <c r="J8" s="159"/>
      <c r="K8" s="767"/>
      <c r="L8" s="772" t="s">
        <v>141</v>
      </c>
      <c r="M8" s="772"/>
      <c r="N8" s="772">
        <v>14.3554468975</v>
      </c>
    </row>
    <row r="9" spans="1:14" ht="11.25" customHeight="1">
      <c r="A9" s="190" t="s">
        <v>102</v>
      </c>
      <c r="B9" s="191">
        <v>303.47931530749997</v>
      </c>
      <c r="C9" s="191">
        <v>643.81438477000006</v>
      </c>
      <c r="D9" s="192">
        <f t="shared" si="0"/>
        <v>-0.52862296573892698</v>
      </c>
      <c r="E9" s="159"/>
      <c r="F9" s="159"/>
      <c r="G9" s="159"/>
      <c r="H9" s="159"/>
      <c r="I9" s="159"/>
      <c r="J9" s="159"/>
      <c r="K9" s="767"/>
      <c r="L9" s="772" t="s">
        <v>144</v>
      </c>
      <c r="M9" s="772"/>
      <c r="N9" s="772">
        <v>5.9549670524999998</v>
      </c>
    </row>
    <row r="10" spans="1:14" ht="11.25" customHeight="1">
      <c r="A10" s="186" t="s">
        <v>302</v>
      </c>
      <c r="B10" s="188">
        <v>292.20980053249997</v>
      </c>
      <c r="C10" s="188">
        <v>299.27314964000004</v>
      </c>
      <c r="D10" s="189">
        <f t="shared" si="0"/>
        <v>-2.3601679990325475E-2</v>
      </c>
      <c r="E10" s="159"/>
      <c r="F10" s="159"/>
      <c r="G10" s="159"/>
      <c r="H10" s="159"/>
      <c r="I10" s="159"/>
      <c r="J10" s="159"/>
      <c r="K10" s="770"/>
      <c r="L10" s="775" t="s">
        <v>140</v>
      </c>
      <c r="M10" s="772">
        <v>0</v>
      </c>
      <c r="N10" s="772">
        <v>0</v>
      </c>
    </row>
    <row r="11" spans="1:14" ht="11.25" customHeight="1">
      <c r="A11" s="190" t="s">
        <v>308</v>
      </c>
      <c r="B11" s="191">
        <v>238.84287622500003</v>
      </c>
      <c r="C11" s="191">
        <v>239.50899032000001</v>
      </c>
      <c r="D11" s="192">
        <f t="shared" si="0"/>
        <v>-2.7811653087009836E-3</v>
      </c>
      <c r="E11" s="159"/>
      <c r="F11" s="159"/>
      <c r="G11" s="159"/>
      <c r="H11" s="159"/>
      <c r="I11" s="159"/>
      <c r="J11" s="159"/>
      <c r="K11" s="773"/>
      <c r="L11" s="776" t="s">
        <v>301</v>
      </c>
      <c r="M11" s="772">
        <v>0</v>
      </c>
      <c r="N11" s="772">
        <v>0.43043808500000003</v>
      </c>
    </row>
    <row r="12" spans="1:14" ht="11.25" customHeight="1">
      <c r="A12" s="186" t="s">
        <v>105</v>
      </c>
      <c r="B12" s="188">
        <v>228.42805499250005</v>
      </c>
      <c r="C12" s="188">
        <v>231.49184856500003</v>
      </c>
      <c r="D12" s="189">
        <f t="shared" si="0"/>
        <v>-1.3234995493328183E-2</v>
      </c>
      <c r="E12" s="159"/>
      <c r="F12" s="159"/>
      <c r="G12" s="159"/>
      <c r="H12" s="159"/>
      <c r="I12" s="159"/>
      <c r="J12" s="159"/>
      <c r="K12" s="773"/>
      <c r="L12" s="775" t="s">
        <v>311</v>
      </c>
      <c r="M12" s="772">
        <v>0</v>
      </c>
      <c r="N12" s="772">
        <v>8.0911749999999999E-4</v>
      </c>
    </row>
    <row r="13" spans="1:14" ht="11.25" customHeight="1">
      <c r="A13" s="190" t="s">
        <v>305</v>
      </c>
      <c r="B13" s="191">
        <v>192.78223901500002</v>
      </c>
      <c r="C13" s="191">
        <v>369.04568539999997</v>
      </c>
      <c r="D13" s="193">
        <f t="shared" si="0"/>
        <v>-0.47761958304417551</v>
      </c>
      <c r="E13" s="159"/>
      <c r="F13" s="159"/>
      <c r="G13" s="159"/>
      <c r="H13" s="159"/>
      <c r="I13" s="159"/>
      <c r="J13" s="159"/>
      <c r="K13" s="773"/>
      <c r="L13" s="775" t="s">
        <v>138</v>
      </c>
      <c r="M13" s="772">
        <v>7.7565499999999996E-2</v>
      </c>
      <c r="N13" s="772">
        <v>6.20391E-3</v>
      </c>
    </row>
    <row r="14" spans="1:14" ht="11.25" customHeight="1">
      <c r="A14" s="186" t="s">
        <v>109</v>
      </c>
      <c r="B14" s="188">
        <v>146.80964184499999</v>
      </c>
      <c r="C14" s="188">
        <v>141.44675104499998</v>
      </c>
      <c r="D14" s="189">
        <f t="shared" si="0"/>
        <v>3.7914556257950816E-2</v>
      </c>
      <c r="E14" s="159"/>
      <c r="F14" s="159"/>
      <c r="G14" s="159"/>
      <c r="H14" s="159"/>
      <c r="I14" s="159"/>
      <c r="J14" s="159"/>
      <c r="K14" s="773"/>
      <c r="L14" s="775" t="s">
        <v>312</v>
      </c>
      <c r="M14" s="772">
        <v>0.19523792000000001</v>
      </c>
      <c r="N14" s="772">
        <v>5.6294966625000002</v>
      </c>
    </row>
    <row r="15" spans="1:14" ht="11.25" customHeight="1">
      <c r="A15" s="190" t="s">
        <v>108</v>
      </c>
      <c r="B15" s="191">
        <v>133.97797825750001</v>
      </c>
      <c r="C15" s="191">
        <v>122.6832955375</v>
      </c>
      <c r="D15" s="192">
        <f t="shared" si="0"/>
        <v>9.2063737532609879E-2</v>
      </c>
      <c r="E15" s="159"/>
      <c r="F15" s="159"/>
      <c r="G15" s="159"/>
      <c r="H15" s="159"/>
      <c r="I15" s="159"/>
      <c r="J15" s="159"/>
      <c r="K15" s="773"/>
      <c r="L15" s="775" t="s">
        <v>136</v>
      </c>
      <c r="M15" s="772">
        <v>0.37441814499999998</v>
      </c>
      <c r="N15" s="772">
        <v>0.359621525</v>
      </c>
    </row>
    <row r="16" spans="1:14" ht="11.25" customHeight="1">
      <c r="A16" s="186" t="s">
        <v>107</v>
      </c>
      <c r="B16" s="188">
        <v>122.2529884825</v>
      </c>
      <c r="C16" s="188">
        <v>124.9968972275</v>
      </c>
      <c r="D16" s="189">
        <f t="shared" si="0"/>
        <v>-2.1951814851899565E-2</v>
      </c>
      <c r="E16" s="159"/>
      <c r="F16" s="159"/>
      <c r="G16" s="159"/>
      <c r="H16" s="159"/>
      <c r="I16" s="159"/>
      <c r="J16" s="159" t="s">
        <v>8</v>
      </c>
      <c r="K16" s="773"/>
      <c r="L16" s="775" t="s">
        <v>137</v>
      </c>
      <c r="M16" s="772">
        <v>0.39719985250000001</v>
      </c>
      <c r="N16" s="772">
        <v>0.21169340249999999</v>
      </c>
    </row>
    <row r="17" spans="1:14" ht="11.25" customHeight="1">
      <c r="A17" s="190" t="s">
        <v>106</v>
      </c>
      <c r="B17" s="191">
        <v>116.5903401875</v>
      </c>
      <c r="C17" s="191">
        <v>99.026510322500002</v>
      </c>
      <c r="D17" s="192">
        <f t="shared" si="0"/>
        <v>0.17736492791475555</v>
      </c>
      <c r="E17" s="159"/>
      <c r="F17" s="159"/>
      <c r="G17" s="159"/>
      <c r="H17" s="159"/>
      <c r="I17" s="159"/>
      <c r="J17" s="159"/>
      <c r="K17" s="773"/>
      <c r="L17" s="772" t="s">
        <v>133</v>
      </c>
      <c r="M17" s="772">
        <v>1.2174</v>
      </c>
      <c r="N17" s="772">
        <v>2.0038000225000001</v>
      </c>
    </row>
    <row r="18" spans="1:14" ht="11.25" customHeight="1">
      <c r="A18" s="186" t="s">
        <v>110</v>
      </c>
      <c r="B18" s="188">
        <v>81.534289124999987</v>
      </c>
      <c r="C18" s="188">
        <v>81.199021372499999</v>
      </c>
      <c r="D18" s="189">
        <f t="shared" si="0"/>
        <v>4.1289629706489084E-3</v>
      </c>
      <c r="E18" s="159"/>
      <c r="F18" s="159"/>
      <c r="G18" s="159"/>
      <c r="H18" s="159"/>
      <c r="I18" s="159"/>
      <c r="J18" s="159"/>
      <c r="K18" s="777"/>
      <c r="L18" s="775" t="s">
        <v>132</v>
      </c>
      <c r="M18" s="772">
        <v>2.3383264800000001</v>
      </c>
      <c r="N18" s="772">
        <v>2.3708423375000001</v>
      </c>
    </row>
    <row r="19" spans="1:14" ht="11.25" customHeight="1">
      <c r="A19" s="190" t="s">
        <v>112</v>
      </c>
      <c r="B19" s="191">
        <v>66.417597075000003</v>
      </c>
      <c r="C19" s="191">
        <v>66.156715887499985</v>
      </c>
      <c r="D19" s="192">
        <f t="shared" si="0"/>
        <v>3.9433817716050257E-3</v>
      </c>
      <c r="E19" s="159"/>
      <c r="F19" s="159"/>
      <c r="G19" s="159"/>
      <c r="H19" s="159"/>
      <c r="I19" s="159"/>
      <c r="J19" s="159"/>
      <c r="K19" s="773"/>
      <c r="L19" s="772" t="s">
        <v>134</v>
      </c>
      <c r="M19" s="772">
        <v>2.5248067999999999</v>
      </c>
      <c r="N19" s="772">
        <v>2.3849400000000003</v>
      </c>
    </row>
    <row r="20" spans="1:14" ht="11.25" customHeight="1">
      <c r="A20" s="186" t="s">
        <v>111</v>
      </c>
      <c r="B20" s="188">
        <v>44.653600332499998</v>
      </c>
      <c r="C20" s="188">
        <v>29.811042712500001</v>
      </c>
      <c r="D20" s="189">
        <f t="shared" si="0"/>
        <v>0.49788790560406659</v>
      </c>
      <c r="E20" s="159"/>
      <c r="F20" s="159"/>
      <c r="G20" s="159"/>
      <c r="H20" s="159"/>
      <c r="I20" s="159"/>
      <c r="J20" s="159"/>
      <c r="K20" s="773"/>
      <c r="L20" s="775" t="s">
        <v>131</v>
      </c>
      <c r="M20" s="772">
        <v>3.0783974999999999</v>
      </c>
      <c r="N20" s="772">
        <v>2.6561527500000004</v>
      </c>
    </row>
    <row r="21" spans="1:14" ht="11.25" customHeight="1">
      <c r="A21" s="190" t="s">
        <v>115</v>
      </c>
      <c r="B21" s="191">
        <v>38.873449167500006</v>
      </c>
      <c r="C21" s="191">
        <v>27.9973654675</v>
      </c>
      <c r="D21" s="192">
        <f t="shared" si="0"/>
        <v>0.38846811185235341</v>
      </c>
      <c r="E21" s="159"/>
      <c r="F21" s="159"/>
      <c r="G21" s="159"/>
      <c r="H21" s="159"/>
      <c r="I21" s="159"/>
      <c r="J21" s="159"/>
      <c r="K21" s="773"/>
      <c r="L21" s="772" t="s">
        <v>129</v>
      </c>
      <c r="M21" s="772">
        <v>3.422501</v>
      </c>
      <c r="N21" s="772">
        <v>2.8725040450000003</v>
      </c>
    </row>
    <row r="22" spans="1:14" ht="11.25" customHeight="1">
      <c r="A22" s="186" t="s">
        <v>114</v>
      </c>
      <c r="B22" s="188">
        <v>38.774700397499998</v>
      </c>
      <c r="C22" s="188"/>
      <c r="D22" s="189" t="str">
        <f t="shared" si="0"/>
        <v/>
      </c>
      <c r="E22" s="159"/>
      <c r="F22" s="159"/>
      <c r="G22" s="159"/>
      <c r="H22" s="159"/>
      <c r="I22" s="159"/>
      <c r="J22" s="159"/>
      <c r="K22" s="777"/>
      <c r="L22" s="775" t="s">
        <v>130</v>
      </c>
      <c r="M22" s="772">
        <v>3.6150109100000001</v>
      </c>
      <c r="N22" s="772">
        <v>15.356599465</v>
      </c>
    </row>
    <row r="23" spans="1:14" ht="11.25" customHeight="1">
      <c r="A23" s="190" t="s">
        <v>113</v>
      </c>
      <c r="B23" s="191">
        <v>37.507001942500004</v>
      </c>
      <c r="C23" s="191">
        <v>23.311622454999998</v>
      </c>
      <c r="D23" s="192">
        <f t="shared" si="0"/>
        <v>0.60894000470805087</v>
      </c>
      <c r="E23" s="159"/>
      <c r="F23" s="159"/>
      <c r="G23" s="159"/>
      <c r="H23" s="159"/>
      <c r="I23" s="159"/>
      <c r="J23" s="159"/>
      <c r="K23" s="773"/>
      <c r="L23" s="772" t="s">
        <v>128</v>
      </c>
      <c r="M23" s="772">
        <v>3.8632219125000002</v>
      </c>
      <c r="N23" s="772">
        <v>3.5058536</v>
      </c>
    </row>
    <row r="24" spans="1:14" ht="11.25" customHeight="1">
      <c r="A24" s="186" t="s">
        <v>304</v>
      </c>
      <c r="B24" s="188">
        <v>27.278805800000001</v>
      </c>
      <c r="C24" s="188">
        <v>27.897364960000001</v>
      </c>
      <c r="D24" s="189">
        <f t="shared" si="0"/>
        <v>-2.217267332907269E-2</v>
      </c>
      <c r="E24" s="159"/>
      <c r="F24" s="159"/>
      <c r="G24" s="159"/>
      <c r="H24" s="159"/>
      <c r="I24" s="159"/>
      <c r="J24" s="159"/>
      <c r="K24" s="773"/>
      <c r="L24" s="775" t="s">
        <v>310</v>
      </c>
      <c r="M24" s="772">
        <v>3.9291039749999999</v>
      </c>
      <c r="N24" s="772">
        <v>2.4059694250000003</v>
      </c>
    </row>
    <row r="25" spans="1:14" ht="11.25" customHeight="1">
      <c r="A25" s="190" t="s">
        <v>313</v>
      </c>
      <c r="B25" s="191">
        <v>21.466562342500001</v>
      </c>
      <c r="C25" s="191">
        <v>22.467547907499998</v>
      </c>
      <c r="D25" s="192">
        <f t="shared" si="0"/>
        <v>-4.4552506091056432E-2</v>
      </c>
      <c r="E25" s="159"/>
      <c r="F25" s="159"/>
      <c r="G25" s="159"/>
      <c r="H25" s="159"/>
      <c r="I25" s="159"/>
      <c r="J25" s="159"/>
      <c r="K25" s="773"/>
      <c r="L25" s="774" t="s">
        <v>127</v>
      </c>
      <c r="M25" s="772">
        <v>4.1401912899999997</v>
      </c>
      <c r="N25" s="772">
        <v>3.407481625</v>
      </c>
    </row>
    <row r="26" spans="1:14" ht="11.25" customHeight="1">
      <c r="A26" s="186" t="s">
        <v>117</v>
      </c>
      <c r="B26" s="188">
        <v>21.308025810000004</v>
      </c>
      <c r="C26" s="188">
        <v>19.513248484999998</v>
      </c>
      <c r="D26" s="189">
        <f t="shared" si="0"/>
        <v>9.1977372521016454E-2</v>
      </c>
      <c r="E26" s="159"/>
      <c r="F26" s="159"/>
      <c r="G26" s="159"/>
      <c r="H26" s="159"/>
      <c r="I26" s="159"/>
      <c r="J26" s="159"/>
      <c r="K26" s="773"/>
      <c r="L26" s="772" t="s">
        <v>124</v>
      </c>
      <c r="M26" s="772">
        <v>4.6003045</v>
      </c>
      <c r="N26" s="772">
        <v>3.7158172500000002</v>
      </c>
    </row>
    <row r="27" spans="1:14" ht="11.25" customHeight="1">
      <c r="A27" s="190" t="s">
        <v>118</v>
      </c>
      <c r="B27" s="191">
        <v>20.3106219925</v>
      </c>
      <c r="C27" s="191">
        <v>19.903288159999999</v>
      </c>
      <c r="D27" s="192">
        <f t="shared" si="0"/>
        <v>2.0465655183480091E-2</v>
      </c>
      <c r="E27" s="159"/>
      <c r="F27" s="159"/>
      <c r="G27" s="159"/>
      <c r="H27" s="159"/>
      <c r="I27" s="159"/>
      <c r="J27" s="159"/>
      <c r="K27" s="773"/>
      <c r="L27" s="772" t="s">
        <v>125</v>
      </c>
      <c r="M27" s="772">
        <v>4.6114901625000009</v>
      </c>
      <c r="N27" s="772">
        <v>3.7117281324999998</v>
      </c>
    </row>
    <row r="28" spans="1:14" ht="11.25" customHeight="1">
      <c r="A28" s="194" t="s">
        <v>116</v>
      </c>
      <c r="B28" s="188">
        <v>19.479587904999999</v>
      </c>
      <c r="C28" s="188">
        <v>23.59760073</v>
      </c>
      <c r="D28" s="189">
        <f t="shared" si="0"/>
        <v>-0.17450981021832046</v>
      </c>
      <c r="E28" s="159"/>
      <c r="F28" s="159"/>
      <c r="G28" s="159"/>
      <c r="H28" s="159"/>
      <c r="I28" s="159"/>
      <c r="J28" s="159"/>
      <c r="K28" s="773"/>
      <c r="L28" s="772" t="s">
        <v>126</v>
      </c>
      <c r="M28" s="772">
        <v>4.85795975</v>
      </c>
      <c r="N28" s="772">
        <v>4.1449303749999995</v>
      </c>
    </row>
    <row r="29" spans="1:14" ht="11.25" customHeight="1">
      <c r="A29" s="195" t="s">
        <v>303</v>
      </c>
      <c r="B29" s="191">
        <v>19.410717460000001</v>
      </c>
      <c r="C29" s="191">
        <v>30.811290417499997</v>
      </c>
      <c r="D29" s="192">
        <f t="shared" si="0"/>
        <v>-0.37001283630187631</v>
      </c>
      <c r="E29" s="159"/>
      <c r="F29" s="159"/>
      <c r="G29" s="159"/>
      <c r="H29" s="159"/>
      <c r="I29" s="159"/>
      <c r="J29" s="159"/>
      <c r="K29" s="773"/>
      <c r="L29" s="775" t="s">
        <v>123</v>
      </c>
      <c r="M29" s="772">
        <v>6.8479127750000002</v>
      </c>
      <c r="N29" s="772">
        <v>7.1225864100000003</v>
      </c>
    </row>
    <row r="30" spans="1:14" ht="11.25" customHeight="1">
      <c r="A30" s="196" t="s">
        <v>120</v>
      </c>
      <c r="B30" s="188">
        <v>14.397433812500001</v>
      </c>
      <c r="C30" s="188"/>
      <c r="D30" s="189" t="str">
        <f t="shared" si="0"/>
        <v/>
      </c>
      <c r="E30" s="159"/>
      <c r="F30" s="159"/>
      <c r="G30" s="159"/>
      <c r="H30" s="159"/>
      <c r="I30" s="159"/>
      <c r="J30" s="159"/>
      <c r="K30" s="773"/>
      <c r="L30" s="775" t="s">
        <v>139</v>
      </c>
      <c r="M30" s="772">
        <v>6.9755763199999992</v>
      </c>
      <c r="N30" s="772"/>
    </row>
    <row r="31" spans="1:14" ht="11.25" customHeight="1">
      <c r="A31" s="195" t="s">
        <v>119</v>
      </c>
      <c r="B31" s="191">
        <v>13.997768000000001</v>
      </c>
      <c r="C31" s="191">
        <v>14.138608000000001</v>
      </c>
      <c r="D31" s="192">
        <f t="shared" si="0"/>
        <v>-9.961376678666034E-3</v>
      </c>
      <c r="E31" s="159"/>
      <c r="F31" s="159"/>
      <c r="G31" s="159"/>
      <c r="H31" s="159"/>
      <c r="I31" s="159"/>
      <c r="J31" s="159"/>
      <c r="K31" s="773"/>
      <c r="L31" s="778" t="s">
        <v>122</v>
      </c>
      <c r="M31" s="772">
        <v>9.3588819924999989</v>
      </c>
      <c r="N31" s="772">
        <v>0</v>
      </c>
    </row>
    <row r="32" spans="1:14" ht="11.25" customHeight="1">
      <c r="A32" s="196" t="s">
        <v>306</v>
      </c>
      <c r="B32" s="188">
        <v>13.44009082</v>
      </c>
      <c r="C32" s="188"/>
      <c r="D32" s="189" t="str">
        <f t="shared" si="0"/>
        <v/>
      </c>
      <c r="E32" s="159"/>
      <c r="F32" s="159"/>
      <c r="G32" s="159"/>
      <c r="H32" s="159"/>
      <c r="I32" s="159"/>
      <c r="J32" s="159"/>
      <c r="K32" s="773"/>
      <c r="L32" s="776" t="s">
        <v>121</v>
      </c>
      <c r="M32" s="772">
        <v>10.933368227500001</v>
      </c>
      <c r="N32" s="772">
        <v>11.6520519175</v>
      </c>
    </row>
    <row r="33" spans="1:14" ht="11.25" customHeight="1">
      <c r="A33" s="195" t="s">
        <v>309</v>
      </c>
      <c r="B33" s="191">
        <v>10.99255627</v>
      </c>
      <c r="C33" s="191">
        <v>9.0638140399999987</v>
      </c>
      <c r="D33" s="192">
        <f t="shared" si="0"/>
        <v>0.21279587395418376</v>
      </c>
      <c r="E33" s="159"/>
      <c r="F33" s="159"/>
      <c r="G33" s="159"/>
      <c r="H33" s="159"/>
      <c r="I33" s="159"/>
      <c r="J33" s="159"/>
      <c r="K33" s="773"/>
      <c r="L33" s="772" t="s">
        <v>309</v>
      </c>
      <c r="M33" s="772">
        <v>10.99255627</v>
      </c>
      <c r="N33" s="772">
        <v>9.0638140399999987</v>
      </c>
    </row>
    <row r="34" spans="1:14" ht="11.25" customHeight="1">
      <c r="A34" s="196" t="s">
        <v>121</v>
      </c>
      <c r="B34" s="188">
        <v>10.933368227500001</v>
      </c>
      <c r="C34" s="188">
        <v>11.6520519175</v>
      </c>
      <c r="D34" s="189">
        <f>IF(C34=0,"",B34/C34-1)</f>
        <v>-6.167872363498661E-2</v>
      </c>
      <c r="E34" s="159"/>
      <c r="F34" s="159"/>
      <c r="G34" s="159"/>
      <c r="H34" s="159"/>
      <c r="I34" s="159"/>
      <c r="J34" s="159"/>
      <c r="K34" s="779"/>
      <c r="L34" s="772" t="s">
        <v>306</v>
      </c>
      <c r="M34" s="772">
        <v>13.44009082</v>
      </c>
      <c r="N34" s="772"/>
    </row>
    <row r="35" spans="1:14" ht="11.25" customHeight="1">
      <c r="A35" s="195" t="s">
        <v>122</v>
      </c>
      <c r="B35" s="191">
        <v>9.3588819924999989</v>
      </c>
      <c r="C35" s="191">
        <v>0</v>
      </c>
      <c r="D35" s="192"/>
      <c r="E35" s="159"/>
      <c r="F35" s="159"/>
      <c r="G35" s="159"/>
      <c r="H35" s="159"/>
      <c r="I35" s="159"/>
      <c r="J35" s="159"/>
      <c r="K35" s="779"/>
      <c r="L35" s="775" t="s">
        <v>119</v>
      </c>
      <c r="M35" s="772">
        <v>13.997768000000001</v>
      </c>
      <c r="N35" s="772">
        <v>14.138608000000001</v>
      </c>
    </row>
    <row r="36" spans="1:14" ht="11.25" customHeight="1">
      <c r="A36" s="196" t="s">
        <v>139</v>
      </c>
      <c r="B36" s="188">
        <v>6.9755763199999992</v>
      </c>
      <c r="C36" s="188"/>
      <c r="D36" s="189" t="str">
        <f t="shared" si="0"/>
        <v/>
      </c>
      <c r="E36" s="159"/>
      <c r="F36" s="159"/>
      <c r="G36" s="159"/>
      <c r="H36" s="159"/>
      <c r="I36" s="159"/>
      <c r="J36" s="159"/>
      <c r="K36" s="777"/>
      <c r="L36" s="772" t="s">
        <v>120</v>
      </c>
      <c r="M36" s="772">
        <v>14.397433812500001</v>
      </c>
      <c r="N36" s="772"/>
    </row>
    <row r="37" spans="1:14" ht="11.25" customHeight="1">
      <c r="A37" s="195" t="s">
        <v>123</v>
      </c>
      <c r="B37" s="191">
        <v>6.8479127750000002</v>
      </c>
      <c r="C37" s="191">
        <v>7.1225864100000003</v>
      </c>
      <c r="D37" s="192">
        <f t="shared" si="0"/>
        <v>-3.8563749063733721E-2</v>
      </c>
      <c r="E37" s="159"/>
      <c r="F37" s="159"/>
      <c r="G37" s="159"/>
      <c r="H37" s="159"/>
      <c r="I37" s="159"/>
      <c r="J37" s="159"/>
      <c r="K37" s="777"/>
      <c r="L37" s="775" t="s">
        <v>303</v>
      </c>
      <c r="M37" s="772">
        <v>19.410717460000001</v>
      </c>
      <c r="N37" s="772">
        <v>30.811290417499997</v>
      </c>
    </row>
    <row r="38" spans="1:14" ht="11.25" customHeight="1">
      <c r="A38" s="196" t="s">
        <v>126</v>
      </c>
      <c r="B38" s="188">
        <v>4.85795975</v>
      </c>
      <c r="C38" s="188">
        <v>4.1449303749999995</v>
      </c>
      <c r="D38" s="189">
        <f t="shared" si="0"/>
        <v>0.17202445167730973</v>
      </c>
      <c r="E38" s="159"/>
      <c r="F38" s="159"/>
      <c r="G38" s="159"/>
      <c r="H38" s="159"/>
      <c r="I38" s="159"/>
      <c r="J38" s="159"/>
      <c r="K38" s="777"/>
      <c r="L38" s="775" t="s">
        <v>116</v>
      </c>
      <c r="M38" s="772">
        <v>19.479587904999999</v>
      </c>
      <c r="N38" s="772">
        <v>23.59760073</v>
      </c>
    </row>
    <row r="39" spans="1:14" ht="11.25" customHeight="1">
      <c r="A39" s="195" t="s">
        <v>125</v>
      </c>
      <c r="B39" s="191">
        <v>4.6114901625000009</v>
      </c>
      <c r="C39" s="191">
        <v>3.7117281324999998</v>
      </c>
      <c r="D39" s="192">
        <f t="shared" si="0"/>
        <v>0.24241054244292792</v>
      </c>
      <c r="E39" s="159"/>
      <c r="F39" s="159"/>
      <c r="G39" s="159"/>
      <c r="H39" s="159"/>
      <c r="I39" s="159"/>
      <c r="J39" s="159"/>
      <c r="K39" s="779"/>
      <c r="L39" s="775" t="s">
        <v>118</v>
      </c>
      <c r="M39" s="772">
        <v>20.3106219925</v>
      </c>
      <c r="N39" s="772">
        <v>19.903288159999999</v>
      </c>
    </row>
    <row r="40" spans="1:14" ht="11.25" customHeight="1">
      <c r="A40" s="196" t="s">
        <v>124</v>
      </c>
      <c r="B40" s="188">
        <v>4.6003045</v>
      </c>
      <c r="C40" s="188">
        <v>3.7158172500000002</v>
      </c>
      <c r="D40" s="189">
        <f t="shared" si="0"/>
        <v>0.23803303297545098</v>
      </c>
      <c r="E40" s="159"/>
      <c r="F40" s="159"/>
      <c r="G40" s="159"/>
      <c r="H40" s="159"/>
      <c r="I40" s="159"/>
      <c r="J40" s="159"/>
      <c r="K40" s="779"/>
      <c r="L40" s="772" t="s">
        <v>117</v>
      </c>
      <c r="M40" s="772">
        <v>21.308025810000004</v>
      </c>
      <c r="N40" s="772">
        <v>19.513248484999998</v>
      </c>
    </row>
    <row r="41" spans="1:14" ht="11.25" customHeight="1">
      <c r="A41" s="195" t="s">
        <v>127</v>
      </c>
      <c r="B41" s="191">
        <v>4.1401912899999997</v>
      </c>
      <c r="C41" s="191">
        <v>3.407481625</v>
      </c>
      <c r="D41" s="192">
        <f t="shared" si="0"/>
        <v>0.21502967459142197</v>
      </c>
      <c r="E41" s="159"/>
      <c r="F41" s="159"/>
      <c r="G41" s="159"/>
      <c r="H41" s="159"/>
      <c r="I41" s="159"/>
      <c r="J41" s="159"/>
      <c r="K41" s="779"/>
      <c r="L41" s="775" t="s">
        <v>313</v>
      </c>
      <c r="M41" s="772">
        <v>21.466562342500001</v>
      </c>
      <c r="N41" s="772">
        <v>22.467547907499998</v>
      </c>
    </row>
    <row r="42" spans="1:14" ht="11.25" customHeight="1">
      <c r="A42" s="196" t="s">
        <v>310</v>
      </c>
      <c r="B42" s="188">
        <v>3.9291039749999999</v>
      </c>
      <c r="C42" s="188">
        <v>2.4059694250000003</v>
      </c>
      <c r="D42" s="189">
        <f t="shared" si="0"/>
        <v>0.63306479881804778</v>
      </c>
      <c r="E42" s="159"/>
      <c r="F42" s="159"/>
      <c r="G42" s="159"/>
      <c r="H42" s="159"/>
      <c r="I42" s="159"/>
      <c r="J42" s="159"/>
      <c r="K42" s="767"/>
      <c r="L42" s="775" t="s">
        <v>304</v>
      </c>
      <c r="M42" s="772">
        <v>27.278805800000001</v>
      </c>
      <c r="N42" s="772">
        <v>27.897364960000001</v>
      </c>
    </row>
    <row r="43" spans="1:14" ht="11.25" customHeight="1">
      <c r="A43" s="195" t="s">
        <v>128</v>
      </c>
      <c r="B43" s="191">
        <v>3.8632219125000002</v>
      </c>
      <c r="C43" s="191">
        <v>3.5058536</v>
      </c>
      <c r="D43" s="192">
        <f t="shared" si="0"/>
        <v>0.10193475064104218</v>
      </c>
      <c r="E43" s="159"/>
      <c r="F43" s="159"/>
      <c r="G43" s="159"/>
      <c r="H43" s="159"/>
      <c r="I43" s="159"/>
      <c r="J43" s="159"/>
      <c r="L43" s="772" t="s">
        <v>113</v>
      </c>
      <c r="M43" s="772">
        <v>37.507001942500004</v>
      </c>
      <c r="N43" s="772">
        <v>23.311622454999998</v>
      </c>
    </row>
    <row r="44" spans="1:14" ht="11.25" customHeight="1">
      <c r="A44" s="196" t="s">
        <v>130</v>
      </c>
      <c r="B44" s="188">
        <v>3.6150109100000001</v>
      </c>
      <c r="C44" s="188">
        <v>15.356599465</v>
      </c>
      <c r="D44" s="189">
        <f t="shared" si="0"/>
        <v>-0.76459561127193854</v>
      </c>
      <c r="E44" s="159"/>
      <c r="F44" s="159"/>
      <c r="G44" s="159"/>
      <c r="H44" s="159"/>
      <c r="I44" s="159"/>
      <c r="J44" s="159"/>
      <c r="L44" s="775" t="s">
        <v>114</v>
      </c>
      <c r="M44" s="772">
        <v>38.774700397499998</v>
      </c>
      <c r="N44" s="772"/>
    </row>
    <row r="45" spans="1:14" ht="11.25" customHeight="1">
      <c r="A45" s="195" t="s">
        <v>129</v>
      </c>
      <c r="B45" s="191">
        <v>3.422501</v>
      </c>
      <c r="C45" s="191">
        <v>2.8725040450000003</v>
      </c>
      <c r="D45" s="192"/>
      <c r="E45" s="159"/>
      <c r="F45" s="159"/>
      <c r="G45" s="159"/>
      <c r="H45" s="159"/>
      <c r="I45" s="159"/>
      <c r="J45" s="159"/>
      <c r="L45" s="775" t="s">
        <v>115</v>
      </c>
      <c r="M45" s="772">
        <v>38.873449167500006</v>
      </c>
      <c r="N45" s="772">
        <v>27.9973654675</v>
      </c>
    </row>
    <row r="46" spans="1:14" ht="11.25" customHeight="1">
      <c r="A46" s="196" t="s">
        <v>131</v>
      </c>
      <c r="B46" s="188">
        <v>3.0783974999999999</v>
      </c>
      <c r="C46" s="188">
        <v>2.6561527500000004</v>
      </c>
      <c r="D46" s="189">
        <f t="shared" si="0"/>
        <v>0.15896854953089545</v>
      </c>
      <c r="E46" s="159"/>
      <c r="F46" s="159"/>
      <c r="G46" s="159"/>
      <c r="H46" s="159"/>
      <c r="I46" s="159"/>
      <c r="J46" s="159"/>
      <c r="L46" s="775" t="s">
        <v>111</v>
      </c>
      <c r="M46" s="772">
        <v>44.653600332499998</v>
      </c>
      <c r="N46" s="772">
        <v>29.811042712500001</v>
      </c>
    </row>
    <row r="47" spans="1:14">
      <c r="A47" s="195" t="s">
        <v>134</v>
      </c>
      <c r="B47" s="191">
        <v>2.5248067999999999</v>
      </c>
      <c r="C47" s="191">
        <v>2.3849400000000003</v>
      </c>
      <c r="D47" s="192">
        <f t="shared" si="0"/>
        <v>5.8645835953944125E-2</v>
      </c>
      <c r="E47" s="159"/>
      <c r="F47" s="159"/>
      <c r="G47" s="159"/>
      <c r="H47" s="159"/>
      <c r="I47" s="159"/>
      <c r="J47" s="159"/>
      <c r="L47" s="775" t="s">
        <v>112</v>
      </c>
      <c r="M47" s="772">
        <v>66.417597075000003</v>
      </c>
      <c r="N47" s="772">
        <v>66.156715887499985</v>
      </c>
    </row>
    <row r="48" spans="1:14">
      <c r="A48" s="196" t="s">
        <v>132</v>
      </c>
      <c r="B48" s="188">
        <v>2.3383264800000001</v>
      </c>
      <c r="C48" s="188">
        <v>2.3708423375000001</v>
      </c>
      <c r="D48" s="189">
        <f t="shared" si="0"/>
        <v>-1.3714896594215209E-2</v>
      </c>
      <c r="E48" s="159"/>
      <c r="F48" s="159"/>
      <c r="G48" s="159"/>
      <c r="H48" s="159"/>
      <c r="I48" s="159"/>
      <c r="J48" s="159"/>
      <c r="L48" s="775" t="s">
        <v>110</v>
      </c>
      <c r="M48" s="772">
        <v>81.534289124999987</v>
      </c>
      <c r="N48" s="772">
        <v>81.199021372499999</v>
      </c>
    </row>
    <row r="49" spans="1:14">
      <c r="A49" s="195" t="s">
        <v>133</v>
      </c>
      <c r="B49" s="191">
        <v>1.2174</v>
      </c>
      <c r="C49" s="191">
        <v>2.0038000225000001</v>
      </c>
      <c r="D49" s="192">
        <f t="shared" si="0"/>
        <v>-0.39245434358208264</v>
      </c>
      <c r="E49" s="159"/>
      <c r="F49" s="159"/>
      <c r="G49" s="159"/>
      <c r="H49" s="159"/>
      <c r="I49" s="159"/>
      <c r="J49" s="159"/>
      <c r="L49" s="772" t="s">
        <v>106</v>
      </c>
      <c r="M49" s="772">
        <v>116.5903401875</v>
      </c>
      <c r="N49" s="772">
        <v>99.026510322500002</v>
      </c>
    </row>
    <row r="50" spans="1:14">
      <c r="A50" s="196" t="s">
        <v>137</v>
      </c>
      <c r="B50" s="188">
        <v>0.39719985250000001</v>
      </c>
      <c r="C50" s="188">
        <v>0.21169340249999999</v>
      </c>
      <c r="D50" s="189">
        <f t="shared" si="0"/>
        <v>0.87629773913242293</v>
      </c>
      <c r="E50" s="159"/>
      <c r="F50" s="159"/>
      <c r="G50" s="159"/>
      <c r="H50" s="159"/>
      <c r="I50" s="159"/>
      <c r="J50" s="159"/>
      <c r="L50" s="778" t="s">
        <v>107</v>
      </c>
      <c r="M50" s="772">
        <v>122.2529884825</v>
      </c>
      <c r="N50" s="772">
        <v>124.9968972275</v>
      </c>
    </row>
    <row r="51" spans="1:14">
      <c r="A51" s="195" t="s">
        <v>136</v>
      </c>
      <c r="B51" s="191">
        <v>0.37441814499999998</v>
      </c>
      <c r="C51" s="191">
        <v>0.359621525</v>
      </c>
      <c r="D51" s="192">
        <f t="shared" si="0"/>
        <v>4.1144978738411053E-2</v>
      </c>
      <c r="E51" s="159"/>
      <c r="F51" s="159"/>
      <c r="G51" s="159"/>
      <c r="H51" s="159"/>
      <c r="I51" s="159"/>
      <c r="J51" s="159"/>
      <c r="L51" s="775" t="s">
        <v>108</v>
      </c>
      <c r="M51" s="772">
        <v>133.97797825750001</v>
      </c>
      <c r="N51" s="772">
        <v>122.6832955375</v>
      </c>
    </row>
    <row r="52" spans="1:14">
      <c r="A52" s="196" t="s">
        <v>312</v>
      </c>
      <c r="B52" s="188">
        <v>0.19523792000000001</v>
      </c>
      <c r="C52" s="188">
        <v>5.6294966625000002</v>
      </c>
      <c r="D52" s="189">
        <f t="shared" si="0"/>
        <v>-0.96531876085822266</v>
      </c>
      <c r="E52" s="159"/>
      <c r="F52" s="159"/>
      <c r="G52" s="159"/>
      <c r="H52" s="159"/>
      <c r="I52" s="159"/>
      <c r="J52" s="159"/>
      <c r="L52" s="775" t="s">
        <v>109</v>
      </c>
      <c r="M52" s="772">
        <v>146.80964184499999</v>
      </c>
      <c r="N52" s="772">
        <v>141.44675104499998</v>
      </c>
    </row>
    <row r="53" spans="1:14">
      <c r="A53" s="195" t="s">
        <v>138</v>
      </c>
      <c r="B53" s="191">
        <v>7.7565499999999996E-2</v>
      </c>
      <c r="C53" s="191">
        <v>6.20391E-3</v>
      </c>
      <c r="D53" s="192">
        <f t="shared" si="0"/>
        <v>11.502679761634194</v>
      </c>
      <c r="E53" s="159"/>
      <c r="F53" s="159"/>
      <c r="G53" s="159"/>
      <c r="H53" s="159"/>
      <c r="I53" s="159"/>
      <c r="J53" s="159"/>
      <c r="L53" s="775" t="s">
        <v>305</v>
      </c>
      <c r="M53" s="772">
        <v>192.78223901500002</v>
      </c>
      <c r="N53" s="772">
        <v>369.04568539999997</v>
      </c>
    </row>
    <row r="54" spans="1:14">
      <c r="A54" s="196" t="s">
        <v>140</v>
      </c>
      <c r="B54" s="188">
        <v>0</v>
      </c>
      <c r="C54" s="188">
        <v>0</v>
      </c>
      <c r="D54" s="189" t="str">
        <f t="shared" si="0"/>
        <v/>
      </c>
      <c r="E54" s="159"/>
      <c r="F54" s="159"/>
      <c r="G54" s="159"/>
      <c r="H54" s="159"/>
      <c r="I54" s="159"/>
      <c r="J54" s="159"/>
      <c r="L54" s="775" t="s">
        <v>105</v>
      </c>
      <c r="M54" s="772">
        <v>228.42805499250005</v>
      </c>
      <c r="N54" s="772">
        <v>231.49184856500003</v>
      </c>
    </row>
    <row r="55" spans="1:14">
      <c r="A55" s="195" t="s">
        <v>301</v>
      </c>
      <c r="B55" s="191">
        <v>0</v>
      </c>
      <c r="C55" s="191">
        <v>0.43043808500000003</v>
      </c>
      <c r="D55" s="192">
        <f t="shared" si="0"/>
        <v>-1</v>
      </c>
      <c r="E55" s="159"/>
      <c r="F55" s="159"/>
      <c r="G55" s="159"/>
      <c r="H55" s="159"/>
      <c r="I55" s="159"/>
      <c r="J55" s="159"/>
      <c r="L55" s="775" t="s">
        <v>308</v>
      </c>
      <c r="M55" s="772">
        <v>238.84287622500003</v>
      </c>
      <c r="N55" s="772">
        <v>239.50899032000001</v>
      </c>
    </row>
    <row r="56" spans="1:14">
      <c r="A56" s="196" t="s">
        <v>311</v>
      </c>
      <c r="B56" s="188">
        <v>0</v>
      </c>
      <c r="C56" s="188">
        <v>8.0911749999999999E-4</v>
      </c>
      <c r="D56" s="189">
        <f>IF(C56=0,"",B56/C56-1)</f>
        <v>-1</v>
      </c>
      <c r="E56" s="159"/>
      <c r="F56" s="159"/>
      <c r="G56" s="159"/>
      <c r="H56" s="159"/>
      <c r="I56" s="159"/>
      <c r="J56" s="159"/>
      <c r="L56" s="775" t="s">
        <v>302</v>
      </c>
      <c r="M56" s="772">
        <v>292.20980053249997</v>
      </c>
      <c r="N56" s="772">
        <v>299.27314964000004</v>
      </c>
    </row>
    <row r="57" spans="1:14">
      <c r="A57" s="195" t="s">
        <v>142</v>
      </c>
      <c r="B57" s="191"/>
      <c r="C57" s="191">
        <v>8.6500665249999997</v>
      </c>
      <c r="D57" s="192">
        <f t="shared" si="0"/>
        <v>-1</v>
      </c>
      <c r="E57" s="159"/>
      <c r="F57" s="159"/>
      <c r="G57" s="159"/>
      <c r="H57" s="159"/>
      <c r="I57" s="159"/>
      <c r="J57" s="159"/>
      <c r="L57" s="771" t="s">
        <v>102</v>
      </c>
      <c r="M57" s="772">
        <v>303.47931530749997</v>
      </c>
      <c r="N57" s="772">
        <v>643.81438477000006</v>
      </c>
    </row>
    <row r="58" spans="1:14">
      <c r="A58" s="196" t="s">
        <v>143</v>
      </c>
      <c r="B58" s="188"/>
      <c r="C58" s="188">
        <v>242.97964082999999</v>
      </c>
      <c r="D58" s="189">
        <f t="shared" si="0"/>
        <v>-1</v>
      </c>
      <c r="E58" s="159"/>
      <c r="F58" s="159"/>
      <c r="G58" s="159"/>
      <c r="H58" s="159"/>
      <c r="I58" s="159"/>
      <c r="J58" s="159"/>
      <c r="L58" s="775" t="s">
        <v>103</v>
      </c>
      <c r="M58" s="772">
        <v>590.98279837500002</v>
      </c>
      <c r="N58" s="772">
        <v>447.12567447499993</v>
      </c>
    </row>
    <row r="59" spans="1:14">
      <c r="A59" s="195" t="s">
        <v>135</v>
      </c>
      <c r="B59" s="191"/>
      <c r="C59" s="191">
        <v>1.0978879749999999</v>
      </c>
      <c r="D59" s="192">
        <f>IF(C59=0,"",B59/C59-1)</f>
        <v>-1</v>
      </c>
      <c r="E59" s="159"/>
      <c r="F59" s="159"/>
      <c r="G59" s="159"/>
      <c r="H59" s="159"/>
      <c r="I59" s="159"/>
      <c r="J59" s="159"/>
      <c r="L59" s="772" t="s">
        <v>104</v>
      </c>
      <c r="M59" s="772">
        <v>622.8710371200001</v>
      </c>
      <c r="N59" s="772">
        <v>587.77341317749995</v>
      </c>
    </row>
    <row r="60" spans="1:14">
      <c r="A60" s="196" t="s">
        <v>141</v>
      </c>
      <c r="B60" s="197"/>
      <c r="C60" s="197">
        <v>14.3554468975</v>
      </c>
      <c r="D60" s="198">
        <f>IF(C60=0,"",B60/C60-1)</f>
        <v>-1</v>
      </c>
      <c r="E60" s="159"/>
      <c r="F60" s="159"/>
      <c r="G60" s="159"/>
      <c r="H60" s="159"/>
      <c r="I60" s="159"/>
      <c r="J60" s="159"/>
      <c r="L60" s="772" t="s">
        <v>307</v>
      </c>
      <c r="M60" s="772">
        <v>698.81803256249998</v>
      </c>
      <c r="N60" s="772">
        <v>222.88428371999998</v>
      </c>
    </row>
    <row r="61" spans="1:14">
      <c r="A61" s="199" t="s">
        <v>144</v>
      </c>
      <c r="B61" s="191"/>
      <c r="C61" s="191">
        <v>5.9549670524999998</v>
      </c>
      <c r="D61" s="192">
        <f>IF(C61=0,"",B61/C61-1)</f>
        <v>-1</v>
      </c>
      <c r="E61" s="159"/>
      <c r="F61" s="159"/>
      <c r="G61" s="159"/>
      <c r="H61" s="159"/>
      <c r="I61" s="159"/>
      <c r="J61" s="159"/>
    </row>
    <row r="62" spans="1:14">
      <c r="A62" s="200" t="s">
        <v>48</v>
      </c>
      <c r="B62" s="201">
        <f>SUM(B6:B61)</f>
        <v>4255.2467861675013</v>
      </c>
      <c r="C62" s="201">
        <f>SUM(C6:C61)</f>
        <v>4271.9269441324996</v>
      </c>
      <c r="D62" s="202">
        <f>+B62/C62-1</f>
        <v>-3.9045981317420431E-3</v>
      </c>
      <c r="E62" s="159"/>
      <c r="F62" s="159"/>
      <c r="G62" s="159"/>
      <c r="H62" s="159"/>
      <c r="I62" s="159"/>
      <c r="J62" s="159"/>
    </row>
    <row r="63" spans="1:14" ht="42" customHeight="1">
      <c r="A63" s="841" t="s">
        <v>314</v>
      </c>
      <c r="B63" s="841"/>
      <c r="C63" s="841"/>
      <c r="D63" s="203"/>
      <c r="E63" s="840" t="s">
        <v>761</v>
      </c>
      <c r="F63" s="840"/>
      <c r="G63" s="840"/>
      <c r="H63" s="840"/>
      <c r="I63" s="840"/>
      <c r="J63" s="840"/>
    </row>
    <row r="64" spans="1:14">
      <c r="A64" s="158"/>
      <c r="B64" s="159"/>
      <c r="C64" s="159"/>
      <c r="D64" s="159"/>
      <c r="E64" s="159"/>
      <c r="F64" s="159"/>
      <c r="G64" s="159"/>
      <c r="H64" s="159"/>
      <c r="I64" s="159"/>
      <c r="J64" s="159"/>
    </row>
    <row r="65" spans="1:10">
      <c r="A65" s="834"/>
      <c r="B65" s="834"/>
      <c r="C65" s="834"/>
      <c r="D65" s="834"/>
      <c r="E65" s="834"/>
      <c r="F65" s="834"/>
      <c r="G65" s="834"/>
      <c r="H65" s="834"/>
      <c r="I65" s="834"/>
      <c r="J65" s="834"/>
    </row>
    <row r="66" spans="1:10">
      <c r="A66" s="835"/>
      <c r="B66" s="835"/>
      <c r="C66" s="835"/>
      <c r="D66" s="835"/>
      <c r="E66" s="835"/>
      <c r="F66" s="835"/>
      <c r="G66" s="835"/>
      <c r="H66" s="835"/>
      <c r="I66" s="835"/>
      <c r="J66" s="835"/>
    </row>
    <row r="67" spans="1:10">
      <c r="A67" s="834"/>
      <c r="B67" s="834"/>
      <c r="C67" s="834"/>
      <c r="D67" s="834"/>
      <c r="E67" s="834"/>
      <c r="F67" s="834"/>
      <c r="G67" s="834"/>
      <c r="H67" s="834"/>
      <c r="I67" s="834"/>
      <c r="J67" s="834"/>
    </row>
    <row r="68" spans="1:10">
      <c r="A68" s="835"/>
      <c r="B68" s="835"/>
      <c r="C68" s="835"/>
      <c r="D68" s="835"/>
      <c r="E68" s="835"/>
      <c r="F68" s="835"/>
      <c r="G68" s="835"/>
      <c r="H68" s="835"/>
      <c r="I68" s="835"/>
      <c r="J68" s="835"/>
    </row>
  </sheetData>
  <mergeCells count="10">
    <mergeCell ref="A65:J65"/>
    <mergeCell ref="A66:J66"/>
    <mergeCell ref="A67:J67"/>
    <mergeCell ref="A68:J68"/>
    <mergeCell ref="A2:I2"/>
    <mergeCell ref="A4:A5"/>
    <mergeCell ref="B4:D4"/>
    <mergeCell ref="G4:I4"/>
    <mergeCell ref="E63:J63"/>
    <mergeCell ref="A63:C63"/>
  </mergeCells>
  <pageMargins left="0.7" right="0.7" top="0.86956521739130432" bottom="0.61458333333333337" header="0.3" footer="0.3"/>
  <pageSetup orientation="portrait" r:id="rId1"/>
  <headerFooter>
    <oddHeader>&amp;R&amp;7Informe de la Operación Mensual - Enero 2018
INFSGI-MES-01-2018
15/02/2018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13</vt:i4>
      </vt:variant>
    </vt:vector>
  </HeadingPairs>
  <TitlesOfParts>
    <vt:vector size="50"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 III - 8</vt:lpstr>
      <vt:lpstr>33.ANEXO III - 9</vt:lpstr>
      <vt:lpstr>34.ANEXOIII - 10</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2018-03-06T23:24:24Z</cp:lastPrinted>
  <dcterms:created xsi:type="dcterms:W3CDTF">2018-02-13T14:18:17Z</dcterms:created>
  <dcterms:modified xsi:type="dcterms:W3CDTF">2018-03-06T23:24:54Z</dcterms:modified>
</cp:coreProperties>
</file>