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HIA\Desktop\"/>
    </mc:Choice>
  </mc:AlternateContent>
  <xr:revisionPtr revIDLastSave="0" documentId="13_ncr:1_{5E1DF26C-9152-4096-AADB-2CBD27F8883D}" xr6:coauthVersionLast="47" xr6:coauthVersionMax="47" xr10:uidLastSave="{00000000-0000-0000-0000-000000000000}"/>
  <bookViews>
    <workbookView xWindow="-108" yWindow="-108" windowWidth="23256" windowHeight="12576" xr2:uid="{E966DDFD-D814-4286-A917-152F3106B073}"/>
  </bookViews>
  <sheets>
    <sheet name="merged" sheetId="2" r:id="rId1"/>
  </sheets>
  <definedNames>
    <definedName name="ExternalData_1" localSheetId="0" hidden="1">merged!$A$1:$S$1048575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D2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3CF89-75CD-43B2-824C-A14FD72B702A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</connections>
</file>

<file path=xl/sharedStrings.xml><?xml version="1.0" encoding="utf-8"?>
<sst xmlns="http://schemas.openxmlformats.org/spreadsheetml/2006/main" count="359" uniqueCount="176">
  <si>
    <t>ride_id</t>
  </si>
  <si>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</si>
  <si>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</si>
  <si>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</si>
  <si>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</si>
  <si>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</si>
  <si>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</si>
  <si>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</si>
  <si>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</si>
  <si>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</si>
  <si>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</si>
  <si>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</si>
  <si>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</si>
  <si>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89E7AA6C29227EFF</t>
  </si>
  <si>
    <t>classic_bike</t>
  </si>
  <si>
    <t>Glenwood Ave &amp; Touhy Ave</t>
  </si>
  <si>
    <t>525</t>
  </si>
  <si>
    <t>Sheridan Rd &amp; Columbia Ave</t>
  </si>
  <si>
    <t>660</t>
  </si>
  <si>
    <t>member</t>
  </si>
  <si>
    <t>0FEFDE2603568365</t>
  </si>
  <si>
    <t>Bosworth Ave &amp; Howard St</t>
  </si>
  <si>
    <t>16806</t>
  </si>
  <si>
    <t>casual</t>
  </si>
  <si>
    <t>E6159D746B2DBB91</t>
  </si>
  <si>
    <t>electric_bike</t>
  </si>
  <si>
    <t>Clark St &amp; Lake St</t>
  </si>
  <si>
    <t>KA1503000012</t>
  </si>
  <si>
    <t>State St &amp; Randolph St</t>
  </si>
  <si>
    <t>TA1305000029</t>
  </si>
  <si>
    <t>B32D3199F1C2E75B</t>
  </si>
  <si>
    <t>Wood St &amp; Chicago Ave</t>
  </si>
  <si>
    <t>637</t>
  </si>
  <si>
    <t>Honore St &amp; Division St</t>
  </si>
  <si>
    <t>TA1305000034</t>
  </si>
  <si>
    <t>83E463F23575F4BF</t>
  </si>
  <si>
    <t>State St &amp; 33rd St</t>
  </si>
  <si>
    <t>13216</t>
  </si>
  <si>
    <t>Emerald Ave &amp; 31st St</t>
  </si>
  <si>
    <t>TA1309000055</t>
  </si>
  <si>
    <t>BDAA7E3494E8D545</t>
  </si>
  <si>
    <t>Fairbanks St &amp; Superior St</t>
  </si>
  <si>
    <t>18003</t>
  </si>
  <si>
    <t>LaSalle Dr &amp; Huron St</t>
  </si>
  <si>
    <t>KP1705001026</t>
  </si>
  <si>
    <t>A772742351171257</t>
  </si>
  <si>
    <t>295476889D9B79F8</t>
  </si>
  <si>
    <t>362087194BA4CC9A</t>
  </si>
  <si>
    <t>21630F715038CCB0</t>
  </si>
  <si>
    <t>A977EB7FE7F5CD3A</t>
  </si>
  <si>
    <t>8B868B03D6753C2A</t>
  </si>
  <si>
    <t>BD331D658B9D2C31</t>
  </si>
  <si>
    <t>Greenview Ave &amp; Jarvis Ave</t>
  </si>
  <si>
    <t>520</t>
  </si>
  <si>
    <t>8DFEA9BAFE6BAA62</t>
  </si>
  <si>
    <t>Lincoln Ave &amp; Waveland Ave</t>
  </si>
  <si>
    <t>13253</t>
  </si>
  <si>
    <t>Lincoln Ave &amp; Addison St</t>
  </si>
  <si>
    <t>TA1309000050</t>
  </si>
  <si>
    <t>27BE9F6E67AFD86C</t>
  </si>
  <si>
    <t>Broadway &amp; Ridge Ave</t>
  </si>
  <si>
    <t>15578</t>
  </si>
  <si>
    <t>9B790D47A0A0F7F1</t>
  </si>
  <si>
    <t>Rush St &amp; Hubbard St</t>
  </si>
  <si>
    <t>KA1503000044</t>
  </si>
  <si>
    <t>Drake Ave &amp; Addison St</t>
  </si>
  <si>
    <t>KA1504000142</t>
  </si>
  <si>
    <t>3C2DF72600B1DE6C</t>
  </si>
  <si>
    <t>48A8D07ED9C7065C</t>
  </si>
  <si>
    <t>BBFF2AAA0A3A1A26</t>
  </si>
  <si>
    <t>Winchester Ave &amp; Elston Ave</t>
  </si>
  <si>
    <t>KA1504000140</t>
  </si>
  <si>
    <t>California Ave &amp; Cortez St</t>
  </si>
  <si>
    <t>17660</t>
  </si>
  <si>
    <t>030723CBA8CF05E7</t>
  </si>
  <si>
    <t>Clinton St &amp; Madison St</t>
  </si>
  <si>
    <t>TA1305000032</t>
  </si>
  <si>
    <t>Clinton St &amp; Polk St</t>
  </si>
  <si>
    <t>15542</t>
  </si>
  <si>
    <t>7DF4C2D21E1DDD46</t>
  </si>
  <si>
    <t>University Library (NU)</t>
  </si>
  <si>
    <t>605</t>
  </si>
  <si>
    <t>2C4AF52044E874FC</t>
  </si>
  <si>
    <t>Wells St &amp; Huron St</t>
  </si>
  <si>
    <t>TA1306000012</t>
  </si>
  <si>
    <t>State St &amp; Harrison St</t>
  </si>
  <si>
    <t>SL-007</t>
  </si>
  <si>
    <t>6E944BAF2AB37023</t>
  </si>
  <si>
    <t>Wolcott (Ravenswood) Ave &amp; Montrose Ave</t>
  </si>
  <si>
    <t>TA1307000144</t>
  </si>
  <si>
    <t>3CDFBD181A0EDB00</t>
  </si>
  <si>
    <t>Wells St &amp; Hubbard St</t>
  </si>
  <si>
    <t>TA1307000151</t>
  </si>
  <si>
    <t>96F92F578CD76F59</t>
  </si>
  <si>
    <t>42B25557198348CC</t>
  </si>
  <si>
    <t>Damen Ave &amp; Cortland St</t>
  </si>
  <si>
    <t>13133</t>
  </si>
  <si>
    <t>AD6C500EEAD6B929</t>
  </si>
  <si>
    <t>Indiana Ave &amp; Roosevelt Rd</t>
  </si>
  <si>
    <t>SL-005</t>
  </si>
  <si>
    <t>3158E663B4F160EB</t>
  </si>
  <si>
    <t>Southport Ave &amp; Waveland Ave</t>
  </si>
  <si>
    <t>13235</t>
  </si>
  <si>
    <t>78849DFCC4D4B7A0</t>
  </si>
  <si>
    <t>1F3946A6B0E9AC91</t>
  </si>
  <si>
    <t>MLK Jr Dr &amp; 29th St</t>
  </si>
  <si>
    <t>TA1307000139</t>
  </si>
  <si>
    <t>F6ABBD3E1BDA78A6</t>
  </si>
  <si>
    <t>D5171DFF5A12AD19</t>
  </si>
  <si>
    <t>BFFC6C2C4695FF77</t>
  </si>
  <si>
    <t>Clark St &amp; Chicago Ave</t>
  </si>
  <si>
    <t>13303</t>
  </si>
  <si>
    <t>C92659AC52A6ED41</t>
  </si>
  <si>
    <t>Glenwood Ave &amp; Morse Ave</t>
  </si>
  <si>
    <t>KA1504000175</t>
  </si>
  <si>
    <t>1912C41A49F978E3</t>
  </si>
  <si>
    <t>Clark St &amp; Ida B Wells Dr</t>
  </si>
  <si>
    <t>TA1305000009</t>
  </si>
  <si>
    <t>Halsted St &amp; Roscoe St</t>
  </si>
  <si>
    <t>TA1309000025</t>
  </si>
  <si>
    <t>BDC123B6A30860A1</t>
  </si>
  <si>
    <t>Clark St &amp; Newport St</t>
  </si>
  <si>
    <t>632</t>
  </si>
  <si>
    <t>E02AEC4FFF8DF297</t>
  </si>
  <si>
    <t>Eastlake Ter &amp; Rogers Ave</t>
  </si>
  <si>
    <t>523</t>
  </si>
  <si>
    <t>E5C4460CD39EAD34</t>
  </si>
  <si>
    <t>Stockton Dr &amp; Wrightwood Ave</t>
  </si>
  <si>
    <t>13276</t>
  </si>
  <si>
    <t>Larrabee St &amp; Kingsbury St</t>
  </si>
  <si>
    <t>TA1306000009</t>
  </si>
  <si>
    <t>0CD1F34E95496D3B</t>
  </si>
  <si>
    <t>Sheridan Rd &amp; Montrose Ave</t>
  </si>
  <si>
    <t>TA1307000107</t>
  </si>
  <si>
    <t>Lincoln Ave &amp; Belle Plaine Ave</t>
  </si>
  <si>
    <t>TA1309000026</t>
  </si>
  <si>
    <t>BC260AB096E30CB7</t>
  </si>
  <si>
    <t>docked_bike</t>
  </si>
  <si>
    <t>F0C6DBAE926D2E27</t>
  </si>
  <si>
    <t>Larrabee St &amp; Webster Ave</t>
  </si>
  <si>
    <t>13193</t>
  </si>
  <si>
    <t>Clark St &amp; Drummond Pl</t>
  </si>
  <si>
    <t>TA1307000142</t>
  </si>
  <si>
    <t>E3D38203A2D907DB</t>
  </si>
  <si>
    <t>Wacker Dr &amp; Washington St</t>
  </si>
  <si>
    <t>KA1503000072</t>
  </si>
  <si>
    <t>Morgan St &amp; Lake St</t>
  </si>
  <si>
    <t>TA1306000015</t>
  </si>
  <si>
    <t>5C25026CC6C966D6</t>
  </si>
  <si>
    <t>8EAB72F3A0BD2139</t>
  </si>
  <si>
    <t>8560483D60948267</t>
  </si>
  <si>
    <t>Halsted St &amp; Willow St</t>
  </si>
  <si>
    <t>TA1307000166</t>
  </si>
  <si>
    <t>EFE823EAA736823F</t>
  </si>
  <si>
    <t>Wood St &amp; Taylor St (Temp)</t>
  </si>
  <si>
    <t>13285</t>
  </si>
  <si>
    <t>Ada St &amp; Washington Blvd</t>
  </si>
  <si>
    <t>13353</t>
  </si>
  <si>
    <t>DE5CBAC199FDC636</t>
  </si>
  <si>
    <t>Sheffield Ave &amp; Fullerton Ave</t>
  </si>
  <si>
    <t>TA1306000016</t>
  </si>
  <si>
    <t>Southport Ave &amp; Roscoe St</t>
  </si>
  <si>
    <t>13071</t>
  </si>
  <si>
    <t>6E345271C931DB4E</t>
  </si>
  <si>
    <t>McClurg Ct &amp; Erie St</t>
  </si>
  <si>
    <t>KA1503000041</t>
  </si>
  <si>
    <t>Start Date</t>
  </si>
  <si>
    <t>Start Day</t>
  </si>
  <si>
    <t>Duration</t>
  </si>
  <si>
    <t>Duration In  Minute</t>
  </si>
  <si>
    <t>Start Month</t>
  </si>
  <si>
    <t xml:space="preserve">Both Casual and Members ride the most on weekends </t>
  </si>
  <si>
    <t>Displasment (Km)</t>
  </si>
  <si>
    <t xml:space="preserve">From the givin data Docked bikes was the dominant on August but until April Classic bikes was the one </t>
  </si>
  <si>
    <t xml:space="preserve">Casuals ride the most on week ends but members ride nearly the same on all the week </t>
  </si>
  <si>
    <t xml:space="preserve">Docked Bikes are the most Prefaird Bikes for Casual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</si>
</sst>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19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6" formatCode="h:mm:ss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E8E46E-9D51-483C-94BB-A673C6F5FE53}" autoFormatId="16" applyNumberFormats="0" applyBorderFormats="0" applyFontFormats="0" applyPatternFormats="0" applyAlignmentFormats="0" applyWidthHeightFormats="0">
  <queryTableRefresh nextId="22">
    <queryTableFields count="19">
      <queryTableField id="1" name="ride_id" tableColumnId="1"/>
      <queryTableField id="2" name="rideable_type" tableColumnId="2"/>
      <queryTableField id="3" name="started_at" tableColumnId="3"/>
      <queryTableField id="16" dataBound="0" tableColumnId="16"/>
      <queryTableField id="15" dataBound="0" tableColumnId="15"/>
      <queryTableField id="19" dataBound="0" tableColumnId="14"/>
      <queryTableField id="4" name="ended_at" tableColumnId="4"/>
      <queryTableField id="17" dataBound="0" tableColumnId="17"/>
      <queryTableField id="18" dataBound="0" tableColumnId="18"/>
      <queryTableField id="5" name="start_station_name" tableColumnId="5"/>
      <queryTableField id="6" name="start_station_id" tableColumnId="6"/>
      <queryTableField id="7" name="end_station_name" tableColumnId="7"/>
      <queryTableField id="8" name="end_station_id" tableColumnId="8"/>
      <queryTableField id="9" name="start_lat" tableColumnId="9"/>
      <queryTableField id="10" name="start_lng" tableColumnId="10"/>
      <queryTableField id="11" name="end_lat" tableColumnId="11"/>
      <queryTableField id="12" name="end_lng" tableColumnId="12"/>
      <queryTableField id="21" dataBound="0" tableColumnId="20"/>
      <queryTableField id="13" name="member_casual" tableColumnId="13"/>
    </queryTableFields>
  </queryTableRefresh>
  <extLst>
    <ext xmlns:x15="http://schemas.microsoft.com/office/spreadsheetml/2010/11/main" uri="{883FBD77-0823-4a55-B5E3-86C4891E6966}">
      <x15:queryTable clipped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24B60-11CF-4124-BDC7-19F13CECF192}" name="merged" displayName="merged" ref="A1:S1048575" tableType="queryTable" totalsRowShown="0">
  <autoFilter ref="A1:S1048575" xr:uid="{12524B60-11CF-4124-BDC7-19F13CECF192}"/>
  <tableColumns count="19">
    <tableColumn id="1" xr3:uid="{6245A838-A8DC-49B6-B028-541A76686838}" uniqueName="1" name="ride_id" queryTableFieldId="1" dataDxfId="18"/>
    <tableColumn id="2" xr3:uid="{AFFD4091-564E-4356-9134-6F3B896C9385}" uniqueName="2" name="rideable_type" queryTableFieldId="2" dataDxfId="17"/>
    <tableColumn id="3" xr3:uid="{2A0BCAE2-D6CD-478D-BA3E-0794A2D3B23C}" uniqueName="3" name="started_at" queryTableFieldId="3" dataDxfId="16"/>
    <tableColumn id="16" xr3:uid="{EABB1029-075F-4A1D-AAE8-FEE7424242F7}" uniqueName="16" name="Start Date" queryTableFieldId="16" dataDxfId="15">
      <calculatedColumnFormula>TEXT(C2,"mm/dd/yyyy dddd")</calculatedColumnFormula>
    </tableColumn>
    <tableColumn id="15" xr3:uid="{AA928695-6E02-49A6-A5A1-489188F67199}" uniqueName="15" name="Start Day" queryTableFieldId="15" dataDxfId="14">
      <calculatedColumnFormula>TEXT(C2, "dddd")</calculatedColumnFormula>
    </tableColumn>
    <tableColumn id="14" xr3:uid="{AB2B0750-6040-4256-96D4-A0A0DB3822E7}" uniqueName="14" name="Start Month" queryTableFieldId="19" dataDxfId="13">
      <calculatedColumnFormula>TEXT(C2, "MMMM")</calculatedColumnFormula>
    </tableColumn>
    <tableColumn id="4" xr3:uid="{C490606C-8EA7-444B-A976-949A384F6271}" uniqueName="4" name="ended_at" queryTableFieldId="4" dataDxfId="12"/>
    <tableColumn id="17" xr3:uid="{35770336-85CE-419F-ADEC-149E61B49191}" uniqueName="17" name="Duration" queryTableFieldId="17" dataDxfId="11">
      <calculatedColumnFormula>merged[[#This Row],[ended_at]] - merged[[#This Row],[started_at]]</calculatedColumnFormula>
    </tableColumn>
    <tableColumn id="18" xr3:uid="{C810AF6D-FE04-4950-8EDA-6FF1D345E960}" uniqueName="18" name="Duration In  Minute" queryTableFieldId="18" dataDxfId="10">
      <calculatedColumnFormula array="1">fl(HOUR(H2)*60 + MINUTE(H2) + SECOND(H2)/60)</calculatedColumnFormula>
    </tableColumn>
    <tableColumn id="5" xr3:uid="{684577D7-BD65-48CE-B59A-B94F41A3635D}" uniqueName="5" name="start_station_name" queryTableFieldId="5" dataDxfId="9"/>
    <tableColumn id="6" xr3:uid="{B9139C68-252A-4693-9F1F-8F4A9BB66138}" uniqueName="6" name="start_station_id" queryTableFieldId="6" dataDxfId="8"/>
    <tableColumn id="7" xr3:uid="{5E5D7312-0634-44DE-A81C-4A4898B731FB}" uniqueName="7" name="end_station_name" queryTableFieldId="7" dataDxfId="7"/>
    <tableColumn id="8" xr3:uid="{5FE6F57B-EFA2-4505-A619-F90031405D5C}" uniqueName="8" name="end_station_id" queryTableFieldId="8" dataDxfId="6"/>
    <tableColumn id="9" xr3:uid="{8735D5D0-98ED-4B5F-A6E1-C8FD338FD154}" uniqueName="9" name="start_lat" queryTableFieldId="9" dataDxfId="5"/>
    <tableColumn id="10" xr3:uid="{93ADDB29-EEDA-4263-B0CE-ECE7AFD9A4B1}" uniqueName="10" name="start_lng" queryTableFieldId="10" dataDxfId="4"/>
    <tableColumn id="11" xr3:uid="{D0EEBCFB-EACB-4BA7-89A1-B17B1F35CBB9}" uniqueName="11" name="end_lat" queryTableFieldId="11" dataDxfId="3"/>
    <tableColumn id="12" xr3:uid="{7CCBECFE-6134-4367-9624-38BBBF061E09}" uniqueName="12" name="end_lng" queryTableFieldId="12" dataDxfId="2"/>
    <tableColumn id="20" xr3:uid="{48CFA58A-65EA-47B2-AF11-5E534279055A}" uniqueName="20" name="Displasment (Km)" queryTableFieldId="21" dataDxfId="1">
      <calculatedColumnFormula>IFERROR( 6371 * ACOS(COS(RADIANS(90 - N2)) * COS(RADIANS(90 - P2)) + SIN(RADIANS(90 - N2)) * SIN(RADIANS(90 - P2)) * COS(RADIANS(O2 - Q2))), 0)</calculatedColumnFormula>
    </tableColumn>
    <tableColumn id="13" xr3:uid="{3D2C096F-4E7B-42C0-925F-FC7354103E12}" uniqueName="13" name="member_casual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8994-ABCE-41B3-B4D9-B53E72FE2369}">
  <dimension ref="A1:BO82"/>
  <sheetViews>
    <sheetView tabSelected="1" zoomScale="55" zoomScaleNormal="55" workbookViewId="0">
      <selection activeCell="BF3" sqref="BF3"/>
    </sheetView>
  </sheetViews>
  <sheetFormatPr defaultRowHeight="14.4" x14ac:dyDescent="0.3"/>
  <cols>
    <col min="1" max="1" width="19.6640625" bestFit="1" customWidth="1"/>
    <col min="2" max="2" width="14.6640625" bestFit="1" customWidth="1"/>
    <col min="3" max="3" width="26.44140625" bestFit="1" customWidth="1"/>
    <col min="4" max="4" width="14.33203125" customWidth="1"/>
    <col min="5" max="6" width="14.33203125" style="1" customWidth="1"/>
    <col min="7" max="7" width="14.33203125" style="1" bestFit="1" customWidth="1"/>
    <col min="8" max="8" width="14.33203125" style="3" customWidth="1"/>
    <col min="9" max="9" width="14.33203125" style="2" customWidth="1"/>
    <col min="10" max="10" width="44.109375" bestFit="1" customWidth="1"/>
    <col min="11" max="11" width="32.77734375" bestFit="1" customWidth="1"/>
    <col min="12" max="12" width="44.109375" bestFit="1" customWidth="1"/>
    <col min="13" max="13" width="32.77734375" bestFit="1" customWidth="1"/>
    <col min="14" max="14" width="12" style="2" bestFit="1" customWidth="1"/>
    <col min="15" max="15" width="12.6640625" style="2" bestFit="1" customWidth="1"/>
    <col min="16" max="16" width="12" style="2" bestFit="1" customWidth="1"/>
    <col min="17" max="17" width="12.6640625" style="2" bestFit="1" customWidth="1"/>
    <col min="18" max="18" width="12.6640625" style="2" customWidth="1"/>
    <col min="19" max="19" width="16.6640625" bestFit="1" customWidth="1"/>
    <col min="20" max="20" width="24" bestFit="1" customWidth="1"/>
    <col min="21" max="21" width="16.21875" bestFit="1" customWidth="1"/>
    <col min="22" max="23" width="12.44140625" bestFit="1" customWidth="1"/>
    <col min="24" max="24" width="19" bestFit="1" customWidth="1"/>
    <col min="25" max="25" width="32.6640625" bestFit="1" customWidth="1"/>
    <col min="26" max="26" width="23.88671875" bestFit="1" customWidth="1"/>
    <col min="27" max="27" width="22.6640625" bestFit="1" customWidth="1"/>
    <col min="28" max="28" width="17.109375" bestFit="1" customWidth="1"/>
    <col min="29" max="30" width="13.33203125" bestFit="1" customWidth="1"/>
    <col min="31" max="31" width="12" bestFit="1" customWidth="1"/>
    <col min="35" max="36" width="27.77734375" bestFit="1" customWidth="1"/>
    <col min="37" max="37" width="19.6640625" bestFit="1" customWidth="1"/>
    <col min="38" max="38" width="22.33203125" bestFit="1" customWidth="1"/>
    <col min="39" max="39" width="15.88671875" bestFit="1" customWidth="1"/>
    <col min="40" max="40" width="17.44140625" bestFit="1" customWidth="1"/>
    <col min="41" max="41" width="16.88671875" bestFit="1" customWidth="1"/>
    <col min="42" max="42" width="23.44140625" bestFit="1" customWidth="1"/>
    <col min="43" max="43" width="21.88671875" bestFit="1" customWidth="1"/>
    <col min="44" max="44" width="10" bestFit="1" customWidth="1"/>
    <col min="45" max="50" width="5.88671875" bestFit="1" customWidth="1"/>
    <col min="51" max="51" width="13.21875" bestFit="1" customWidth="1"/>
    <col min="52" max="52" width="11" bestFit="1" customWidth="1"/>
    <col min="53" max="53" width="8" bestFit="1" customWidth="1"/>
    <col min="54" max="54" width="6.88671875" bestFit="1" customWidth="1"/>
    <col min="55" max="55" width="8.33203125" bestFit="1" customWidth="1"/>
    <col min="56" max="56" width="8.44140625" bestFit="1" customWidth="1"/>
    <col min="57" max="57" width="11" bestFit="1" customWidth="1"/>
    <col min="58" max="58" width="24" bestFit="1" customWidth="1"/>
    <col min="59" max="59" width="16.21875" bestFit="1" customWidth="1"/>
    <col min="60" max="63" width="12.44140625" bestFit="1" customWidth="1"/>
    <col min="64" max="64" width="16.33203125" bestFit="1" customWidth="1"/>
    <col min="65" max="65" width="13.5546875" bestFit="1" customWidth="1"/>
    <col min="66" max="66" width="12.44140625" bestFit="1" customWidth="1"/>
    <col min="67" max="67" width="16.5546875" bestFit="1" customWidth="1"/>
    <col min="68" max="68" width="12.44140625" bestFit="1" customWidth="1"/>
    <col min="80" max="80" width="34.44140625" bestFit="1" customWidth="1"/>
    <col min="81" max="81" width="22.33203125" bestFit="1" customWidth="1"/>
    <col min="82" max="88" width="17.44140625" bestFit="1" customWidth="1"/>
    <col min="89" max="89" width="17.6640625" bestFit="1" customWidth="1"/>
    <col min="90" max="90" width="15.88671875" bestFit="1" customWidth="1"/>
    <col min="91" max="91" width="17.44140625" bestFit="1" customWidth="1"/>
    <col min="92" max="92" width="21.33203125" bestFit="1" customWidth="1"/>
    <col min="93" max="94" width="17.44140625" bestFit="1" customWidth="1"/>
    <col min="95" max="95" width="18.44140625" bestFit="1" customWidth="1"/>
    <col min="96" max="96" width="17.44140625" bestFit="1" customWidth="1"/>
    <col min="97" max="98" width="15.88671875" bestFit="1" customWidth="1"/>
    <col min="99" max="100" width="17.44140625" bestFit="1" customWidth="1"/>
    <col min="101" max="101" width="18.33203125" bestFit="1" customWidth="1"/>
    <col min="102" max="102" width="17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166</v>
      </c>
      <c r="E1" t="s">
        <v>167</v>
      </c>
      <c r="F1" t="s">
        <v>170</v>
      </c>
      <c r="G1" t="s">
        <v>3</v>
      </c>
      <c r="H1" s="3" t="s">
        <v>168</v>
      </c>
      <c r="I1" s="2" t="s">
        <v>169</v>
      </c>
      <c r="J1" t="s">
        <v>4</v>
      </c>
      <c r="K1" t="s">
        <v>5</v>
      </c>
      <c r="L1" t="s">
        <v>6</v>
      </c>
      <c r="M1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172</v>
      </c>
      <c r="S1" t="s">
        <v>12</v>
      </c>
    </row>
    <row r="2" spans="1:19" x14ac:dyDescent="0.3">
      <c r="A2" t="s">
        <v>13</v>
      </c>
      <c r="B2" t="s">
        <v>14</v>
      </c>
      <c r="C2">
        <v>44239.677037037036</v>
      </c>
      <c r="D2" t="str">
        <f>TEXT(C2,"mm/dd/yyyy dddd")</f>
        <v>02/12/2021 Friday</v>
      </c>
      <c r="E2" s="1" t="str">
        <f t="shared" ref="E2:E49" si="0">TEXT(C2, "dddd")</f>
        <v>Friday</v>
      </c>
      <c r="F2" s="1" t="str">
        <f t="shared" ref="F2:F49" si="1">TEXT(C2, "MMMM")</f>
        <v>February</v>
      </c>
      <c r="G2" s="1">
        <v>44239.681747685187</v>
      </c>
      <c r="H2" s="3">
        <f>merged[[#This Row],[ended_at]] - merged[[#This Row],[started_at]]</f>
        <v>4.7106481506489217E-3</v>
      </c>
      <c r="I2" s="2">
        <f>HOUR(H2)*60 + MINUTE(H2) + SECOND(H2)/60</f>
        <v>6.7833333333333332</v>
      </c>
      <c r="J2" t="s">
        <v>15</v>
      </c>
      <c r="K2" t="s">
        <v>16</v>
      </c>
      <c r="L2" t="s">
        <v>17</v>
      </c>
      <c r="M2" t="s">
        <v>18</v>
      </c>
      <c r="N2" s="2">
        <v>42.012701</v>
      </c>
      <c r="O2" s="2">
        <v>-87.666058000000007</v>
      </c>
      <c r="P2" s="2">
        <v>42.004582999999997</v>
      </c>
      <c r="Q2" s="2">
        <v>-87.661405999999999</v>
      </c>
      <c r="R2" s="2">
        <f t="shared" ref="R2:R49" si="2">IFERROR( 6371 * ACOS(COS(RADIANS(90 - N2)) * COS(RADIANS(90 - P2)) + SIN(RADIANS(90 - N2)) * SIN(RADIANS(90 - P2)) * COS(RADIANS(O2 - Q2))), 0)</f>
        <v>0.98110406897550173</v>
      </c>
      <c r="S2" t="s">
        <v>19</v>
      </c>
    </row>
    <row r="3" spans="1:19" x14ac:dyDescent="0.3">
      <c r="A3" t="s">
        <v>20</v>
      </c>
      <c r="B3" t="s">
        <v>14</v>
      </c>
      <c r="C3">
        <v>44241.744884259257</v>
      </c>
      <c r="D3" t="str">
        <f t="shared" ref="D3:D49" si="3">TEXT(C3,"mm/dd/yyyy dddd")</f>
        <v>02/14/2021 Sunday</v>
      </c>
      <c r="E3" s="1" t="str">
        <f t="shared" si="0"/>
        <v>Sunday</v>
      </c>
      <c r="F3" s="1" t="str">
        <f t="shared" si="1"/>
        <v>February</v>
      </c>
      <c r="G3" s="1">
        <v>44241.758437500001</v>
      </c>
      <c r="H3" s="3">
        <f>merged[[#This Row],[ended_at]] - merged[[#This Row],[started_at]]</f>
        <v>1.3553240743931383E-2</v>
      </c>
      <c r="I3" s="2">
        <f>HOUR(H3)*60 + MINUTE(H3) + SECOND(H3)/60</f>
        <v>19.516666666666666</v>
      </c>
      <c r="J3" t="s">
        <v>15</v>
      </c>
      <c r="K3" t="s">
        <v>16</v>
      </c>
      <c r="L3" t="s">
        <v>21</v>
      </c>
      <c r="M3" t="s">
        <v>22</v>
      </c>
      <c r="N3" s="2">
        <v>42.012701</v>
      </c>
      <c r="O3" s="2">
        <v>-87.666058000000007</v>
      </c>
      <c r="P3" s="2">
        <v>42.019537</v>
      </c>
      <c r="Q3" s="2">
        <v>-87.669562999999997</v>
      </c>
      <c r="R3" s="2">
        <f t="shared" si="2"/>
        <v>0.81341227054775556</v>
      </c>
      <c r="S3" t="s">
        <v>23</v>
      </c>
    </row>
    <row r="4" spans="1:19" x14ac:dyDescent="0.3">
      <c r="A4" t="s">
        <v>24</v>
      </c>
      <c r="B4" t="s">
        <v>25</v>
      </c>
      <c r="C4">
        <v>44236.798819444448</v>
      </c>
      <c r="D4" t="str">
        <f t="shared" si="3"/>
        <v>02/09/2021 Tuesday</v>
      </c>
      <c r="E4" s="1" t="str">
        <f t="shared" si="0"/>
        <v>Tuesday</v>
      </c>
      <c r="F4" s="1" t="str">
        <f t="shared" si="1"/>
        <v>February</v>
      </c>
      <c r="G4" s="1">
        <v>44236.804976851854</v>
      </c>
      <c r="H4" s="3">
        <f>merged[[#This Row],[ended_at]] - merged[[#This Row],[started_at]]</f>
        <v>6.1574074061354622E-3</v>
      </c>
      <c r="I4" s="2">
        <f t="shared" ref="I4:I49" si="4">HOUR(H4)*60 + MINUTE(H4) + SECOND(H4)/60</f>
        <v>8.8666666666666671</v>
      </c>
      <c r="J4" t="s">
        <v>26</v>
      </c>
      <c r="K4" t="s">
        <v>27</v>
      </c>
      <c r="L4" t="s">
        <v>28</v>
      </c>
      <c r="M4" t="s">
        <v>29</v>
      </c>
      <c r="N4" s="2">
        <v>41.885794666666669</v>
      </c>
      <c r="O4" s="2">
        <v>-87.631100666666669</v>
      </c>
      <c r="P4" s="2">
        <v>41.884866000000002</v>
      </c>
      <c r="Q4" s="2">
        <v>-87.62749766666667</v>
      </c>
      <c r="R4" s="2">
        <f t="shared" si="2"/>
        <v>0.31563563849378551</v>
      </c>
      <c r="S4" t="s">
        <v>19</v>
      </c>
    </row>
    <row r="5" spans="1:19" x14ac:dyDescent="0.3">
      <c r="A5" t="s">
        <v>30</v>
      </c>
      <c r="B5" t="s">
        <v>14</v>
      </c>
      <c r="C5">
        <v>44229.742835648147</v>
      </c>
      <c r="D5" t="str">
        <f t="shared" si="3"/>
        <v>02/02/2021 Tuesday</v>
      </c>
      <c r="E5" s="1" t="str">
        <f t="shared" si="0"/>
        <v>Tuesday</v>
      </c>
      <c r="F5" s="1" t="str">
        <f t="shared" si="1"/>
        <v>February</v>
      </c>
      <c r="G5" s="1">
        <v>44229.74590277778</v>
      </c>
      <c r="H5" s="3">
        <f>merged[[#This Row],[ended_at]] - merged[[#This Row],[started_at]]</f>
        <v>3.0671296335640363E-3</v>
      </c>
      <c r="I5" s="2">
        <f t="shared" si="4"/>
        <v>4.416666666666667</v>
      </c>
      <c r="J5" t="s">
        <v>31</v>
      </c>
      <c r="K5" t="s">
        <v>32</v>
      </c>
      <c r="L5" t="s">
        <v>33</v>
      </c>
      <c r="M5" t="s">
        <v>34</v>
      </c>
      <c r="N5" s="2">
        <v>41.895634000000001</v>
      </c>
      <c r="O5" s="2">
        <v>-87.672068999999993</v>
      </c>
      <c r="P5" s="2">
        <v>41.903118999999997</v>
      </c>
      <c r="Q5" s="2">
        <v>-87.673935</v>
      </c>
      <c r="R5" s="2">
        <f t="shared" si="2"/>
        <v>0.84650139039143424</v>
      </c>
      <c r="S5" t="s">
        <v>19</v>
      </c>
    </row>
    <row r="6" spans="1:19" x14ac:dyDescent="0.3">
      <c r="A6" t="s">
        <v>35</v>
      </c>
      <c r="B6" t="s">
        <v>25</v>
      </c>
      <c r="C6">
        <v>44250.630127314813</v>
      </c>
      <c r="D6" t="str">
        <f t="shared" si="3"/>
        <v>02/23/2021 Tuesday</v>
      </c>
      <c r="E6" s="1" t="str">
        <f t="shared" si="0"/>
        <v>Tuesday</v>
      </c>
      <c r="F6" s="1" t="str">
        <f t="shared" si="1"/>
        <v>February</v>
      </c>
      <c r="G6" s="1">
        <v>44250.640706018516</v>
      </c>
      <c r="H6" s="3">
        <f>merged[[#This Row],[ended_at]] - merged[[#This Row],[started_at]]</f>
        <v>1.0578703702776693E-2</v>
      </c>
      <c r="I6" s="2">
        <f t="shared" si="4"/>
        <v>15.233333333333333</v>
      </c>
      <c r="J6" t="s">
        <v>36</v>
      </c>
      <c r="K6" t="s">
        <v>37</v>
      </c>
      <c r="L6" t="s">
        <v>38</v>
      </c>
      <c r="M6" t="s">
        <v>39</v>
      </c>
      <c r="N6" s="2">
        <v>41.834733499999999</v>
      </c>
      <c r="O6" s="2">
        <v>-87.6258275</v>
      </c>
      <c r="P6" s="2">
        <v>41.838163333333327</v>
      </c>
      <c r="Q6" s="2">
        <v>-87.645123499999997</v>
      </c>
      <c r="R6" s="2">
        <f t="shared" si="2"/>
        <v>1.6434598453616478</v>
      </c>
      <c r="S6" t="s">
        <v>19</v>
      </c>
    </row>
    <row r="7" spans="1:19" x14ac:dyDescent="0.3">
      <c r="A7" t="s">
        <v>40</v>
      </c>
      <c r="B7" t="s">
        <v>25</v>
      </c>
      <c r="C7">
        <v>44251.655243055553</v>
      </c>
      <c r="D7" t="str">
        <f t="shared" si="3"/>
        <v>02/24/2021 Wednesday</v>
      </c>
      <c r="E7" s="1" t="str">
        <f t="shared" si="0"/>
        <v>Wednesday</v>
      </c>
      <c r="F7" s="1" t="str">
        <f t="shared" si="1"/>
        <v>February</v>
      </c>
      <c r="G7" s="1">
        <v>44251.659085648149</v>
      </c>
      <c r="H7" s="3">
        <f>merged[[#This Row],[ended_at]] - merged[[#This Row],[started_at]]</f>
        <v>3.8425925959018059E-3</v>
      </c>
      <c r="I7" s="2">
        <f t="shared" si="4"/>
        <v>5.5333333333333332</v>
      </c>
      <c r="J7" t="s">
        <v>41</v>
      </c>
      <c r="K7" t="s">
        <v>42</v>
      </c>
      <c r="L7" t="s">
        <v>43</v>
      </c>
      <c r="M7" t="s">
        <v>44</v>
      </c>
      <c r="N7" s="2">
        <v>41.89580766666667</v>
      </c>
      <c r="O7" s="2">
        <v>-87.620253166666672</v>
      </c>
      <c r="P7" s="2">
        <v>41.894885833333333</v>
      </c>
      <c r="Q7" s="2">
        <v>-87.631979166666667</v>
      </c>
      <c r="R7" s="2">
        <f t="shared" si="2"/>
        <v>0.97595529154186988</v>
      </c>
      <c r="S7" t="s">
        <v>23</v>
      </c>
    </row>
    <row r="8" spans="1:19" x14ac:dyDescent="0.3">
      <c r="A8" t="s">
        <v>45</v>
      </c>
      <c r="B8" t="s">
        <v>14</v>
      </c>
      <c r="C8">
        <v>44228.74145833333</v>
      </c>
      <c r="D8" t="str">
        <f t="shared" si="3"/>
        <v>02/01/2021 Monday</v>
      </c>
      <c r="E8" s="1" t="str">
        <f t="shared" si="0"/>
        <v>Monday</v>
      </c>
      <c r="F8" s="1" t="str">
        <f t="shared" si="1"/>
        <v>February</v>
      </c>
      <c r="G8" s="1">
        <v>44228.742048611108</v>
      </c>
      <c r="H8" s="3">
        <f>merged[[#This Row],[ended_at]] - merged[[#This Row],[started_at]]</f>
        <v>5.9027777751907706E-4</v>
      </c>
      <c r="I8" s="2">
        <f t="shared" si="4"/>
        <v>0.85</v>
      </c>
      <c r="J8" t="s">
        <v>43</v>
      </c>
      <c r="K8" t="s">
        <v>44</v>
      </c>
      <c r="L8" t="s">
        <v>43</v>
      </c>
      <c r="M8" t="s">
        <v>44</v>
      </c>
      <c r="N8" s="2">
        <v>41.894877000000001</v>
      </c>
      <c r="O8" s="2">
        <v>-87.632326000000006</v>
      </c>
      <c r="P8" s="2">
        <v>41.894877000000001</v>
      </c>
      <c r="Q8" s="2">
        <v>-87.632326000000006</v>
      </c>
      <c r="R8" s="2">
        <f t="shared" si="2"/>
        <v>0</v>
      </c>
      <c r="S8" t="s">
        <v>23</v>
      </c>
    </row>
    <row r="9" spans="1:19" x14ac:dyDescent="0.3">
      <c r="A9" t="s">
        <v>46</v>
      </c>
      <c r="B9" t="s">
        <v>14</v>
      </c>
      <c r="C9">
        <v>44238.773530092592</v>
      </c>
      <c r="D9" t="str">
        <f t="shared" si="3"/>
        <v>02/11/2021 Thursday</v>
      </c>
      <c r="E9" s="1" t="str">
        <f t="shared" si="0"/>
        <v>Thursday</v>
      </c>
      <c r="F9" s="1" t="str">
        <f t="shared" si="1"/>
        <v>February</v>
      </c>
      <c r="G9" s="1">
        <v>44238.774409722224</v>
      </c>
      <c r="H9" s="3">
        <f>merged[[#This Row],[ended_at]] - merged[[#This Row],[started_at]]</f>
        <v>8.7962963152676821E-4</v>
      </c>
      <c r="I9" s="2">
        <f t="shared" si="4"/>
        <v>1.2666666666666666</v>
      </c>
      <c r="J9" t="s">
        <v>41</v>
      </c>
      <c r="K9" t="s">
        <v>42</v>
      </c>
      <c r="L9" t="s">
        <v>41</v>
      </c>
      <c r="M9" t="s">
        <v>42</v>
      </c>
      <c r="N9" s="2">
        <v>41.895747999999998</v>
      </c>
      <c r="O9" s="2">
        <v>-87.620103999999998</v>
      </c>
      <c r="P9" s="2">
        <v>41.895747999999998</v>
      </c>
      <c r="Q9" s="2">
        <v>-87.620103999999998</v>
      </c>
      <c r="R9" s="2">
        <f t="shared" si="2"/>
        <v>1.3425878504835786E-4</v>
      </c>
      <c r="S9" t="s">
        <v>19</v>
      </c>
    </row>
    <row r="10" spans="1:19" x14ac:dyDescent="0.3">
      <c r="A10" t="s">
        <v>47</v>
      </c>
      <c r="B10" t="s">
        <v>14</v>
      </c>
      <c r="C10">
        <v>44254.634479166663</v>
      </c>
      <c r="D10" t="str">
        <f t="shared" si="3"/>
        <v>02/27/2021 Saturday</v>
      </c>
      <c r="E10" s="1" t="str">
        <f t="shared" si="0"/>
        <v>Saturday</v>
      </c>
      <c r="F10" s="1" t="str">
        <f t="shared" si="1"/>
        <v>February</v>
      </c>
      <c r="G10" s="1">
        <v>44254.650416666664</v>
      </c>
      <c r="H10" s="3">
        <f>merged[[#This Row],[ended_at]] - merged[[#This Row],[started_at]]</f>
        <v>1.5937500000291038E-2</v>
      </c>
      <c r="I10" s="2">
        <f t="shared" si="4"/>
        <v>22.95</v>
      </c>
      <c r="J10" t="s">
        <v>43</v>
      </c>
      <c r="K10" t="s">
        <v>44</v>
      </c>
      <c r="L10" t="s">
        <v>43</v>
      </c>
      <c r="M10" t="s">
        <v>44</v>
      </c>
      <c r="N10" s="2">
        <v>41.894877000000001</v>
      </c>
      <c r="O10" s="2">
        <v>-87.632326000000006</v>
      </c>
      <c r="P10" s="2">
        <v>41.894877000000001</v>
      </c>
      <c r="Q10" s="2">
        <v>-87.632326000000006</v>
      </c>
      <c r="R10" s="2">
        <f t="shared" si="2"/>
        <v>0</v>
      </c>
      <c r="S10" t="s">
        <v>19</v>
      </c>
    </row>
    <row r="11" spans="1:19" x14ac:dyDescent="0.3">
      <c r="A11" t="s">
        <v>48</v>
      </c>
      <c r="B11" t="s">
        <v>14</v>
      </c>
      <c r="C11">
        <v>44247.374791666669</v>
      </c>
      <c r="D11" t="str">
        <f t="shared" si="3"/>
        <v>02/20/2021 Saturday</v>
      </c>
      <c r="E11" s="1" t="str">
        <f t="shared" si="0"/>
        <v>Saturday</v>
      </c>
      <c r="F11" s="1" t="str">
        <f t="shared" si="1"/>
        <v>February</v>
      </c>
      <c r="G11" s="1">
        <v>44247.38685185185</v>
      </c>
      <c r="H11" s="3">
        <f>merged[[#This Row],[ended_at]] - merged[[#This Row],[started_at]]</f>
        <v>1.2060185181326233E-2</v>
      </c>
      <c r="I11" s="2">
        <f t="shared" si="4"/>
        <v>17.366666666666667</v>
      </c>
      <c r="J11" t="s">
        <v>43</v>
      </c>
      <c r="K11" t="s">
        <v>44</v>
      </c>
      <c r="L11" t="s">
        <v>43</v>
      </c>
      <c r="M11" t="s">
        <v>44</v>
      </c>
      <c r="N11" s="2">
        <v>41.894877000000001</v>
      </c>
      <c r="O11" s="2">
        <v>-87.632326000000006</v>
      </c>
      <c r="P11" s="2">
        <v>41.894877000000001</v>
      </c>
      <c r="Q11" s="2">
        <v>-87.632326000000006</v>
      </c>
      <c r="R11" s="2">
        <f t="shared" si="2"/>
        <v>0</v>
      </c>
      <c r="S11" t="s">
        <v>19</v>
      </c>
    </row>
    <row r="12" spans="1:19" x14ac:dyDescent="0.3">
      <c r="A12" t="s">
        <v>49</v>
      </c>
      <c r="B12" t="s">
        <v>14</v>
      </c>
      <c r="C12">
        <v>44247.373796296299</v>
      </c>
      <c r="D12" t="str">
        <f t="shared" si="3"/>
        <v>02/20/2021 Saturday</v>
      </c>
      <c r="E12" s="1" t="str">
        <f t="shared" si="0"/>
        <v>Saturday</v>
      </c>
      <c r="F12" s="1" t="str">
        <f t="shared" si="1"/>
        <v>February</v>
      </c>
      <c r="G12" s="1">
        <v>44247.374085648145</v>
      </c>
      <c r="H12" s="3">
        <f>merged[[#This Row],[ended_at]] - merged[[#This Row],[started_at]]</f>
        <v>2.8935184673173353E-4</v>
      </c>
      <c r="I12" s="2">
        <f t="shared" si="4"/>
        <v>0.41666666666666669</v>
      </c>
      <c r="J12" t="s">
        <v>43</v>
      </c>
      <c r="K12" t="s">
        <v>44</v>
      </c>
      <c r="L12" t="s">
        <v>43</v>
      </c>
      <c r="M12" t="s">
        <v>44</v>
      </c>
      <c r="N12" s="2">
        <v>41.894877000000001</v>
      </c>
      <c r="O12" s="2">
        <v>-87.632326000000006</v>
      </c>
      <c r="P12" s="2">
        <v>41.894877000000001</v>
      </c>
      <c r="Q12" s="2">
        <v>-87.632326000000006</v>
      </c>
      <c r="R12" s="2">
        <f t="shared" si="2"/>
        <v>0</v>
      </c>
      <c r="S12" t="s">
        <v>19</v>
      </c>
    </row>
    <row r="13" spans="1:19" x14ac:dyDescent="0.3">
      <c r="A13" t="s">
        <v>50</v>
      </c>
      <c r="B13" t="s">
        <v>14</v>
      </c>
      <c r="C13">
        <v>44247.69804398148</v>
      </c>
      <c r="D13" t="str">
        <f t="shared" si="3"/>
        <v>02/20/2021 Saturday</v>
      </c>
      <c r="E13" s="1" t="str">
        <f t="shared" si="0"/>
        <v>Saturday</v>
      </c>
      <c r="F13" s="1" t="str">
        <f t="shared" si="1"/>
        <v>February</v>
      </c>
      <c r="G13" s="1">
        <v>44247.708182870374</v>
      </c>
      <c r="H13" s="3">
        <f>merged[[#This Row],[ended_at]] - merged[[#This Row],[started_at]]</f>
        <v>1.0138888894289266E-2</v>
      </c>
      <c r="I13" s="2">
        <f t="shared" si="4"/>
        <v>14.6</v>
      </c>
      <c r="J13" t="s">
        <v>43</v>
      </c>
      <c r="K13" t="s">
        <v>44</v>
      </c>
      <c r="L13" t="s">
        <v>43</v>
      </c>
      <c r="M13" t="s">
        <v>44</v>
      </c>
      <c r="N13" s="2">
        <v>41.894877000000001</v>
      </c>
      <c r="O13" s="2">
        <v>-87.632326000000006</v>
      </c>
      <c r="P13" s="2">
        <v>41.894877000000001</v>
      </c>
      <c r="Q13" s="2">
        <v>-87.632326000000006</v>
      </c>
      <c r="R13" s="2">
        <f t="shared" si="2"/>
        <v>0</v>
      </c>
      <c r="S13" t="s">
        <v>19</v>
      </c>
    </row>
    <row r="14" spans="1:19" x14ac:dyDescent="0.3">
      <c r="A14" t="s">
        <v>51</v>
      </c>
      <c r="B14" t="s">
        <v>14</v>
      </c>
      <c r="C14">
        <v>44245.556284722225</v>
      </c>
      <c r="D14" t="str">
        <f t="shared" si="3"/>
        <v>02/18/2021 Thursday</v>
      </c>
      <c r="E14" s="1" t="str">
        <f t="shared" si="0"/>
        <v>Thursday</v>
      </c>
      <c r="F14" s="1" t="str">
        <f t="shared" si="1"/>
        <v>February</v>
      </c>
      <c r="G14" s="1">
        <v>44245.559259259258</v>
      </c>
      <c r="H14" s="3">
        <f>merged[[#This Row],[ended_at]] - merged[[#This Row],[started_at]]</f>
        <v>2.9745370338787325E-3</v>
      </c>
      <c r="I14" s="2">
        <f t="shared" si="4"/>
        <v>4.2833333333333332</v>
      </c>
      <c r="J14" t="s">
        <v>15</v>
      </c>
      <c r="K14" t="s">
        <v>16</v>
      </c>
      <c r="L14" t="s">
        <v>52</v>
      </c>
      <c r="M14" t="s">
        <v>53</v>
      </c>
      <c r="N14" s="2">
        <v>42.012701</v>
      </c>
      <c r="O14" s="2">
        <v>-87.666058000000007</v>
      </c>
      <c r="P14" s="2">
        <v>42.015962000000002</v>
      </c>
      <c r="Q14" s="2">
        <v>-87.668570000000003</v>
      </c>
      <c r="R14" s="2">
        <f t="shared" si="2"/>
        <v>0.41779440200138018</v>
      </c>
      <c r="S14" t="s">
        <v>19</v>
      </c>
    </row>
    <row r="15" spans="1:19" x14ac:dyDescent="0.3">
      <c r="A15" t="s">
        <v>54</v>
      </c>
      <c r="B15" t="s">
        <v>14</v>
      </c>
      <c r="C15">
        <v>44253.736168981479</v>
      </c>
      <c r="D15" t="str">
        <f t="shared" si="3"/>
        <v>02/26/2021 Friday</v>
      </c>
      <c r="E15" s="1" t="str">
        <f t="shared" si="0"/>
        <v>Friday</v>
      </c>
      <c r="F15" s="1" t="str">
        <f t="shared" si="1"/>
        <v>February</v>
      </c>
      <c r="G15" s="1">
        <v>44253.738067129627</v>
      </c>
      <c r="H15" s="3">
        <f>merged[[#This Row],[ended_at]] - merged[[#This Row],[started_at]]</f>
        <v>1.898148148029577E-3</v>
      </c>
      <c r="I15" s="2">
        <f t="shared" si="4"/>
        <v>2.7333333333333334</v>
      </c>
      <c r="J15" t="s">
        <v>55</v>
      </c>
      <c r="K15" t="s">
        <v>56</v>
      </c>
      <c r="L15" t="s">
        <v>57</v>
      </c>
      <c r="M15" t="s">
        <v>58</v>
      </c>
      <c r="N15" s="2">
        <v>41.948796999999999</v>
      </c>
      <c r="O15" s="2">
        <v>-87.675278000000006</v>
      </c>
      <c r="P15" s="2">
        <v>41.946176000000001</v>
      </c>
      <c r="Q15" s="2">
        <v>-87.673308000000006</v>
      </c>
      <c r="R15" s="2">
        <f t="shared" si="2"/>
        <v>0.33388966992064284</v>
      </c>
      <c r="S15" t="s">
        <v>19</v>
      </c>
    </row>
    <row r="16" spans="1:19" x14ac:dyDescent="0.3">
      <c r="A16" t="s">
        <v>59</v>
      </c>
      <c r="B16" t="s">
        <v>14</v>
      </c>
      <c r="C16">
        <v>44233.611400462964</v>
      </c>
      <c r="D16" t="str">
        <f t="shared" si="3"/>
        <v>02/06/2021 Saturday</v>
      </c>
      <c r="E16" s="1" t="str">
        <f t="shared" si="0"/>
        <v>Saturday</v>
      </c>
      <c r="F16" s="1" t="str">
        <f t="shared" si="1"/>
        <v>February</v>
      </c>
      <c r="G16" s="1">
        <v>44233.622106481482</v>
      </c>
      <c r="H16" s="3">
        <f>merged[[#This Row],[ended_at]] - merged[[#This Row],[started_at]]</f>
        <v>1.0706018518249039E-2</v>
      </c>
      <c r="I16" s="2">
        <f t="shared" si="4"/>
        <v>15.416666666666666</v>
      </c>
      <c r="J16" t="s">
        <v>15</v>
      </c>
      <c r="K16" t="s">
        <v>16</v>
      </c>
      <c r="L16" t="s">
        <v>60</v>
      </c>
      <c r="M16" t="s">
        <v>61</v>
      </c>
      <c r="N16" s="2">
        <v>42.012701</v>
      </c>
      <c r="O16" s="2">
        <v>-87.666058000000007</v>
      </c>
      <c r="P16" s="2">
        <v>41.984044610700003</v>
      </c>
      <c r="Q16" s="2">
        <v>-87.660273829499999</v>
      </c>
      <c r="R16" s="2">
        <f t="shared" si="2"/>
        <v>3.2220953159874073</v>
      </c>
      <c r="S16" t="s">
        <v>19</v>
      </c>
    </row>
    <row r="17" spans="1:43" x14ac:dyDescent="0.3">
      <c r="A17" t="s">
        <v>62</v>
      </c>
      <c r="B17" t="s">
        <v>14</v>
      </c>
      <c r="C17">
        <v>44246.976157407407</v>
      </c>
      <c r="D17" t="str">
        <f t="shared" si="3"/>
        <v>02/19/2021 Friday</v>
      </c>
      <c r="E17" s="1" t="str">
        <f t="shared" si="0"/>
        <v>Friday</v>
      </c>
      <c r="F17" s="1" t="str">
        <f t="shared" si="1"/>
        <v>February</v>
      </c>
      <c r="G17" s="1">
        <v>44247.006944444445</v>
      </c>
      <c r="H17" s="3">
        <f>merged[[#This Row],[ended_at]] - merged[[#This Row],[started_at]]</f>
        <v>3.0787037037953269E-2</v>
      </c>
      <c r="I17" s="2">
        <f t="shared" si="4"/>
        <v>44.333333333333336</v>
      </c>
      <c r="J17" t="s">
        <v>63</v>
      </c>
      <c r="K17" t="s">
        <v>64</v>
      </c>
      <c r="L17" t="s">
        <v>65</v>
      </c>
      <c r="M17" t="s">
        <v>66</v>
      </c>
      <c r="N17" s="2">
        <v>41.890172999999997</v>
      </c>
      <c r="O17" s="2">
        <v>-87.626185000000007</v>
      </c>
      <c r="P17" s="2">
        <v>41.947325999999997</v>
      </c>
      <c r="Q17" s="2">
        <v>-87.717581999999993</v>
      </c>
      <c r="R17" s="2">
        <f t="shared" si="2"/>
        <v>9.8779237609277821</v>
      </c>
      <c r="S17" t="s">
        <v>19</v>
      </c>
    </row>
    <row r="18" spans="1:43" x14ac:dyDescent="0.3">
      <c r="A18" t="s">
        <v>67</v>
      </c>
      <c r="B18" t="s">
        <v>14</v>
      </c>
      <c r="C18">
        <v>44245.972337962965</v>
      </c>
      <c r="D18" t="str">
        <f t="shared" si="3"/>
        <v>02/18/2021 Thursday</v>
      </c>
      <c r="E18" s="1" t="str">
        <f t="shared" si="0"/>
        <v>Thursday</v>
      </c>
      <c r="F18" s="1" t="str">
        <f t="shared" si="1"/>
        <v>February</v>
      </c>
      <c r="G18" s="1">
        <v>44246.001145833332</v>
      </c>
      <c r="H18" s="3">
        <f>merged[[#This Row],[ended_at]] - merged[[#This Row],[started_at]]</f>
        <v>2.880787036701804E-2</v>
      </c>
      <c r="I18" s="2">
        <f t="shared" si="4"/>
        <v>41.483333333333334</v>
      </c>
      <c r="J18" t="s">
        <v>63</v>
      </c>
      <c r="K18" t="s">
        <v>64</v>
      </c>
      <c r="L18" t="s">
        <v>65</v>
      </c>
      <c r="M18" t="s">
        <v>66</v>
      </c>
      <c r="N18" s="2">
        <v>41.890172999999997</v>
      </c>
      <c r="O18" s="2">
        <v>-87.626185000000007</v>
      </c>
      <c r="P18" s="2">
        <v>41.947325999999997</v>
      </c>
      <c r="Q18" s="2">
        <v>-87.717581999999993</v>
      </c>
      <c r="R18" s="2">
        <f t="shared" si="2"/>
        <v>9.8779237609277821</v>
      </c>
      <c r="S18" t="s">
        <v>19</v>
      </c>
    </row>
    <row r="19" spans="1:43" x14ac:dyDescent="0.3">
      <c r="A19" t="s">
        <v>68</v>
      </c>
      <c r="B19" t="s">
        <v>14</v>
      </c>
      <c r="C19">
        <v>44247.982974537037</v>
      </c>
      <c r="D19" t="str">
        <f t="shared" si="3"/>
        <v>02/20/2021 Saturday</v>
      </c>
      <c r="E19" s="1" t="str">
        <f t="shared" si="0"/>
        <v>Saturday</v>
      </c>
      <c r="F19" s="1" t="str">
        <f t="shared" si="1"/>
        <v>February</v>
      </c>
      <c r="G19" s="1">
        <v>44248.012013888889</v>
      </c>
      <c r="H19" s="3">
        <f>merged[[#This Row],[ended_at]] - merged[[#This Row],[started_at]]</f>
        <v>2.9039351851679385E-2</v>
      </c>
      <c r="I19" s="2">
        <f t="shared" si="4"/>
        <v>41.81666666666667</v>
      </c>
      <c r="J19" t="s">
        <v>63</v>
      </c>
      <c r="K19" t="s">
        <v>64</v>
      </c>
      <c r="L19" t="s">
        <v>65</v>
      </c>
      <c r="M19" t="s">
        <v>66</v>
      </c>
      <c r="N19" s="2">
        <v>41.890172999999997</v>
      </c>
      <c r="O19" s="2">
        <v>-87.626185000000007</v>
      </c>
      <c r="P19" s="2">
        <v>41.947325999999997</v>
      </c>
      <c r="Q19" s="2">
        <v>-87.717581999999993</v>
      </c>
      <c r="R19" s="2">
        <f t="shared" si="2"/>
        <v>9.8779237609277821</v>
      </c>
      <c r="S19" t="s">
        <v>19</v>
      </c>
    </row>
    <row r="20" spans="1:43" x14ac:dyDescent="0.3">
      <c r="A20" t="s">
        <v>69</v>
      </c>
      <c r="B20" t="s">
        <v>25</v>
      </c>
      <c r="C20">
        <v>44229.658935185187</v>
      </c>
      <c r="D20" t="str">
        <f t="shared" si="3"/>
        <v>02/02/2021 Tuesday</v>
      </c>
      <c r="E20" s="1" t="str">
        <f t="shared" si="0"/>
        <v>Tuesday</v>
      </c>
      <c r="F20" s="1" t="str">
        <f t="shared" si="1"/>
        <v>February</v>
      </c>
      <c r="G20" s="1">
        <v>44229.669212962966</v>
      </c>
      <c r="H20" s="3">
        <f>merged[[#This Row],[ended_at]] - merged[[#This Row],[started_at]]</f>
        <v>1.0277777779265307E-2</v>
      </c>
      <c r="I20" s="2">
        <f t="shared" si="4"/>
        <v>14.8</v>
      </c>
      <c r="J20" t="s">
        <v>70</v>
      </c>
      <c r="K20" t="s">
        <v>71</v>
      </c>
      <c r="L20" t="s">
        <v>72</v>
      </c>
      <c r="M20" t="s">
        <v>73</v>
      </c>
      <c r="N20" s="2">
        <v>41.924037333333331</v>
      </c>
      <c r="O20" s="2">
        <v>-87.67641483333334</v>
      </c>
      <c r="P20" s="2">
        <v>41.900281166666666</v>
      </c>
      <c r="Q20" s="2">
        <v>-87.696610500000006</v>
      </c>
      <c r="R20" s="2">
        <f t="shared" si="2"/>
        <v>3.1257968681472588</v>
      </c>
      <c r="S20" t="s">
        <v>19</v>
      </c>
    </row>
    <row r="21" spans="1:43" x14ac:dyDescent="0.3">
      <c r="A21" t="s">
        <v>74</v>
      </c>
      <c r="B21" t="s">
        <v>14</v>
      </c>
      <c r="C21">
        <v>44250.32236111111</v>
      </c>
      <c r="D21" t="str">
        <f t="shared" si="3"/>
        <v>02/23/2021 Tuesday</v>
      </c>
      <c r="E21" s="1" t="str">
        <f t="shared" si="0"/>
        <v>Tuesday</v>
      </c>
      <c r="F21" s="1" t="str">
        <f t="shared" si="1"/>
        <v>February</v>
      </c>
      <c r="G21" s="1">
        <v>44250.325659722221</v>
      </c>
      <c r="H21" s="3">
        <f>merged[[#This Row],[ended_at]] - merged[[#This Row],[started_at]]</f>
        <v>3.2986111109494232E-3</v>
      </c>
      <c r="I21" s="2">
        <f t="shared" si="4"/>
        <v>4.75</v>
      </c>
      <c r="J21" t="s">
        <v>75</v>
      </c>
      <c r="K21" t="s">
        <v>76</v>
      </c>
      <c r="L21" t="s">
        <v>77</v>
      </c>
      <c r="M21" t="s">
        <v>78</v>
      </c>
      <c r="N21" s="2">
        <v>41.882241999999998</v>
      </c>
      <c r="O21" s="2">
        <v>-87.641065999999995</v>
      </c>
      <c r="P21" s="2">
        <v>41.871466517789997</v>
      </c>
      <c r="Q21" s="2">
        <v>-87.640949132700001</v>
      </c>
      <c r="R21" s="2">
        <f t="shared" si="2"/>
        <v>1.1982180264535522</v>
      </c>
      <c r="S21" t="s">
        <v>19</v>
      </c>
    </row>
    <row r="22" spans="1:43" x14ac:dyDescent="0.3">
      <c r="A22" t="s">
        <v>79</v>
      </c>
      <c r="B22" t="s">
        <v>14</v>
      </c>
      <c r="C22">
        <v>44236.583402777775</v>
      </c>
      <c r="D22" t="str">
        <f t="shared" si="3"/>
        <v>02/09/2021 Tuesday</v>
      </c>
      <c r="E22" s="1" t="str">
        <f t="shared" si="0"/>
        <v>Tuesday</v>
      </c>
      <c r="F22" s="1" t="str">
        <f t="shared" si="1"/>
        <v>February</v>
      </c>
      <c r="G22" s="1">
        <v>44236.604502314818</v>
      </c>
      <c r="H22" s="3">
        <f>merged[[#This Row],[ended_at]] - merged[[#This Row],[started_at]]</f>
        <v>2.1099537043482997E-2</v>
      </c>
      <c r="I22" s="2">
        <f t="shared" si="4"/>
        <v>30.383333333333333</v>
      </c>
      <c r="J22" t="s">
        <v>15</v>
      </c>
      <c r="K22" t="s">
        <v>16</v>
      </c>
      <c r="L22" t="s">
        <v>80</v>
      </c>
      <c r="M22" t="s">
        <v>81</v>
      </c>
      <c r="N22" s="2">
        <v>42.012701</v>
      </c>
      <c r="O22" s="2">
        <v>-87.666058000000007</v>
      </c>
      <c r="P22" s="2">
        <v>42.052939000000002</v>
      </c>
      <c r="Q22" s="2">
        <v>-87.673446999999996</v>
      </c>
      <c r="R22" s="2">
        <f t="shared" si="2"/>
        <v>4.5156883750739523</v>
      </c>
      <c r="S22" t="s">
        <v>19</v>
      </c>
    </row>
    <row r="23" spans="1:43" x14ac:dyDescent="0.3">
      <c r="A23" t="s">
        <v>82</v>
      </c>
      <c r="B23" t="s">
        <v>25</v>
      </c>
      <c r="C23">
        <v>44253.761400462965</v>
      </c>
      <c r="D23" t="str">
        <f t="shared" si="3"/>
        <v>02/26/2021 Friday</v>
      </c>
      <c r="E23" s="1" t="str">
        <f t="shared" si="0"/>
        <v>Friday</v>
      </c>
      <c r="F23" s="1" t="str">
        <f t="shared" si="1"/>
        <v>February</v>
      </c>
      <c r="G23" s="1">
        <v>44253.769386574073</v>
      </c>
      <c r="H23" s="3">
        <f>merged[[#This Row],[ended_at]] - merged[[#This Row],[started_at]]</f>
        <v>7.9861111080390401E-3</v>
      </c>
      <c r="I23" s="2">
        <f t="shared" si="4"/>
        <v>11.5</v>
      </c>
      <c r="J23" t="s">
        <v>83</v>
      </c>
      <c r="K23" t="s">
        <v>84</v>
      </c>
      <c r="L23" t="s">
        <v>85</v>
      </c>
      <c r="M23" t="s">
        <v>86</v>
      </c>
      <c r="N23" s="2">
        <v>41.894753666666674</v>
      </c>
      <c r="O23" s="2">
        <v>-87.634401999999994</v>
      </c>
      <c r="P23" s="2">
        <v>41.874035333333332</v>
      </c>
      <c r="Q23" s="2">
        <v>-87.627838833333328</v>
      </c>
      <c r="R23" s="2">
        <f t="shared" si="2"/>
        <v>2.3669757232898325</v>
      </c>
      <c r="S23" t="s">
        <v>23</v>
      </c>
    </row>
    <row r="24" spans="1:43" x14ac:dyDescent="0.3">
      <c r="A24" t="s">
        <v>87</v>
      </c>
      <c r="B24" t="s">
        <v>14</v>
      </c>
      <c r="C24">
        <v>44251.714837962965</v>
      </c>
      <c r="D24" t="str">
        <f t="shared" si="3"/>
        <v>02/24/2021 Wednesday</v>
      </c>
      <c r="E24" s="1" t="str">
        <f t="shared" si="0"/>
        <v>Wednesday</v>
      </c>
      <c r="F24" s="1" t="str">
        <f t="shared" si="1"/>
        <v>February</v>
      </c>
      <c r="G24" s="1">
        <v>44251.734895833331</v>
      </c>
      <c r="H24" s="3">
        <f>merged[[#This Row],[ended_at]] - merged[[#This Row],[started_at]]</f>
        <v>2.0057870366144925E-2</v>
      </c>
      <c r="I24" s="2">
        <f t="shared" si="4"/>
        <v>28.883333333333333</v>
      </c>
      <c r="J24" t="s">
        <v>15</v>
      </c>
      <c r="K24" t="s">
        <v>16</v>
      </c>
      <c r="L24" t="s">
        <v>88</v>
      </c>
      <c r="M24" t="s">
        <v>89</v>
      </c>
      <c r="N24" s="2">
        <v>42.012701</v>
      </c>
      <c r="O24" s="2">
        <v>-87.666058000000007</v>
      </c>
      <c r="P24" s="2">
        <v>41.961405999999997</v>
      </c>
      <c r="Q24" s="2">
        <v>-87.676169000000002</v>
      </c>
      <c r="R24" s="2">
        <f t="shared" si="2"/>
        <v>5.7646384630920098</v>
      </c>
      <c r="S24" t="s">
        <v>19</v>
      </c>
    </row>
    <row r="25" spans="1:43" x14ac:dyDescent="0.3">
      <c r="A25" t="s">
        <v>90</v>
      </c>
      <c r="B25" t="s">
        <v>14</v>
      </c>
      <c r="C25">
        <v>44250.478298611109</v>
      </c>
      <c r="D25" t="str">
        <f t="shared" si="3"/>
        <v>02/23/2021 Tuesday</v>
      </c>
      <c r="E25" s="1" t="str">
        <f t="shared" si="0"/>
        <v>Tuesday</v>
      </c>
      <c r="F25" s="1" t="str">
        <f t="shared" si="1"/>
        <v>February</v>
      </c>
      <c r="G25" s="1">
        <v>44250.481006944443</v>
      </c>
      <c r="H25" s="3">
        <f>merged[[#This Row],[ended_at]] - merged[[#This Row],[started_at]]</f>
        <v>2.7083333334303461E-3</v>
      </c>
      <c r="I25" s="2">
        <f t="shared" si="4"/>
        <v>3.9</v>
      </c>
      <c r="J25" t="s">
        <v>63</v>
      </c>
      <c r="K25" t="s">
        <v>64</v>
      </c>
      <c r="L25" t="s">
        <v>91</v>
      </c>
      <c r="M25" t="s">
        <v>92</v>
      </c>
      <c r="N25" s="2">
        <v>41.890172999999997</v>
      </c>
      <c r="O25" s="2">
        <v>-87.626185000000007</v>
      </c>
      <c r="P25" s="2">
        <v>41.889906000000003</v>
      </c>
      <c r="Q25" s="2">
        <v>-87.634265999999997</v>
      </c>
      <c r="R25" s="2">
        <f t="shared" si="2"/>
        <v>0.66957605229387762</v>
      </c>
      <c r="S25" t="s">
        <v>19</v>
      </c>
    </row>
    <row r="26" spans="1:43" x14ac:dyDescent="0.3">
      <c r="A26" t="s">
        <v>93</v>
      </c>
      <c r="B26" t="s">
        <v>14</v>
      </c>
      <c r="C26">
        <v>44254.564398148148</v>
      </c>
      <c r="D26" t="str">
        <f t="shared" si="3"/>
        <v>02/27/2021 Saturday</v>
      </c>
      <c r="E26" s="1" t="str">
        <f t="shared" si="0"/>
        <v>Saturday</v>
      </c>
      <c r="F26" s="1" t="str">
        <f t="shared" si="1"/>
        <v>February</v>
      </c>
      <c r="G26" s="1">
        <v>44254.564560185187</v>
      </c>
      <c r="H26" s="3">
        <f>merged[[#This Row],[ended_at]] - merged[[#This Row],[started_at]]</f>
        <v>1.6203703853534535E-4</v>
      </c>
      <c r="I26" s="2">
        <f t="shared" si="4"/>
        <v>0.23333333333333334</v>
      </c>
      <c r="J26" t="s">
        <v>31</v>
      </c>
      <c r="K26" t="s">
        <v>32</v>
      </c>
      <c r="L26" t="s">
        <v>31</v>
      </c>
      <c r="M26" t="s">
        <v>32</v>
      </c>
      <c r="N26" s="2">
        <v>41.895634000000001</v>
      </c>
      <c r="O26" s="2">
        <v>-87.672068999999993</v>
      </c>
      <c r="P26" s="2">
        <v>41.895634000000001</v>
      </c>
      <c r="Q26" s="2">
        <v>-87.672068999999993</v>
      </c>
      <c r="R26" s="2">
        <f t="shared" si="2"/>
        <v>0</v>
      </c>
      <c r="S26" t="s">
        <v>19</v>
      </c>
    </row>
    <row r="27" spans="1:43" x14ac:dyDescent="0.3">
      <c r="A27" t="s">
        <v>94</v>
      </c>
      <c r="B27" t="s">
        <v>14</v>
      </c>
      <c r="C27">
        <v>44250.670162037037</v>
      </c>
      <c r="D27" t="str">
        <f t="shared" si="3"/>
        <v>02/23/2021 Tuesday</v>
      </c>
      <c r="E27" s="1" t="str">
        <f t="shared" si="0"/>
        <v>Tuesday</v>
      </c>
      <c r="F27" s="1" t="str">
        <f t="shared" si="1"/>
        <v>February</v>
      </c>
      <c r="G27" s="1">
        <v>44250.680960648147</v>
      </c>
      <c r="H27" s="3">
        <f>merged[[#This Row],[ended_at]] - merged[[#This Row],[started_at]]</f>
        <v>1.0798611110658385E-2</v>
      </c>
      <c r="I27" s="2">
        <f t="shared" si="4"/>
        <v>15.55</v>
      </c>
      <c r="J27" t="s">
        <v>95</v>
      </c>
      <c r="K27" t="s">
        <v>96</v>
      </c>
      <c r="L27" t="s">
        <v>95</v>
      </c>
      <c r="M27" t="s">
        <v>96</v>
      </c>
      <c r="N27" s="2">
        <v>41.915982999999997</v>
      </c>
      <c r="O27" s="2">
        <v>-87.677334999999999</v>
      </c>
      <c r="P27" s="2">
        <v>41.915982999999997</v>
      </c>
      <c r="Q27" s="2">
        <v>-87.677334999999999</v>
      </c>
      <c r="R27" s="2">
        <f t="shared" si="2"/>
        <v>0</v>
      </c>
      <c r="S27" t="s">
        <v>23</v>
      </c>
      <c r="AQ27" t="s">
        <v>175</v>
      </c>
    </row>
    <row r="28" spans="1:43" x14ac:dyDescent="0.3">
      <c r="A28" t="s">
        <v>97</v>
      </c>
      <c r="B28" t="s">
        <v>14</v>
      </c>
      <c r="C28">
        <v>44254.67690972222</v>
      </c>
      <c r="D28" t="str">
        <f t="shared" si="3"/>
        <v>02/27/2021 Saturday</v>
      </c>
      <c r="E28" s="1" t="str">
        <f t="shared" si="0"/>
        <v>Saturday</v>
      </c>
      <c r="F28" s="1" t="str">
        <f t="shared" si="1"/>
        <v>February</v>
      </c>
      <c r="G28" s="1">
        <v>44254.708321759259</v>
      </c>
      <c r="H28" s="3">
        <f>merged[[#This Row],[ended_at]] - merged[[#This Row],[started_at]]</f>
        <v>3.1412037038535345E-2</v>
      </c>
      <c r="I28" s="2">
        <f t="shared" si="4"/>
        <v>45.233333333333334</v>
      </c>
      <c r="J28" t="s">
        <v>98</v>
      </c>
      <c r="K28" t="s">
        <v>99</v>
      </c>
      <c r="L28" t="s">
        <v>98</v>
      </c>
      <c r="M28" t="s">
        <v>99</v>
      </c>
      <c r="N28" s="2">
        <v>41.867888000000001</v>
      </c>
      <c r="O28" s="2">
        <v>-87.623041000000001</v>
      </c>
      <c r="P28" s="2">
        <v>41.867888000000001</v>
      </c>
      <c r="Q28" s="2">
        <v>-87.623041000000001</v>
      </c>
      <c r="R28" s="2">
        <f t="shared" si="2"/>
        <v>0</v>
      </c>
      <c r="S28" t="s">
        <v>19</v>
      </c>
    </row>
    <row r="29" spans="1:43" x14ac:dyDescent="0.3">
      <c r="A29" t="s">
        <v>100</v>
      </c>
      <c r="B29" t="s">
        <v>14</v>
      </c>
      <c r="C29">
        <v>44254.651446759257</v>
      </c>
      <c r="D29" t="str">
        <f t="shared" si="3"/>
        <v>02/27/2021 Saturday</v>
      </c>
      <c r="E29" s="1" t="str">
        <f t="shared" si="0"/>
        <v>Saturday</v>
      </c>
      <c r="F29" s="1" t="str">
        <f t="shared" si="1"/>
        <v>February</v>
      </c>
      <c r="G29" s="1">
        <v>44254.651643518519</v>
      </c>
      <c r="H29" s="3">
        <f>merged[[#This Row],[ended_at]] - merged[[#This Row],[started_at]]</f>
        <v>1.9675926159834489E-4</v>
      </c>
      <c r="I29" s="2">
        <f t="shared" si="4"/>
        <v>0.28333333333333333</v>
      </c>
      <c r="J29" t="s">
        <v>101</v>
      </c>
      <c r="K29" t="s">
        <v>102</v>
      </c>
      <c r="L29" t="s">
        <v>101</v>
      </c>
      <c r="M29" t="s">
        <v>102</v>
      </c>
      <c r="N29" s="2">
        <v>41.948149999999998</v>
      </c>
      <c r="O29" s="2">
        <v>-87.663939999999997</v>
      </c>
      <c r="P29" s="2">
        <v>41.948149999999998</v>
      </c>
      <c r="Q29" s="2">
        <v>-87.663939999999997</v>
      </c>
      <c r="R29" s="2">
        <f t="shared" si="2"/>
        <v>0</v>
      </c>
      <c r="S29" t="s">
        <v>23</v>
      </c>
    </row>
    <row r="30" spans="1:43" x14ac:dyDescent="0.3">
      <c r="A30" t="s">
        <v>103</v>
      </c>
      <c r="B30" t="s">
        <v>14</v>
      </c>
      <c r="C30">
        <v>44255.563773148147</v>
      </c>
      <c r="D30" t="str">
        <f t="shared" si="3"/>
        <v>02/28/2021 Sunday</v>
      </c>
      <c r="E30" s="1" t="str">
        <f t="shared" si="0"/>
        <v>Sunday</v>
      </c>
      <c r="F30" s="1" t="str">
        <f t="shared" si="1"/>
        <v>February</v>
      </c>
      <c r="G30" s="1">
        <v>44255.61613425926</v>
      </c>
      <c r="H30" s="3">
        <f>merged[[#This Row],[ended_at]] - merged[[#This Row],[started_at]]</f>
        <v>5.2361111112986691E-2</v>
      </c>
      <c r="I30" s="2">
        <f t="shared" si="4"/>
        <v>75.400000000000006</v>
      </c>
      <c r="J30" t="s">
        <v>101</v>
      </c>
      <c r="K30" t="s">
        <v>102</v>
      </c>
      <c r="L30" t="s">
        <v>101</v>
      </c>
      <c r="M30" t="s">
        <v>102</v>
      </c>
      <c r="N30" s="2">
        <v>41.948149999999998</v>
      </c>
      <c r="O30" s="2">
        <v>-87.663939999999997</v>
      </c>
      <c r="P30" s="2">
        <v>41.948149999999998</v>
      </c>
      <c r="Q30" s="2">
        <v>-87.663939999999997</v>
      </c>
      <c r="R30" s="2">
        <f t="shared" si="2"/>
        <v>0</v>
      </c>
      <c r="S30" t="s">
        <v>23</v>
      </c>
    </row>
    <row r="31" spans="1:43" x14ac:dyDescent="0.3">
      <c r="A31" t="s">
        <v>104</v>
      </c>
      <c r="B31" t="s">
        <v>14</v>
      </c>
      <c r="C31">
        <v>44228.630983796298</v>
      </c>
      <c r="D31" t="str">
        <f t="shared" si="3"/>
        <v>02/01/2021 Monday</v>
      </c>
      <c r="E31" s="1" t="str">
        <f t="shared" si="0"/>
        <v>Monday</v>
      </c>
      <c r="F31" s="1" t="str">
        <f t="shared" si="1"/>
        <v>February</v>
      </c>
      <c r="G31" s="1">
        <v>44228.631238425929</v>
      </c>
      <c r="H31" s="3">
        <f>merged[[#This Row],[ended_at]] - merged[[#This Row],[started_at]]</f>
        <v>2.546296309446916E-4</v>
      </c>
      <c r="I31" s="2">
        <f t="shared" si="4"/>
        <v>0.36666666666666664</v>
      </c>
      <c r="J31" t="s">
        <v>105</v>
      </c>
      <c r="K31" t="s">
        <v>106</v>
      </c>
      <c r="L31" t="s">
        <v>105</v>
      </c>
      <c r="M31" t="s">
        <v>106</v>
      </c>
      <c r="N31" s="2">
        <v>41.842052000000002</v>
      </c>
      <c r="O31" s="2">
        <v>-87.617000000000004</v>
      </c>
      <c r="P31" s="2">
        <v>41.842052000000002</v>
      </c>
      <c r="Q31" s="2">
        <v>-87.617000000000004</v>
      </c>
      <c r="R31" s="2">
        <f t="shared" si="2"/>
        <v>0</v>
      </c>
      <c r="S31" t="s">
        <v>19</v>
      </c>
    </row>
    <row r="32" spans="1:43" x14ac:dyDescent="0.3">
      <c r="A32" t="s">
        <v>107</v>
      </c>
      <c r="B32" t="s">
        <v>14</v>
      </c>
      <c r="C32">
        <v>44238.490810185183</v>
      </c>
      <c r="D32" t="str">
        <f t="shared" si="3"/>
        <v>02/11/2021 Thursday</v>
      </c>
      <c r="E32" s="1" t="str">
        <f t="shared" si="0"/>
        <v>Thursday</v>
      </c>
      <c r="F32" s="1" t="str">
        <f t="shared" si="1"/>
        <v>February</v>
      </c>
      <c r="G32" s="1">
        <v>44238.490833333337</v>
      </c>
      <c r="H32" s="3">
        <f>merged[[#This Row],[ended_at]] - merged[[#This Row],[started_at]]</f>
        <v>2.3148153559304774E-5</v>
      </c>
      <c r="I32" s="2">
        <f t="shared" si="4"/>
        <v>3.3333333333333333E-2</v>
      </c>
      <c r="J32" t="s">
        <v>105</v>
      </c>
      <c r="K32" t="s">
        <v>106</v>
      </c>
      <c r="L32" t="s">
        <v>105</v>
      </c>
      <c r="M32" t="s">
        <v>106</v>
      </c>
      <c r="N32" s="2">
        <v>41.842052000000002</v>
      </c>
      <c r="O32" s="2">
        <v>-87.617000000000004</v>
      </c>
      <c r="P32" s="2">
        <v>41.842052000000002</v>
      </c>
      <c r="Q32" s="2">
        <v>-87.617000000000004</v>
      </c>
      <c r="R32" s="2">
        <f t="shared" si="2"/>
        <v>0</v>
      </c>
      <c r="S32" t="s">
        <v>19</v>
      </c>
    </row>
    <row r="33" spans="1:67" x14ac:dyDescent="0.3">
      <c r="A33" t="s">
        <v>108</v>
      </c>
      <c r="B33" t="s">
        <v>14</v>
      </c>
      <c r="C33">
        <v>44229.727685185186</v>
      </c>
      <c r="D33" t="str">
        <f t="shared" si="3"/>
        <v>02/02/2021 Tuesday</v>
      </c>
      <c r="E33" s="1" t="str">
        <f t="shared" si="0"/>
        <v>Tuesday</v>
      </c>
      <c r="F33" s="1" t="str">
        <f t="shared" si="1"/>
        <v>February</v>
      </c>
      <c r="G33" s="1">
        <v>44229.728101851855</v>
      </c>
      <c r="H33" s="3">
        <f>merged[[#This Row],[ended_at]] - merged[[#This Row],[started_at]]</f>
        <v>4.1666666948003694E-4</v>
      </c>
      <c r="I33" s="2">
        <f t="shared" si="4"/>
        <v>0.6</v>
      </c>
      <c r="J33" t="s">
        <v>105</v>
      </c>
      <c r="K33" t="s">
        <v>106</v>
      </c>
      <c r="L33" t="s">
        <v>105</v>
      </c>
      <c r="M33" t="s">
        <v>106</v>
      </c>
      <c r="N33" s="2">
        <v>41.842052000000002</v>
      </c>
      <c r="O33" s="2">
        <v>-87.617000000000004</v>
      </c>
      <c r="P33" s="2">
        <v>41.842052000000002</v>
      </c>
      <c r="Q33" s="2">
        <v>-87.617000000000004</v>
      </c>
      <c r="R33" s="2">
        <f t="shared" si="2"/>
        <v>0</v>
      </c>
      <c r="S33" t="s">
        <v>19</v>
      </c>
    </row>
    <row r="34" spans="1:67" x14ac:dyDescent="0.3">
      <c r="A34" t="s">
        <v>109</v>
      </c>
      <c r="B34" t="s">
        <v>14</v>
      </c>
      <c r="C34">
        <v>44240.481574074074</v>
      </c>
      <c r="D34" t="str">
        <f t="shared" si="3"/>
        <v>02/13/2021 Saturday</v>
      </c>
      <c r="E34" s="1" t="str">
        <f t="shared" si="0"/>
        <v>Saturday</v>
      </c>
      <c r="F34" s="1" t="str">
        <f t="shared" si="1"/>
        <v>February</v>
      </c>
      <c r="G34" s="1">
        <v>44240.489120370374</v>
      </c>
      <c r="H34" s="3">
        <f>merged[[#This Row],[ended_at]] - merged[[#This Row],[started_at]]</f>
        <v>7.5462962995516136E-3</v>
      </c>
      <c r="I34" s="2">
        <f t="shared" si="4"/>
        <v>10.866666666666667</v>
      </c>
      <c r="J34" t="s">
        <v>26</v>
      </c>
      <c r="K34" t="s">
        <v>27</v>
      </c>
      <c r="L34" t="s">
        <v>110</v>
      </c>
      <c r="M34" t="s">
        <v>111</v>
      </c>
      <c r="N34" s="2">
        <v>41.88602082773</v>
      </c>
      <c r="O34" s="2">
        <v>-87.630876058400005</v>
      </c>
      <c r="P34" s="2">
        <v>41.896749999999997</v>
      </c>
      <c r="Q34" s="2">
        <v>-87.630889999999994</v>
      </c>
      <c r="R34" s="2">
        <f t="shared" si="2"/>
        <v>1.1930300779468173</v>
      </c>
      <c r="S34" t="s">
        <v>19</v>
      </c>
    </row>
    <row r="35" spans="1:67" x14ac:dyDescent="0.3">
      <c r="A35" t="s">
        <v>112</v>
      </c>
      <c r="B35" t="s">
        <v>14</v>
      </c>
      <c r="C35">
        <v>44250.361192129632</v>
      </c>
      <c r="D35" t="str">
        <f t="shared" si="3"/>
        <v>02/23/2021 Tuesday</v>
      </c>
      <c r="E35" s="1" t="str">
        <f t="shared" si="0"/>
        <v>Tuesday</v>
      </c>
      <c r="F35" s="1" t="str">
        <f t="shared" si="1"/>
        <v>February</v>
      </c>
      <c r="G35" s="1">
        <v>44250.363495370373</v>
      </c>
      <c r="H35" s="3">
        <f>merged[[#This Row],[ended_at]] - merged[[#This Row],[started_at]]</f>
        <v>2.3032407407299615E-3</v>
      </c>
      <c r="I35" s="2">
        <f t="shared" si="4"/>
        <v>3.3166666666666664</v>
      </c>
      <c r="J35" t="s">
        <v>15</v>
      </c>
      <c r="K35" t="s">
        <v>16</v>
      </c>
      <c r="L35" t="s">
        <v>113</v>
      </c>
      <c r="M35" t="s">
        <v>114</v>
      </c>
      <c r="N35" s="2">
        <v>42.012701</v>
      </c>
      <c r="O35" s="2">
        <v>-87.666058000000007</v>
      </c>
      <c r="P35" s="2">
        <v>42.007971922869999</v>
      </c>
      <c r="Q35" s="2">
        <v>-87.665502394399994</v>
      </c>
      <c r="R35" s="2">
        <f t="shared" si="2"/>
        <v>0.52784922097985487</v>
      </c>
      <c r="S35" t="s">
        <v>19</v>
      </c>
    </row>
    <row r="36" spans="1:67" x14ac:dyDescent="0.3">
      <c r="A36" t="s">
        <v>115</v>
      </c>
      <c r="B36" t="s">
        <v>14</v>
      </c>
      <c r="C36">
        <v>44237.530324074076</v>
      </c>
      <c r="D36" t="str">
        <f t="shared" si="3"/>
        <v>02/10/2021 Wednesday</v>
      </c>
      <c r="E36" s="1" t="str">
        <f t="shared" si="0"/>
        <v>Wednesday</v>
      </c>
      <c r="F36" s="1" t="str">
        <f t="shared" si="1"/>
        <v>February</v>
      </c>
      <c r="G36" s="1">
        <v>44237.554293981484</v>
      </c>
      <c r="H36" s="3">
        <f>merged[[#This Row],[ended_at]] - merged[[#This Row],[started_at]]</f>
        <v>2.396990740817273E-2</v>
      </c>
      <c r="I36" s="2">
        <f t="shared" si="4"/>
        <v>34.516666666666666</v>
      </c>
      <c r="J36" t="s">
        <v>116</v>
      </c>
      <c r="K36" t="s">
        <v>117</v>
      </c>
      <c r="L36" t="s">
        <v>118</v>
      </c>
      <c r="M36" t="s">
        <v>119</v>
      </c>
      <c r="N36" s="2">
        <v>41.875932665500002</v>
      </c>
      <c r="O36" s="2">
        <v>-87.630584535500006</v>
      </c>
      <c r="P36" s="2">
        <v>41.943669999999997</v>
      </c>
      <c r="Q36" s="2">
        <v>-87.648949999999999</v>
      </c>
      <c r="R36" s="2">
        <f t="shared" si="2"/>
        <v>7.6838411841745895</v>
      </c>
      <c r="S36" t="s">
        <v>19</v>
      </c>
    </row>
    <row r="37" spans="1:67" x14ac:dyDescent="0.3">
      <c r="A37" t="s">
        <v>120</v>
      </c>
      <c r="B37" t="s">
        <v>14</v>
      </c>
      <c r="C37">
        <v>44254.532986111109</v>
      </c>
      <c r="D37" t="str">
        <f t="shared" si="3"/>
        <v>02/27/2021 Saturday</v>
      </c>
      <c r="E37" s="1" t="str">
        <f t="shared" si="0"/>
        <v>Saturday</v>
      </c>
      <c r="F37" s="1" t="str">
        <f t="shared" si="1"/>
        <v>February</v>
      </c>
      <c r="G37" s="1">
        <v>44254.547974537039</v>
      </c>
      <c r="H37" s="3">
        <f>merged[[#This Row],[ended_at]] - merged[[#This Row],[started_at]]</f>
        <v>1.4988425929914229E-2</v>
      </c>
      <c r="I37" s="2">
        <f t="shared" si="4"/>
        <v>21.583333333333332</v>
      </c>
      <c r="J37" t="s">
        <v>83</v>
      </c>
      <c r="K37" t="s">
        <v>84</v>
      </c>
      <c r="L37" t="s">
        <v>121</v>
      </c>
      <c r="M37" t="s">
        <v>122</v>
      </c>
      <c r="N37" s="2">
        <v>41.894722000000002</v>
      </c>
      <c r="O37" s="2">
        <v>-87.634361999999996</v>
      </c>
      <c r="P37" s="2">
        <v>41.944540000000003</v>
      </c>
      <c r="Q37" s="2">
        <v>-87.654678000000004</v>
      </c>
      <c r="R37" s="2">
        <f t="shared" si="2"/>
        <v>5.7889217522379051</v>
      </c>
      <c r="S37" t="s">
        <v>19</v>
      </c>
      <c r="BO37" t="s">
        <v>173</v>
      </c>
    </row>
    <row r="38" spans="1:67" x14ac:dyDescent="0.3">
      <c r="A38" t="s">
        <v>123</v>
      </c>
      <c r="B38" t="s">
        <v>14</v>
      </c>
      <c r="C38">
        <v>44240.71675925926</v>
      </c>
      <c r="D38" t="str">
        <f t="shared" si="3"/>
        <v>02/13/2021 Saturday</v>
      </c>
      <c r="E38" s="1" t="str">
        <f t="shared" si="0"/>
        <v>Saturday</v>
      </c>
      <c r="F38" s="1" t="str">
        <f t="shared" si="1"/>
        <v>February</v>
      </c>
      <c r="G38" s="1">
        <v>44240.73537037037</v>
      </c>
      <c r="H38" s="3">
        <f>merged[[#This Row],[ended_at]] - merged[[#This Row],[started_at]]</f>
        <v>1.8611111110658385E-2</v>
      </c>
      <c r="I38" s="2">
        <f t="shared" si="4"/>
        <v>26.8</v>
      </c>
      <c r="J38" t="s">
        <v>15</v>
      </c>
      <c r="K38" t="s">
        <v>16</v>
      </c>
      <c r="L38" t="s">
        <v>124</v>
      </c>
      <c r="M38" t="s">
        <v>125</v>
      </c>
      <c r="N38" s="2">
        <v>42.012701</v>
      </c>
      <c r="O38" s="2">
        <v>-87.666058000000007</v>
      </c>
      <c r="P38" s="2">
        <v>42.020887280520597</v>
      </c>
      <c r="Q38" s="2">
        <v>-87.665057927370071</v>
      </c>
      <c r="R38" s="2">
        <f t="shared" si="2"/>
        <v>0.91401446422528076</v>
      </c>
      <c r="S38" t="s">
        <v>19</v>
      </c>
    </row>
    <row r="39" spans="1:67" x14ac:dyDescent="0.3">
      <c r="A39" t="s">
        <v>126</v>
      </c>
      <c r="B39" t="s">
        <v>25</v>
      </c>
      <c r="C39">
        <v>44251.461967592593</v>
      </c>
      <c r="D39" t="str">
        <f t="shared" si="3"/>
        <v>02/24/2021 Wednesday</v>
      </c>
      <c r="E39" s="1" t="str">
        <f t="shared" si="0"/>
        <v>Wednesday</v>
      </c>
      <c r="F39" s="1" t="str">
        <f t="shared" si="1"/>
        <v>February</v>
      </c>
      <c r="G39" s="1">
        <v>44251.473321759258</v>
      </c>
      <c r="H39" s="3">
        <f>merged[[#This Row],[ended_at]] - merged[[#This Row],[started_at]]</f>
        <v>1.1354166665114462E-2</v>
      </c>
      <c r="I39" s="2">
        <f t="shared" si="4"/>
        <v>16.350000000000001</v>
      </c>
      <c r="J39" t="s">
        <v>127</v>
      </c>
      <c r="K39" t="s">
        <v>128</v>
      </c>
      <c r="L39" t="s">
        <v>129</v>
      </c>
      <c r="M39" t="s">
        <v>130</v>
      </c>
      <c r="N39" s="2">
        <v>41.931345499999999</v>
      </c>
      <c r="O39" s="2">
        <v>-87.638691333333327</v>
      </c>
      <c r="P39" s="2">
        <v>41.897736500000001</v>
      </c>
      <c r="Q39" s="2">
        <v>-87.642879500000006</v>
      </c>
      <c r="R39" s="2">
        <f t="shared" si="2"/>
        <v>3.7531837874380773</v>
      </c>
      <c r="S39" t="s">
        <v>19</v>
      </c>
    </row>
    <row r="40" spans="1:67" x14ac:dyDescent="0.3">
      <c r="A40" t="s">
        <v>131</v>
      </c>
      <c r="B40" t="s">
        <v>14</v>
      </c>
      <c r="C40">
        <v>44253.725694444445</v>
      </c>
      <c r="D40" t="str">
        <f t="shared" si="3"/>
        <v>02/26/2021 Friday</v>
      </c>
      <c r="E40" s="1" t="str">
        <f t="shared" si="0"/>
        <v>Friday</v>
      </c>
      <c r="F40" s="1" t="str">
        <f t="shared" si="1"/>
        <v>February</v>
      </c>
      <c r="G40" s="1">
        <v>44253.736111111109</v>
      </c>
      <c r="H40" s="3">
        <f>merged[[#This Row],[ended_at]] - merged[[#This Row],[started_at]]</f>
        <v>1.0416666664241347E-2</v>
      </c>
      <c r="I40" s="2">
        <f t="shared" si="4"/>
        <v>15</v>
      </c>
      <c r="J40" t="s">
        <v>132</v>
      </c>
      <c r="K40" t="s">
        <v>133</v>
      </c>
      <c r="L40" t="s">
        <v>134</v>
      </c>
      <c r="M40" t="s">
        <v>135</v>
      </c>
      <c r="N40" s="2">
        <v>41.961669999999998</v>
      </c>
      <c r="O40" s="2">
        <v>-87.654640000000001</v>
      </c>
      <c r="P40" s="2">
        <v>41.956003550785489</v>
      </c>
      <c r="Q40" s="2">
        <v>-87.680161446332932</v>
      </c>
      <c r="R40" s="2">
        <f t="shared" si="2"/>
        <v>2.2023561151794615</v>
      </c>
      <c r="S40" t="s">
        <v>19</v>
      </c>
    </row>
    <row r="41" spans="1:67" x14ac:dyDescent="0.3">
      <c r="A41" t="s">
        <v>136</v>
      </c>
      <c r="B41" t="s">
        <v>137</v>
      </c>
      <c r="C41">
        <v>44250.765034722222</v>
      </c>
      <c r="D41" t="str">
        <f t="shared" si="3"/>
        <v>02/23/2021 Tuesday</v>
      </c>
      <c r="E41" s="1" t="str">
        <f t="shared" si="0"/>
        <v>Tuesday</v>
      </c>
      <c r="F41" s="1" t="str">
        <f t="shared" si="1"/>
        <v>February</v>
      </c>
      <c r="G41" s="1">
        <v>44250.779710648145</v>
      </c>
      <c r="H41" s="3">
        <f>merged[[#This Row],[ended_at]] - merged[[#This Row],[started_at]]</f>
        <v>1.4675925922347233E-2</v>
      </c>
      <c r="I41" s="2">
        <f t="shared" si="4"/>
        <v>21.133333333333333</v>
      </c>
      <c r="J41" t="s">
        <v>127</v>
      </c>
      <c r="K41" t="s">
        <v>128</v>
      </c>
      <c r="L41" t="s">
        <v>127</v>
      </c>
      <c r="M41" t="s">
        <v>128</v>
      </c>
      <c r="N41" s="2">
        <v>41.931319999999999</v>
      </c>
      <c r="O41" s="2">
        <v>-87.638741999999993</v>
      </c>
      <c r="P41" s="2">
        <v>41.931319999999999</v>
      </c>
      <c r="Q41" s="2">
        <v>-87.638741999999993</v>
      </c>
      <c r="R41" s="2">
        <f t="shared" si="2"/>
        <v>0</v>
      </c>
      <c r="S41" t="s">
        <v>23</v>
      </c>
    </row>
    <row r="42" spans="1:67" ht="23.4" x14ac:dyDescent="0.45">
      <c r="A42" t="s">
        <v>138</v>
      </c>
      <c r="B42" t="s">
        <v>14</v>
      </c>
      <c r="C42">
        <v>44231.682812500003</v>
      </c>
      <c r="D42" t="str">
        <f t="shared" si="3"/>
        <v>02/04/2021 Thursday</v>
      </c>
      <c r="E42" s="1" t="str">
        <f t="shared" si="0"/>
        <v>Thursday</v>
      </c>
      <c r="F42" s="1" t="str">
        <f t="shared" si="1"/>
        <v>February</v>
      </c>
      <c r="G42" s="1">
        <v>44231.687118055554</v>
      </c>
      <c r="H42" s="3">
        <f>merged[[#This Row],[ended_at]] - merged[[#This Row],[started_at]]</f>
        <v>4.3055555506725796E-3</v>
      </c>
      <c r="I42" s="2">
        <f t="shared" si="4"/>
        <v>6.2</v>
      </c>
      <c r="J42" t="s">
        <v>139</v>
      </c>
      <c r="K42" t="s">
        <v>140</v>
      </c>
      <c r="L42" t="s">
        <v>141</v>
      </c>
      <c r="M42" t="s">
        <v>142</v>
      </c>
      <c r="N42" s="2">
        <v>41.921821999999999</v>
      </c>
      <c r="O42" s="2">
        <v>-87.644139999999993</v>
      </c>
      <c r="P42" s="2">
        <v>41.931247999999997</v>
      </c>
      <c r="Q42" s="2">
        <v>-87.644335999999996</v>
      </c>
      <c r="R42" s="2">
        <f t="shared" si="2"/>
        <v>1.0482487964835201</v>
      </c>
      <c r="S42" t="s">
        <v>19</v>
      </c>
      <c r="Y42" s="4" t="s">
        <v>171</v>
      </c>
    </row>
    <row r="43" spans="1:67" x14ac:dyDescent="0.3">
      <c r="A43" t="s">
        <v>143</v>
      </c>
      <c r="B43" t="s">
        <v>14</v>
      </c>
      <c r="C43">
        <v>44235.704456018517</v>
      </c>
      <c r="D43" t="str">
        <f t="shared" si="3"/>
        <v>02/08/2021 Monday</v>
      </c>
      <c r="E43" s="1" t="str">
        <f t="shared" si="0"/>
        <v>Monday</v>
      </c>
      <c r="F43" s="1" t="str">
        <f t="shared" si="1"/>
        <v>February</v>
      </c>
      <c r="G43" s="1">
        <v>44235.709004629629</v>
      </c>
      <c r="H43" s="3">
        <f>merged[[#This Row],[ended_at]] - merged[[#This Row],[started_at]]</f>
        <v>4.5486111121135764E-3</v>
      </c>
      <c r="I43" s="2">
        <f t="shared" si="4"/>
        <v>6.55</v>
      </c>
      <c r="J43" t="s">
        <v>144</v>
      </c>
      <c r="K43" t="s">
        <v>145</v>
      </c>
      <c r="L43" t="s">
        <v>146</v>
      </c>
      <c r="M43" t="s">
        <v>147</v>
      </c>
      <c r="N43" s="2">
        <v>41.883132000000003</v>
      </c>
      <c r="O43" s="2">
        <v>-87.637321</v>
      </c>
      <c r="P43" s="2">
        <v>41.885483307900003</v>
      </c>
      <c r="Q43" s="2">
        <v>-87.652304856399994</v>
      </c>
      <c r="R43" s="2">
        <f t="shared" si="2"/>
        <v>1.2676784618490737</v>
      </c>
      <c r="S43" t="s">
        <v>19</v>
      </c>
    </row>
    <row r="44" spans="1:67" x14ac:dyDescent="0.3">
      <c r="A44" t="s">
        <v>148</v>
      </c>
      <c r="B44" t="s">
        <v>14</v>
      </c>
      <c r="C44">
        <v>44229.728414351855</v>
      </c>
      <c r="D44" t="str">
        <f t="shared" si="3"/>
        <v>02/02/2021 Tuesday</v>
      </c>
      <c r="E44" s="1" t="str">
        <f t="shared" si="0"/>
        <v>Tuesday</v>
      </c>
      <c r="F44" s="1" t="str">
        <f t="shared" si="1"/>
        <v>February</v>
      </c>
      <c r="G44" s="1">
        <v>44229.732662037037</v>
      </c>
      <c r="H44" s="3">
        <f>merged[[#This Row],[ended_at]] - merged[[#This Row],[started_at]]</f>
        <v>4.2476851813262329E-3</v>
      </c>
      <c r="I44" s="2">
        <f t="shared" si="4"/>
        <v>6.1166666666666663</v>
      </c>
      <c r="J44" t="s">
        <v>144</v>
      </c>
      <c r="K44" t="s">
        <v>145</v>
      </c>
      <c r="L44" t="s">
        <v>146</v>
      </c>
      <c r="M44" t="s">
        <v>147</v>
      </c>
      <c r="N44" s="2">
        <v>41.883132000000003</v>
      </c>
      <c r="O44" s="2">
        <v>-87.637321</v>
      </c>
      <c r="P44" s="2">
        <v>41.885483307900003</v>
      </c>
      <c r="Q44" s="2">
        <v>-87.652304856399994</v>
      </c>
      <c r="R44" s="2">
        <f t="shared" si="2"/>
        <v>1.2676784618490737</v>
      </c>
      <c r="S44" t="s">
        <v>19</v>
      </c>
    </row>
    <row r="45" spans="1:67" x14ac:dyDescent="0.3">
      <c r="A45" t="s">
        <v>149</v>
      </c>
      <c r="B45" t="s">
        <v>14</v>
      </c>
      <c r="C45">
        <v>44232.572534722225</v>
      </c>
      <c r="D45" t="str">
        <f t="shared" si="3"/>
        <v>02/05/2021 Friday</v>
      </c>
      <c r="E45" s="1" t="str">
        <f t="shared" si="0"/>
        <v>Friday</v>
      </c>
      <c r="F45" s="1" t="str">
        <f t="shared" si="1"/>
        <v>February</v>
      </c>
      <c r="G45" s="1">
        <v>44232.576678240737</v>
      </c>
      <c r="H45" s="3">
        <f>merged[[#This Row],[ended_at]] - merged[[#This Row],[started_at]]</f>
        <v>4.1435185121372342E-3</v>
      </c>
      <c r="I45" s="2">
        <f t="shared" si="4"/>
        <v>5.9666666666666668</v>
      </c>
      <c r="J45" t="s">
        <v>144</v>
      </c>
      <c r="K45" t="s">
        <v>145</v>
      </c>
      <c r="L45" t="s">
        <v>146</v>
      </c>
      <c r="M45" t="s">
        <v>147</v>
      </c>
      <c r="N45" s="2">
        <v>41.883132000000003</v>
      </c>
      <c r="O45" s="2">
        <v>-87.637321</v>
      </c>
      <c r="P45" s="2">
        <v>41.885483307900003</v>
      </c>
      <c r="Q45" s="2">
        <v>-87.652304856399994</v>
      </c>
      <c r="R45" s="2">
        <f t="shared" si="2"/>
        <v>1.2676784618490737</v>
      </c>
      <c r="S45" t="s">
        <v>19</v>
      </c>
    </row>
    <row r="46" spans="1:67" x14ac:dyDescent="0.3">
      <c r="A46" t="s">
        <v>150</v>
      </c>
      <c r="B46" t="s">
        <v>14</v>
      </c>
      <c r="C46">
        <v>44255.50849537037</v>
      </c>
      <c r="D46" t="str">
        <f t="shared" si="3"/>
        <v>02/28/2021 Sunday</v>
      </c>
      <c r="E46" s="1" t="str">
        <f t="shared" si="0"/>
        <v>Sunday</v>
      </c>
      <c r="F46" s="1" t="str">
        <f t="shared" si="1"/>
        <v>February</v>
      </c>
      <c r="G46" s="1">
        <v>44255.51829861111</v>
      </c>
      <c r="H46" s="3">
        <f>merged[[#This Row],[ended_at]] - merged[[#This Row],[started_at]]</f>
        <v>9.8032407404389232E-3</v>
      </c>
      <c r="I46" s="2">
        <f t="shared" si="4"/>
        <v>14.116666666666667</v>
      </c>
      <c r="J46" t="s">
        <v>151</v>
      </c>
      <c r="K46" t="s">
        <v>152</v>
      </c>
      <c r="L46" t="s">
        <v>83</v>
      </c>
      <c r="M46" t="s">
        <v>84</v>
      </c>
      <c r="N46" s="2">
        <v>41.913865000000001</v>
      </c>
      <c r="O46" s="2">
        <v>-87.648754999999994</v>
      </c>
      <c r="P46" s="2">
        <v>41.894722000000002</v>
      </c>
      <c r="Q46" s="2">
        <v>-87.634361999999996</v>
      </c>
      <c r="R46" s="2">
        <f t="shared" si="2"/>
        <v>2.4392140626169794</v>
      </c>
      <c r="S46" t="s">
        <v>19</v>
      </c>
    </row>
    <row r="47" spans="1:67" x14ac:dyDescent="0.3">
      <c r="A47" t="s">
        <v>153</v>
      </c>
      <c r="B47" t="s">
        <v>14</v>
      </c>
      <c r="C47">
        <v>44251.659930555557</v>
      </c>
      <c r="D47" t="str">
        <f t="shared" si="3"/>
        <v>02/24/2021 Wednesday</v>
      </c>
      <c r="E47" s="1" t="str">
        <f t="shared" si="0"/>
        <v>Wednesday</v>
      </c>
      <c r="F47" s="1" t="str">
        <f t="shared" si="1"/>
        <v>February</v>
      </c>
      <c r="G47" s="1">
        <v>44251.666712962964</v>
      </c>
      <c r="H47" s="3">
        <f>merged[[#This Row],[ended_at]] - merged[[#This Row],[started_at]]</f>
        <v>6.7824074067175388E-3</v>
      </c>
      <c r="I47" s="2">
        <f t="shared" si="4"/>
        <v>9.7666666666666675</v>
      </c>
      <c r="J47" t="s">
        <v>154</v>
      </c>
      <c r="K47" t="s">
        <v>155</v>
      </c>
      <c r="L47" t="s">
        <v>156</v>
      </c>
      <c r="M47" t="s">
        <v>157</v>
      </c>
      <c r="N47" s="2">
        <v>41.869265218438194</v>
      </c>
      <c r="O47" s="2">
        <v>-87.673730850219727</v>
      </c>
      <c r="P47" s="2">
        <v>41.882829999999998</v>
      </c>
      <c r="Q47" s="2">
        <v>-87.661206000000007</v>
      </c>
      <c r="R47" s="2">
        <f t="shared" si="2"/>
        <v>1.8304166263607824</v>
      </c>
      <c r="S47" t="s">
        <v>19</v>
      </c>
    </row>
    <row r="48" spans="1:67" x14ac:dyDescent="0.3">
      <c r="A48" t="s">
        <v>158</v>
      </c>
      <c r="B48" t="s">
        <v>25</v>
      </c>
      <c r="C48">
        <v>44251.819409722222</v>
      </c>
      <c r="D48" t="str">
        <f t="shared" si="3"/>
        <v>02/24/2021 Wednesday</v>
      </c>
      <c r="E48" s="1" t="str">
        <f t="shared" si="0"/>
        <v>Wednesday</v>
      </c>
      <c r="F48" s="1" t="str">
        <f t="shared" si="1"/>
        <v>February</v>
      </c>
      <c r="G48" s="1">
        <v>44251.824490740742</v>
      </c>
      <c r="H48" s="3">
        <f>merged[[#This Row],[ended_at]] - merged[[#This Row],[started_at]]</f>
        <v>5.0810185202863067E-3</v>
      </c>
      <c r="I48" s="2">
        <f t="shared" si="4"/>
        <v>7.3166666666666664</v>
      </c>
      <c r="J48" t="s">
        <v>159</v>
      </c>
      <c r="K48" t="s">
        <v>160</v>
      </c>
      <c r="L48" t="s">
        <v>161</v>
      </c>
      <c r="M48" t="s">
        <v>162</v>
      </c>
      <c r="N48" s="2">
        <v>41.925525166666667</v>
      </c>
      <c r="O48" s="2">
        <v>-87.653685833333327</v>
      </c>
      <c r="P48" s="2">
        <v>41.943540666666657</v>
      </c>
      <c r="Q48" s="2">
        <v>-87.6640005</v>
      </c>
      <c r="R48" s="2">
        <f t="shared" si="2"/>
        <v>2.1773653567691875</v>
      </c>
      <c r="S48" t="s">
        <v>19</v>
      </c>
    </row>
    <row r="49" spans="1:19" x14ac:dyDescent="0.3">
      <c r="A49" t="s">
        <v>163</v>
      </c>
      <c r="B49" t="s">
        <v>14</v>
      </c>
      <c r="C49">
        <v>44239.841817129629</v>
      </c>
      <c r="D49" t="str">
        <f t="shared" si="3"/>
        <v>02/12/2021 Friday</v>
      </c>
      <c r="E49" s="1" t="str">
        <f t="shared" si="0"/>
        <v>Friday</v>
      </c>
      <c r="F49" s="1" t="str">
        <f t="shared" si="1"/>
        <v>February</v>
      </c>
      <c r="G49" s="1">
        <v>44239.845879629633</v>
      </c>
      <c r="H49" s="3">
        <f>merged[[#This Row],[ended_at]] - merged[[#This Row],[started_at]]</f>
        <v>4.062500003783498E-3</v>
      </c>
      <c r="I49" s="2">
        <f t="shared" si="4"/>
        <v>5.85</v>
      </c>
      <c r="J49" t="s">
        <v>110</v>
      </c>
      <c r="K49" t="s">
        <v>111</v>
      </c>
      <c r="L49" t="s">
        <v>164</v>
      </c>
      <c r="M49" t="s">
        <v>165</v>
      </c>
      <c r="N49" s="2">
        <v>41.896749999999997</v>
      </c>
      <c r="O49" s="2">
        <v>-87.630889999999994</v>
      </c>
      <c r="P49" s="2">
        <v>41.894503</v>
      </c>
      <c r="Q49" s="2">
        <v>-87.617853999999994</v>
      </c>
      <c r="R49" s="2">
        <f t="shared" si="2"/>
        <v>1.1075322359756257</v>
      </c>
      <c r="S49" t="s">
        <v>19</v>
      </c>
    </row>
    <row r="82" spans="27:27" x14ac:dyDescent="0.3">
      <c r="AA82" t="s">
        <v>174</v>
      </c>
    </row>
  </sheetData>
  <pageMargins left="0.7" right="0.7" top="0.75" bottom="0.75" header="0.3" footer="0.3"/>
  <ignoredErrors>
    <ignoredError sqref="I2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o o w w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o o w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M M F l / J R k 6 W Q E A A P Q C A A A T A B w A R m 9 y b X V s Y X M v U 2 V j d G l v b j E u b S C i G A A o o B Q A A A A A A A A A A A A A A A A A A A A A A A A A A A B 9 k U 1 L w 0 A Q h u + B / I c l X l J Y A q 1 4 s e R Q U q V e R E k 9 S C N h m x 3 b x f 0 o u 5 N i K f 3 v b p p o K 6 b u Y T / m m X n n H d Z B h c J o k r f n c B w G Y e D W z A I n C u z K H y m R g G F A / M p N b S v w k c x t k 6 m p a g U a 4 3 s h I c m M R v 9 w c Z T d F i 8 O r C t e J 7 O H S T E F 9 4 F m U 7 R q S e W 2 0 Y A u p i C F E g g 2 j W h E S W Z k r b R L h 9 e U 3 O n K c K F X 6 X B 0 M 6 L k u T Y I O e 4 k p K d r 8 m g 0 v A 1 o a + s q e r J G e c b J D B j 3 v S P v c c 6 W P r E j X T x u J 6 B k 0 c U n U u Y V k 8 y 6 F G 1 9 L p m t m W 7 G n + 8 2 c J K b W 6 b d u 7 G q d d x A F / f 0 p / t 9 Z A W H U n A / H v o 0 g v C J B 0 r a e C N W N u E / 1 C G z X q l k + I 0 4 Q 0 C h 4 I h B 8 8 v w W F v 6 v f n L U j N 1 Q f 4 n p c e d b / C / w n l C T 3 3 b Q J 4 c 6 l o t w Z 4 z v e p h j W x / 1 Z H 0 1 i h o r m X F X M 3 k L y e H Q R g I 3 f u X 4 y 9 Q S w E C L Q A U A A I A C A C i j D B Z F p I D a K Q A A A D 2 A A A A E g A A A A A A A A A A A A A A A A A A A A A A Q 2 9 u Z m l n L 1 B h Y 2 t h Z 2 U u e G 1 s U E s B A i 0 A F A A C A A g A o o w w W Q / K 6 a u k A A A A 6 Q A A A B M A A A A A A A A A A A A A A A A A 8 A A A A F t D b 2 5 0 Z W 5 0 X 1 R 5 c G V z X S 5 4 b W x Q S w E C L Q A U A A I A C A C i j D B Z f y U Z O l k B A A D 0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B g A A A A A A A N I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I 2 M G V i Y 2 I t Y j d j Z C 0 0 N D I 3 L T l i O T E t Z D c 3 N m E 5 M T d h O W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Z C I g L z 4 8 R W 5 0 c n k g V H l w Z T 0 i Q W R k Z W R U b 0 R h d G F N b 2 R l b C I g V m F s d W U 9 I m w w I i A v P j x F b n R y e S B U e X B l P S J G a W x s R X J y b 3 J D b 2 R l I i B W Y W x 1 Z T 0 i c 1 d v c m t z a G V l d E 1 h e F J v d 3 N F e G N l Z W R l Z C I g L z 4 8 R W 5 0 c n k g V H l w Z T 0 i R m l s b E V y c m 9 y T W V z c 2 F n Z S I g V m F s d W U 9 I n N U a G U g c m V z d W x 0 I G 9 m I H R o a X M g c X V l c n k g a X M g d G 9 v I G x h c m d l I H R v I G J l I G x v Y W R l Z C B 0 b y B 0 a G U g c 3 B l Y 2 l m a W V k I G x v Y 2 F 0 a W 9 u I G 9 u I H R o Z S B 3 b 3 J r c 2 h l Z X Q u I F d v c m t z a G V l d H M g a G F 2 Z S B h I G x p b W l 0 I G 9 m I D E s M D Q 4 L D U 3 N i B y b 3 d z I G F u Z C A x N i w z O D Q g Y 2 9 s d W 1 u c y 4 g U G x l Y X N l I G x v Y W Q g d G h l I H F 1 Z X J 5 I H R v I H R o Z S B E Y X R h I E 1 v Z G V s I G l u c 3 R l Y W Q u I i A v P j x F b n R y e S B U e X B l P S J G a W x s T G F z d F V w Z G F 0 Z W Q i I F Z h b H V l P S J k M j A y N C 0 w O S 0 x N l Q x N D o z N z o w N C 4 5 O T I 1 O T Q 5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j s 7 T z / q t Q L u f Z L g 8 3 5 U / A A A A A A I A A A A A A B B m A A A A A Q A A I A A A A G 9 r Q A 9 8 B R + A W d m r H D f S y w B c A q F w W F g Z F B w y U S Y v i 4 P G A A A A A A 6 A A A A A A g A A I A A A A B b v 3 7 Y 2 S f q 9 O e c S 4 J X I s n i X 8 f x o Q m A P / H b 4 k U M v J d k H U A A A A E P y L G Z u q f G 7 A T S G 4 v Y Y 8 z + j m V S w I u 8 n m L g u O I w d h h g f Q z P A O U L D o C C W K Y D c 3 A C K t + g 3 6 R o e A U p 0 t 0 G J 7 U Q A 7 A V i p r L j y g A 4 L A V H 9 / b R 7 z 8 7 Q A A A A N 6 c 2 D j z b H s Y A 6 v g p 8 6 7 A d + d R r 3 s g / S o 7 g m v F f r W T / s H W a x W 1 a z y 1 J d Z 1 J p T h 2 m k h m K / X l P / H 4 4 E c j V i M z Y G I I Q = < / D a t a M a s h u p > 
</file>

<file path=customXml/itemProps1.xml><?xml version="1.0" encoding="utf-8"?>
<ds:datastoreItem xmlns:ds="http://schemas.openxmlformats.org/officeDocument/2006/customXml" ds:itemID="{D71E7D65-9FD4-4AFA-A8C8-AD964F6F5F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يحيى صلاح زكى محمد</dc:creator>
  <cp:lastModifiedBy>يحيى صلاح زكى محمد</cp:lastModifiedBy>
  <dcterms:created xsi:type="dcterms:W3CDTF">2024-09-16T14:34:22Z</dcterms:created>
  <dcterms:modified xsi:type="dcterms:W3CDTF">2024-09-19T14:08:54Z</dcterms:modified>
</cp:coreProperties>
</file>