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6"/>
  <fileSharing readOnlyRecommended="1"/>
  <workbookPr filterPrivacy="1"/>
  <xr:revisionPtr revIDLastSave="0" documentId="13_ncr:1_{5204F82B-F585-4D61-B9A7-A404204BC71B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Regular Plan Case" sheetId="1" r:id="rId1"/>
    <sheet name="Overtime Plan Case" sheetId="2" r:id="rId2"/>
  </sheets>
  <externalReferences>
    <externalReference r:id="rId3"/>
  </externalReferences>
  <definedNames>
    <definedName name="_xlchart.v1.0" hidden="1">'Overtime Plan Case'!$O$12</definedName>
    <definedName name="_xlchart.v1.1" hidden="1">'Overtime Plan Case'!$O$13:$O$16</definedName>
    <definedName name="_xlchart.v1.2" hidden="1">'Overtime Plan Case'!$P$12</definedName>
    <definedName name="_xlchart.v1.3" hidden="1">'Overtime Plan Case'!$P$13:$P$16</definedName>
    <definedName name="_xlchart.v1.4" hidden="1">'Overtime Plan Case'!$O$12</definedName>
    <definedName name="_xlchart.v1.5" hidden="1">'Overtime Plan Case'!$O$13:$O$16</definedName>
    <definedName name="_xlchart.v1.6" hidden="1">'Overtime Plan Case'!$P$12</definedName>
    <definedName name="_xlchart.v1.7" hidden="1">'Overtime Plan Case'!$P$13:$P$16</definedName>
    <definedName name="List_SalesAgents">#REF!</definedName>
    <definedName name="List_SalesCategories">#REF!</definedName>
    <definedName name="List_SalesPhases">#REF!</definedName>
    <definedName name="List_SalesRegions">#REF!</definedName>
    <definedName name="Starting_Mon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2" l="1"/>
  <c r="O17" i="2"/>
  <c r="P16" i="2"/>
  <c r="P13" i="2"/>
  <c r="P14" i="2"/>
  <c r="P15" i="2"/>
  <c r="O16" i="2"/>
  <c r="O15" i="2"/>
  <c r="O13" i="2"/>
  <c r="C24" i="2"/>
  <c r="D24" i="2"/>
  <c r="E24" i="2"/>
  <c r="G24" i="2"/>
  <c r="B24" i="2"/>
  <c r="C20" i="2"/>
  <c r="D20" i="2"/>
  <c r="E20" i="2"/>
  <c r="F20" i="2"/>
  <c r="G20" i="2"/>
  <c r="B20" i="2"/>
  <c r="C19" i="2"/>
  <c r="D19" i="2"/>
  <c r="E19" i="2"/>
  <c r="F19" i="2"/>
  <c r="G19" i="2"/>
  <c r="B19" i="2"/>
  <c r="B13" i="2"/>
  <c r="H7" i="2"/>
  <c r="H8" i="2"/>
  <c r="H20" i="2" s="1"/>
  <c r="H6" i="2"/>
  <c r="C10" i="2"/>
  <c r="D10" i="2"/>
  <c r="E10" i="2"/>
  <c r="F10" i="2"/>
  <c r="G10" i="2"/>
  <c r="B10" i="2"/>
  <c r="B14" i="2" s="1"/>
  <c r="B23" i="2" s="1"/>
  <c r="D25" i="1"/>
  <c r="E25" i="1"/>
  <c r="F25" i="1"/>
  <c r="H25" i="1"/>
  <c r="C25" i="1"/>
  <c r="D20" i="1"/>
  <c r="E20" i="1"/>
  <c r="F20" i="1"/>
  <c r="G20" i="1"/>
  <c r="H20" i="1"/>
  <c r="C20" i="1"/>
  <c r="I7" i="1"/>
  <c r="H11" i="1"/>
  <c r="G11" i="1"/>
  <c r="F11" i="1"/>
  <c r="E11" i="1"/>
  <c r="D11" i="1"/>
  <c r="C11" i="1"/>
  <c r="D13" i="1" s="1"/>
  <c r="C12" i="2" l="1"/>
  <c r="C13" i="2" s="1"/>
  <c r="D12" i="2"/>
  <c r="H19" i="2"/>
  <c r="I20" i="1"/>
  <c r="E13" i="1"/>
  <c r="E14" i="1" s="1"/>
  <c r="D14" i="1"/>
  <c r="D15" i="1" s="1"/>
  <c r="D24" i="1" s="1"/>
  <c r="C14" i="1"/>
  <c r="C15" i="1" s="1"/>
  <c r="C24" i="1" s="1"/>
  <c r="C14" i="2" l="1"/>
  <c r="C23" i="2" s="1"/>
  <c r="E12" i="2"/>
  <c r="D13" i="2"/>
  <c r="D14" i="2" s="1"/>
  <c r="D23" i="2" s="1"/>
  <c r="F13" i="1"/>
  <c r="E15" i="1"/>
  <c r="E24" i="1" s="1"/>
  <c r="F12" i="2" l="1"/>
  <c r="E13" i="2"/>
  <c r="E14" i="2" s="1"/>
  <c r="E23" i="2" s="1"/>
  <c r="G13" i="1"/>
  <c r="G16" i="1" s="1"/>
  <c r="F14" i="1"/>
  <c r="F15" i="1" s="1"/>
  <c r="F24" i="1" s="1"/>
  <c r="G12" i="2" l="1"/>
  <c r="G14" i="2" s="1"/>
  <c r="G23" i="2" s="1"/>
  <c r="F15" i="2"/>
  <c r="F24" i="2" s="1"/>
  <c r="F13" i="2"/>
  <c r="F14" i="2" s="1"/>
  <c r="F23" i="2" s="1"/>
  <c r="I16" i="1"/>
  <c r="G25" i="1"/>
  <c r="I25" i="1" s="1"/>
  <c r="H13" i="1"/>
  <c r="H15" i="1" s="1"/>
  <c r="H24" i="1" s="1"/>
  <c r="G14" i="1"/>
  <c r="G15" i="1" s="1"/>
  <c r="G24" i="1" s="1"/>
  <c r="H23" i="2" l="1"/>
  <c r="H13" i="2"/>
  <c r="H15" i="2"/>
  <c r="H24" i="2" s="1"/>
  <c r="I24" i="1"/>
  <c r="I26" i="1" s="1"/>
  <c r="I14" i="1"/>
  <c r="H25" i="2" l="1"/>
</calcChain>
</file>

<file path=xl/sharedStrings.xml><?xml version="1.0" encoding="utf-8"?>
<sst xmlns="http://schemas.openxmlformats.org/spreadsheetml/2006/main" count="102" uniqueCount="37">
  <si>
    <t xml:space="preserve"> </t>
  </si>
  <si>
    <t>Forecast</t>
  </si>
  <si>
    <t>Regular</t>
  </si>
  <si>
    <t>Overtime</t>
  </si>
  <si>
    <t>Subcontract</t>
  </si>
  <si>
    <t>Output-Forecast</t>
  </si>
  <si>
    <t>Inventory</t>
  </si>
  <si>
    <t>Beginning</t>
  </si>
  <si>
    <t>Ending</t>
  </si>
  <si>
    <t>Average</t>
  </si>
  <si>
    <t>Backlog</t>
  </si>
  <si>
    <t>Total</t>
  </si>
  <si>
    <t>Period</t>
  </si>
  <si>
    <t>1</t>
  </si>
  <si>
    <t>2</t>
  </si>
  <si>
    <t>3</t>
  </si>
  <si>
    <t>4</t>
  </si>
  <si>
    <t>5</t>
  </si>
  <si>
    <t>6</t>
  </si>
  <si>
    <t>Costs</t>
  </si>
  <si>
    <t>Regular Time</t>
  </si>
  <si>
    <t>Back Orders</t>
  </si>
  <si>
    <t>Capacity and Inventory Planning</t>
  </si>
  <si>
    <t>TotaL</t>
  </si>
  <si>
    <t>Hire/Layoff</t>
  </si>
  <si>
    <t>Production</t>
  </si>
  <si>
    <r>
      <t xml:space="preserve">Reference: Stevenson,W.J.Operations Mangement(11th ed.). </t>
    </r>
    <r>
      <rPr>
        <i/>
        <sz val="11"/>
        <color rgb="FFFFC000"/>
        <rFont val="Franklin Gothic Book"/>
        <family val="2"/>
        <scheme val="minor"/>
      </rPr>
      <t>Aggregate Planning(p.486).</t>
    </r>
  </si>
  <si>
    <t>NOTE: The chart shows a bigger differnetial between forecast and production which caused the back orders of 100 QTY and costs of $ 500.</t>
  </si>
  <si>
    <r>
      <t xml:space="preserve">Reference: Stevenson,W.J.Operations Mangement(11th ed.). </t>
    </r>
    <r>
      <rPr>
        <i/>
        <sz val="11"/>
        <color rgb="FFFFC000"/>
        <rFont val="Franklin Gothic Book"/>
        <family val="2"/>
        <scheme val="minor"/>
      </rPr>
      <t>Aggregate Planning(p.487).</t>
    </r>
  </si>
  <si>
    <t>Case: Aggregate Planning (Overtime)</t>
  </si>
  <si>
    <t>Case: Aggregate Planning (Regular)</t>
  </si>
  <si>
    <t xml:space="preserve">Regular </t>
  </si>
  <si>
    <t>Total Costs</t>
  </si>
  <si>
    <t>Regular Plan</t>
  </si>
  <si>
    <t>Ovetime Plan</t>
  </si>
  <si>
    <t xml:space="preserve">Note: Compared to the previous example depsite lower output the overtime output made a slight save in costs of back orders but higher inventory costs </t>
  </si>
  <si>
    <t>Two Plans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</si>
</sst>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1"/>
      <color rgb="FFFFC000"/>
      <name val="Franklin Gothic Book"/>
      <family val="2"/>
      <scheme val="minor"/>
    </font>
    <font>
      <sz val="18"/>
      <color theme="0"/>
      <name val="Franklin Gothic Book"/>
      <family val="2"/>
      <scheme val="minor"/>
    </font>
    <font>
      <b/>
      <sz val="18"/>
      <color theme="3" tint="0.79998168889431442"/>
      <name val="Constantia"/>
      <family val="1"/>
      <scheme val="major"/>
    </font>
    <font>
      <sz val="11"/>
      <color theme="1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8"/>
      <name val="Franklin Gothic Book"/>
      <family val="2"/>
      <scheme val="minor"/>
    </font>
    <font>
      <i/>
      <sz val="11"/>
      <color rgb="FFFFC000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6"/>
      <color theme="1"/>
      <name val="Franklin Gothic Book"/>
      <family val="2"/>
      <scheme val="minor"/>
    </font>
    <font>
      <b/>
      <i/>
      <sz val="18"/>
      <color theme="1"/>
      <name val="Franklin Gothic Book"/>
      <family val="2"/>
      <scheme val="minor"/>
    </font>
    <font>
      <i/>
      <sz val="18"/>
      <color theme="1"/>
      <name val="Franklin Gothic Book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0" fontId="6" fillId="3" borderId="0" applyNumberFormat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3" fillId="2" borderId="0" xfId="0" applyFont="1" applyFill="1" applyAlignment="1">
      <alignment horizontal="left" vertical="top" indent="1"/>
    </xf>
    <xf numFmtId="0" fontId="4" fillId="2" borderId="0" xfId="0" applyFont="1" applyFill="1" applyAlignment="1">
      <alignment horizontal="left" indent="1"/>
    </xf>
    <xf numFmtId="0" fontId="0" fillId="0" borderId="1" xfId="0" applyBorder="1"/>
    <xf numFmtId="0" fontId="0" fillId="0" borderId="2" xfId="0" applyBorder="1"/>
    <xf numFmtId="0" fontId="6" fillId="3" borderId="2" xfId="2" applyBorder="1"/>
    <xf numFmtId="0" fontId="0" fillId="0" borderId="5" xfId="0" applyBorder="1"/>
    <xf numFmtId="0" fontId="0" fillId="0" borderId="7" xfId="0" applyBorder="1"/>
    <xf numFmtId="0" fontId="9" fillId="0" borderId="0" xfId="0" applyFont="1"/>
    <xf numFmtId="164" fontId="0" fillId="0" borderId="0" xfId="0" applyNumberFormat="1"/>
    <xf numFmtId="164" fontId="0" fillId="0" borderId="0" xfId="1" applyNumberFormat="1" applyFont="1"/>
    <xf numFmtId="164" fontId="1" fillId="0" borderId="0" xfId="0" applyNumberFormat="1" applyFont="1"/>
    <xf numFmtId="44" fontId="0" fillId="5" borderId="6" xfId="1" applyFont="1" applyFill="1" applyBorder="1"/>
    <xf numFmtId="44" fontId="0" fillId="5" borderId="8" xfId="1" applyFont="1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1" fillId="5" borderId="6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10" fillId="6" borderId="10" xfId="0" applyFont="1" applyFill="1" applyBorder="1" applyAlignment="1">
      <alignment horizontal="center" wrapText="1"/>
    </xf>
    <xf numFmtId="0" fontId="10" fillId="6" borderId="2" xfId="0" applyFont="1" applyFill="1" applyBorder="1" applyAlignment="1">
      <alignment horizontal="center" wrapText="1"/>
    </xf>
    <xf numFmtId="0" fontId="10" fillId="6" borderId="0" xfId="0" applyFont="1" applyFill="1" applyAlignment="1">
      <alignment horizontal="center" wrapText="1"/>
    </xf>
    <xf numFmtId="0" fontId="10" fillId="6" borderId="6" xfId="0" applyFont="1" applyFill="1" applyBorder="1" applyAlignment="1">
      <alignment horizontal="center" wrapText="1"/>
    </xf>
    <xf numFmtId="0" fontId="10" fillId="6" borderId="11" xfId="0" applyFont="1" applyFill="1" applyBorder="1" applyAlignment="1">
      <alignment horizontal="center" wrapText="1"/>
    </xf>
    <xf numFmtId="0" fontId="10" fillId="6" borderId="12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164" fontId="0" fillId="0" borderId="0" xfId="0" applyNumberFormat="1" applyFont="1"/>
    <xf numFmtId="0" fontId="10" fillId="0" borderId="0" xfId="0" applyFont="1" applyAlignment="1">
      <alignment wrapText="1"/>
    </xf>
    <xf numFmtId="0" fontId="10" fillId="6" borderId="0" xfId="0" applyFont="1" applyFill="1" applyBorder="1" applyAlignment="1">
      <alignment horizontal="center" wrapText="1"/>
    </xf>
    <xf numFmtId="0" fontId="12" fillId="7" borderId="3" xfId="0" applyFont="1" applyFill="1" applyBorder="1" applyAlignment="1">
      <alignment horizontal="center"/>
    </xf>
    <xf numFmtId="0" fontId="12" fillId="7" borderId="13" xfId="0" applyFont="1" applyFill="1" applyBorder="1" applyAlignment="1">
      <alignment horizontal="center"/>
    </xf>
    <xf numFmtId="0" fontId="12" fillId="7" borderId="4" xfId="0" applyFont="1" applyFill="1" applyBorder="1" applyAlignment="1">
      <alignment horizontal="center"/>
    </xf>
  </cellXfs>
  <cellStyles count="3">
    <cellStyle name="Bad" xfId="2" builtinId="27"/>
    <cellStyle name="Currency" xfId="1" builtinId="4"/>
    <cellStyle name="Normal" xfId="0" builtinId="0"/>
  </cellStyles>
  <dxfs count="46">
    <dxf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165" formatCode="mmmm\ 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numFmt numFmtId="164" formatCode="_(&quot;$&quot;* #,##0_);_(&quot;$&quot;* \(#,##0\);_(&quot;$&quot;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numFmt numFmtId="164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165" formatCode="mmmm\ yyyy"/>
      <alignment horizontal="left" vertical="center" textRotation="0" wrapText="0" indent="1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00000000-0011-0000-FFFF-FFFF00000000}">
      <tableStyleElement type="wholeTable" dxfId="45"/>
      <tableStyleElement type="headerRow" dxfId="44"/>
      <tableStyleElement type="secondRowStripe" dxfId="4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094101302663801E-2"/>
          <c:y val="4.3650793650793648E-2"/>
          <c:w val="0.91180539618477341"/>
          <c:h val="0.77383577052868391"/>
        </c:manualLayout>
      </c:layout>
      <c:lineChart>
        <c:grouping val="standard"/>
        <c:varyColors val="0"/>
        <c:ser>
          <c:idx val="0"/>
          <c:order val="0"/>
          <c:tx>
            <c:v>Forecast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[1]Solution!$B$3:$G$3</c:f>
              <c:numCache>
                <c:formatCode>General</c:formatCode>
                <c:ptCount val="6"/>
                <c:pt idx="0">
                  <c:v>200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7-4C9E-860B-C4D99673EED2}"/>
            </c:ext>
          </c:extLst>
        </c:ser>
        <c:ser>
          <c:idx val="1"/>
          <c:order val="1"/>
          <c:tx>
            <c:v>Output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[1]Solution!$B$4:$G$4</c:f>
              <c:numCache>
                <c:formatCode>General</c:formatCode>
                <c:ptCount val="6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7-4C9E-860B-C4D99673EED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A197-4C9E-860B-C4D99673EED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A197-4C9E-860B-C4D99673EED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A197-4C9E-860B-C4D99673EED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A197-4C9E-860B-C4D99673E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238576"/>
        <c:axId val="729753056"/>
      </c:lineChart>
      <c:catAx>
        <c:axId val="724238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3056"/>
        <c:crosses val="autoZero"/>
        <c:auto val="1"/>
        <c:lblAlgn val="ctr"/>
        <c:lblOffset val="100"/>
        <c:noMultiLvlLbl val="0"/>
      </c:catAx>
      <c:valAx>
        <c:axId val="729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6.8094101302663801E-2"/>
          <c:y val="4.3650793650793648E-2"/>
          <c:w val="0.91180539618477341"/>
          <c:h val="0.77383577052868391"/>
        </c:manualLayout>
      </c:layout>
      <c:lineChart>
        <c:grouping val="standard"/>
        <c:varyColors val="0"/>
        <c:ser>
          <c:idx val="0"/>
          <c:order val="0"/>
          <c:tx>
            <c:strRef>
              <c:f>'Overtime Plan Case'!$O$12</c:f>
              <c:strCache>
                <c:ptCount val="1"/>
                <c:pt idx="0">
                  <c:v>Regular Plan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'Overtime Plan Case'!$N$13:$N$16</c:f>
              <c:strCache>
                <c:ptCount val="4"/>
                <c:pt idx="0">
                  <c:v>Regular </c:v>
                </c:pt>
                <c:pt idx="1">
                  <c:v>Overtime</c:v>
                </c:pt>
                <c:pt idx="2">
                  <c:v>Inventory</c:v>
                </c:pt>
                <c:pt idx="3">
                  <c:v>Back Orders</c:v>
                </c:pt>
              </c:strCache>
            </c:strRef>
          </c:cat>
          <c:val>
            <c:numRef>
              <c:f>'Overtime Plan Case'!$O$13:$O$16</c:f>
              <c:numCache>
                <c:formatCode>_("$"* #,##0_);_("$"* \(#,##0\);_("$"* "-"??_);_(@_)</c:formatCode>
                <c:ptCount val="4"/>
                <c:pt idx="0">
                  <c:v>3600</c:v>
                </c:pt>
                <c:pt idx="1">
                  <c:v>0</c:v>
                </c:pt>
                <c:pt idx="2">
                  <c:v>600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9-4D63-A95A-50B5F8951E27}"/>
            </c:ext>
          </c:extLst>
        </c:ser>
        <c:ser>
          <c:idx val="1"/>
          <c:order val="1"/>
          <c:tx>
            <c:strRef>
              <c:f>'Overtime Plan Case'!$P$12</c:f>
              <c:strCache>
                <c:ptCount val="1"/>
                <c:pt idx="0">
                  <c:v>Ovetime Plan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9.8667673808215839E-2"/>
                  <c:y val="-2.99212598425196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A9-4D63-A95A-50B5F8951E27}"/>
                </c:ext>
              </c:extLst>
            </c:dLbl>
            <c:dLbl>
              <c:idx val="1"/>
              <c:layout>
                <c:manualLayout>
                  <c:x val="-1.8338216443874747E-2"/>
                  <c:y val="-4.568170113487587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A9-4D63-A95A-50B5F8951E27}"/>
                </c:ext>
              </c:extLst>
            </c:dLbl>
            <c:dLbl>
              <c:idx val="2"/>
              <c:layout>
                <c:manualLayout>
                  <c:x val="-2.415216993224684E-2"/>
                  <c:y val="3.9424681843847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A9-4D63-A95A-50B5F8951E27}"/>
                </c:ext>
              </c:extLst>
            </c:dLbl>
            <c:dLbl>
              <c:idx val="3"/>
              <c:layout>
                <c:manualLayout>
                  <c:x val="-3.9656045901239091E-2"/>
                  <c:y val="3.942468184384753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A9-4D63-A95A-50B5F8951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'Overtime Plan Case'!$N$13:$N$16</c:f>
              <c:strCache>
                <c:ptCount val="4"/>
                <c:pt idx="0">
                  <c:v>Regular </c:v>
                </c:pt>
                <c:pt idx="1">
                  <c:v>Overtime</c:v>
                </c:pt>
                <c:pt idx="2">
                  <c:v>Inventory</c:v>
                </c:pt>
                <c:pt idx="3">
                  <c:v>Back Orders</c:v>
                </c:pt>
              </c:strCache>
            </c:strRef>
          </c:cat>
          <c:val>
            <c:numRef>
              <c:f>'Overtime Plan Case'!$P$13:$P$16</c:f>
              <c:numCache>
                <c:formatCode>_("$"* #,##0_);_("$"* \(#,##0\);_("$"* "-"??_);_(@_)</c:formatCode>
                <c:ptCount val="4"/>
                <c:pt idx="0">
                  <c:v>3360</c:v>
                </c:pt>
                <c:pt idx="1">
                  <c:v>360</c:v>
                </c:pt>
                <c:pt idx="2">
                  <c:v>520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9-4D63-A95A-50B5F8951E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4238576"/>
        <c:axId val="729753056"/>
      </c:lineChart>
      <c:catAx>
        <c:axId val="72423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53056"/>
        <c:crosses val="autoZero"/>
        <c:auto val="1"/>
        <c:lblAlgn val="ctr"/>
        <c:lblOffset val="100"/>
        <c:noMultiLvlLbl val="0"/>
      </c:catAx>
      <c:valAx>
        <c:axId val="7297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2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700400087351721"/>
          <c:y val="0.91778933293715648"/>
          <c:w val="0.32723371787828848"/>
          <c:h val="5.31918616555909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1476375</xdr:colOff>
      <xdr:row>26</xdr:row>
      <xdr:rowOff>38100</xdr:rowOff>
    </xdr:from>
    <xdr:to>
      <xdr:col>6</xdr:col>
      <xdr:colOff>314325</xdr:colOff>
      <xdr:row>38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17DF73-9941-4086-BD95-B5A27152E6A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104775</xdr:colOff>
      <xdr:row>0</xdr:row>
      <xdr:rowOff>28575</xdr:rowOff>
    </xdr:from>
    <xdr:to>
      <xdr:col>19</xdr:col>
      <xdr:colOff>22098</xdr:colOff>
      <xdr:row>14</xdr:row>
      <xdr:rowOff>209550</xdr:rowOff>
    </xdr:to>
    <xdr:pic>
      <xdr:nvPicPr>
        <xdr:cNvPr id="12" name="Picture 11" descr="A paper with text and numbers&#10;&#10;Description automatically generated">
          <a:extLst>
            <a:ext uri="{FF2B5EF4-FFF2-40B4-BE49-F238E27FC236}">
              <a16:creationId xmlns:a16="http://schemas.microsoft.com/office/drawing/2014/main" id="{713FE693-3DAF-4F6F-8E0D-4C1E0C61C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6125" y="28575"/>
          <a:ext cx="7356348" cy="4333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0</xdr:row>
      <xdr:rowOff>0</xdr:rowOff>
    </xdr:from>
    <xdr:to>
      <xdr:col>20</xdr:col>
      <xdr:colOff>601412</xdr:colOff>
      <xdr:row>7</xdr:row>
      <xdr:rowOff>123825</xdr:rowOff>
    </xdr:to>
    <xdr:pic>
      <xdr:nvPicPr>
        <xdr:cNvPr id="2" name="Picture 1" descr="A close up of text&#10;&#10;Description automatically generated">
          <a:extLst>
            <a:ext uri="{FF2B5EF4-FFF2-40B4-BE49-F238E27FC236}">
              <a16:creationId xmlns:a16="http://schemas.microsoft.com/office/drawing/2014/main" id="{D3E567FE-CCB7-AE7A-DB0B-874D9FC38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77350" y="0"/>
          <a:ext cx="8297612" cy="1828800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17</xdr:row>
      <xdr:rowOff>76200</xdr:rowOff>
    </xdr:from>
    <xdr:to>
      <xdr:col>18</xdr:col>
      <xdr:colOff>247651</xdr:colOff>
      <xdr:row>37</xdr:row>
      <xdr:rowOff>104775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622D8BA-F083-4EE4-81AF-B5DDC13FD5E9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ahya\Desktop\OPERATION%20FILES\Aggregat%20plan.xlsx" TargetMode="External"/><Relationship Id="rId1" Type="http://schemas.openxmlformats.org/officeDocument/2006/relationships/externalLinkPath" Target="Aggregat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ample"/>
      <sheetName val="Solution"/>
    </sheetNames>
    <sheetDataSet>
      <sheetData sheetId="0"/>
      <sheetData sheetId="1">
        <row r="3">
          <cell r="B3">
            <v>200</v>
          </cell>
          <cell r="C3">
            <v>200</v>
          </cell>
          <cell r="D3">
            <v>300</v>
          </cell>
          <cell r="E3">
            <v>400</v>
          </cell>
          <cell r="F3">
            <v>500</v>
          </cell>
          <cell r="G3">
            <v>200</v>
          </cell>
        </row>
        <row r="4">
          <cell r="B4">
            <v>300</v>
          </cell>
          <cell r="C4">
            <v>300</v>
          </cell>
          <cell r="D4">
            <v>300</v>
          </cell>
          <cell r="E4">
            <v>300</v>
          </cell>
          <cell r="F4">
            <v>300</v>
          </cell>
          <cell r="G4">
            <v>300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_ForecastInput" displayName="Table_ForecastInput" ref="B6:I16" totalsRowShown="0" headerRowDxfId="42" dataDxfId="41">
  <autoFilter ref="B6:I1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000-000001000000}" name="Period" dataDxfId="40"/>
    <tableColumn id="2" xr3:uid="{00000000-0010-0000-0000-000002000000}" name="1" dataDxfId="39"/>
    <tableColumn id="3" xr3:uid="{00000000-0010-0000-0000-000003000000}" name="2" dataDxfId="38"/>
    <tableColumn id="4" xr3:uid="{00000000-0010-0000-0000-000004000000}" name="3" dataDxfId="37"/>
    <tableColumn id="5" xr3:uid="{00000000-0010-0000-0000-000005000000}" name="4" dataDxfId="36"/>
    <tableColumn id="6" xr3:uid="{00000000-0010-0000-0000-000006000000}" name="5" dataDxfId="35"/>
    <tableColumn id="7" xr3:uid="{00000000-0010-0000-0000-000007000000}" name="6" dataDxfId="34"/>
    <tableColumn id="8" xr3:uid="{00000000-0010-0000-0000-000008000000}" name="Total" dataDxfId="33"/>
  </tableColumns>
  <tableStyleInfo name="Business 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F11093-2A54-4F0F-96C1-672163F2D462}" name="Table4" displayName="Table4" ref="B18:I26" totalsRowCount="1">
  <autoFilter ref="B18:I25" xr:uid="{9DF11093-2A54-4F0F-96C1-672163F2D462}"/>
  <tableColumns count="8">
    <tableColumn id="1" xr3:uid="{3ED1387F-5262-45AB-B15B-7FBE2D44523D}" name="Period" totalsRowLabel="Total"/>
    <tableColumn id="2" xr3:uid="{335D0241-8F03-4CFF-BCE5-5A24768DAC5E}" name="1" totalsRowDxfId="32"/>
    <tableColumn id="3" xr3:uid="{3BC22F27-E436-43B7-9384-41A9548283F1}" name="2" totalsRowDxfId="31"/>
    <tableColumn id="4" xr3:uid="{DB57FFB3-CC10-4A72-B28E-3D8900DE71CF}" name="3" totalsRowDxfId="30"/>
    <tableColumn id="5" xr3:uid="{95EAE43B-4BD0-4945-AEFA-4FB6F857667A}" name="4" totalsRowDxfId="29"/>
    <tableColumn id="6" xr3:uid="{70625A77-8685-4D05-B374-731053F879E7}" name="5" dataDxfId="28" totalsRowDxfId="27"/>
    <tableColumn id="7" xr3:uid="{53835AA4-BA8A-443B-91DA-9198E2530051}" name="6" dataDxfId="26" totalsRowDxfId="25"/>
    <tableColumn id="8" xr3:uid="{8479F7A9-3CA8-44A0-87D6-1F3F8DD666DE}" name="TotaL" totalsRowFunction="sum" dataDxfId="24" totalsRowDxfId="23" totalsRowCellStyle="Currency">
      <calculatedColumnFormula>SUM(Table4[[#This Row],[1]:[6]])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716B09-F8C8-467C-A7AE-435C20567F17}" name="Table_ForecastInput2" displayName="Table_ForecastInput2" ref="A5:H15" totalsRowShown="0" headerRowDxfId="22" dataDxfId="21">
  <autoFilter ref="A5:H15" xr:uid="{FE716B09-F8C8-467C-A7AE-435C20567F17}"/>
  <tableColumns count="8">
    <tableColumn id="1" xr3:uid="{2B057025-7B3C-40C3-B33A-93054DA8A32F}" name="Period" dataDxfId="20"/>
    <tableColumn id="2" xr3:uid="{D5B21B75-718B-46FC-BA09-D313A0CB5FA7}" name="1" dataDxfId="19"/>
    <tableColumn id="3" xr3:uid="{E20DAB13-BB4E-4248-BB0C-47E31F04AE46}" name="2" dataDxfId="18"/>
    <tableColumn id="4" xr3:uid="{C1ED1E3B-A57C-40B8-AD89-E6F62AC6C292}" name="3" dataDxfId="17"/>
    <tableColumn id="5" xr3:uid="{8EFE004C-AA0F-4B7F-86DF-7188530F54E6}" name="4" dataDxfId="16"/>
    <tableColumn id="6" xr3:uid="{255B3689-D96A-4D79-A594-4B18033353E3}" name="5" dataDxfId="15"/>
    <tableColumn id="7" xr3:uid="{25E658FA-2EC4-457B-9EA6-EC1CFE42FB53}" name="6" dataDxfId="14"/>
    <tableColumn id="8" xr3:uid="{9ADC2674-4F0C-44A0-8B51-A918A18FA33D}" name="Total" dataDxfId="13"/>
  </tableColumns>
  <tableStyleInfo name="Business Tab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BDB939-E41B-4B6B-921A-5DCF8DD2EF26}" name="Table44" displayName="Table44" ref="A17:H25" totalsRowCount="1">
  <autoFilter ref="A17:H24" xr:uid="{76BDB939-E41B-4B6B-921A-5DCF8DD2EF26}"/>
  <tableColumns count="8">
    <tableColumn id="1" xr3:uid="{9C5E5E6C-D804-4534-AEC1-3158AB617778}" name="Period" totalsRowLabel="Total"/>
    <tableColumn id="2" xr3:uid="{C8ADDCD7-E1A5-4736-94D4-FF8EBBF7F99A}" name="1" totalsRowDxfId="9"/>
    <tableColumn id="3" xr3:uid="{1310E247-40D1-481B-AEB4-5B00E14F5DCF}" name="2" totalsRowDxfId="8"/>
    <tableColumn id="4" xr3:uid="{8664BB72-2F1B-4A14-8595-4A7BAA2EE75E}" name="3" totalsRowDxfId="7"/>
    <tableColumn id="5" xr3:uid="{3B1F2635-A223-4E30-B3B6-98689BF2768B}" name="4" totalsRowDxfId="6"/>
    <tableColumn id="6" xr3:uid="{9481C85D-0ADF-4DDB-80CA-A837B5C365D4}" name="5" dataDxfId="12" totalsRowDxfId="5"/>
    <tableColumn id="7" xr3:uid="{98EDF8BC-9C46-4334-B0D9-3247C239E6F6}" name="6" dataDxfId="11" totalsRowDxfId="4"/>
    <tableColumn id="8" xr3:uid="{41859199-53E6-40DC-923A-45D32008A81E}" name="TotaL" totalsRowFunction="sum" dataDxfId="10" totalsRowDxfId="3">
      <calculatedColumnFormula>SUM(Table44[[#This Row],[1]:[6]])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7664B3-5B96-4AED-AEE6-FDBF51AD07DB}" name="Table5" displayName="Table5" ref="N12:P17">
  <autoFilter ref="N12:P17" xr:uid="{A57664B3-5B96-4AED-AEE6-FDBF51AD07DB}"/>
  <tableColumns count="3">
    <tableColumn id="1" xr3:uid="{A70B498F-4A2A-4740-9962-A8431E80B9AE}" name="Costs" totalsRowLabel="Total"/>
    <tableColumn id="2" xr3:uid="{861DAABC-FEAF-4BC6-A70B-8D849DA1A854}" name="Regular Plan" dataDxfId="1" totalsRowDxfId="2" dataCellStyle="Currency">
      <calculatedColumnFormula>'Regular Plan Case'!I20</calculatedColumnFormula>
    </tableColumn>
    <tableColumn id="3" xr3:uid="{928F1DF5-67C6-4325-A181-A2D13D6D48AD}" name="Ovetime Plan" totalsRowFunction="sum" dataDxfId="0">
      <calculatedColumnFormula>H19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Business Templates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33"/>
  <sheetViews>
    <sheetView showGridLines="0" showRowColHeaders="0" topLeftCell="A17" zoomScaleNormal="100" workbookViewId="0">
      <selection activeCell="I25" sqref="I25"/>
    </sheetView>
  </sheetViews>
  <sheetFormatPr defaultColWidth="8.77734375" defaultRowHeight="21" customHeight="1" x14ac:dyDescent="0.25"/>
  <cols>
    <col min="1" max="1" width="1.77734375" style="1" customWidth="1"/>
    <col min="2" max="2" width="20.77734375" style="1" customWidth="1"/>
    <col min="3" max="5" width="14.77734375" style="2" customWidth="1"/>
    <col min="6" max="10" width="14.77734375" style="1" customWidth="1"/>
    <col min="11" max="11" width="1.77734375" style="1" customWidth="1"/>
    <col min="12" max="16384" width="8.77734375" style="1"/>
  </cols>
  <sheetData>
    <row r="1" spans="2:13" ht="12" customHeight="1" x14ac:dyDescent="0.25">
      <c r="K1" s="1" t="s">
        <v>0</v>
      </c>
    </row>
    <row r="2" spans="2:13" ht="21.75" customHeight="1" x14ac:dyDescent="0.3">
      <c r="B2" s="4" t="s">
        <v>26</v>
      </c>
      <c r="C2" s="5"/>
      <c r="D2" s="5"/>
      <c r="E2" s="5"/>
      <c r="F2" s="6"/>
      <c r="G2" s="6"/>
      <c r="H2" s="6"/>
      <c r="I2" s="6"/>
      <c r="J2"/>
    </row>
    <row r="3" spans="2:13" ht="31.5" customHeight="1" x14ac:dyDescent="0.35">
      <c r="B3" s="8" t="s">
        <v>22</v>
      </c>
      <c r="C3" s="5"/>
      <c r="D3" s="5"/>
      <c r="E3" s="5"/>
      <c r="F3" s="6"/>
      <c r="G3" s="6"/>
      <c r="H3" s="6"/>
      <c r="I3" s="6"/>
      <c r="J3"/>
    </row>
    <row r="4" spans="2:13" ht="30.75" customHeight="1" x14ac:dyDescent="0.3">
      <c r="B4" s="7" t="s">
        <v>30</v>
      </c>
      <c r="C4" s="5"/>
      <c r="D4" s="5"/>
      <c r="E4" s="5"/>
      <c r="F4" s="6"/>
      <c r="G4" s="6"/>
      <c r="H4" s="6"/>
      <c r="I4" s="6"/>
      <c r="J4"/>
    </row>
    <row r="5" spans="2:13" ht="21" customHeight="1" x14ac:dyDescent="0.4">
      <c r="B5" s="22" t="s">
        <v>25</v>
      </c>
      <c r="C5" s="23"/>
      <c r="D5" s="23"/>
      <c r="E5" s="23"/>
      <c r="F5" s="23"/>
      <c r="G5" s="23"/>
      <c r="H5" s="23"/>
      <c r="I5" s="24"/>
    </row>
    <row r="6" spans="2:13" ht="42" customHeight="1" x14ac:dyDescent="0.3"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11</v>
      </c>
      <c r="J6"/>
    </row>
    <row r="7" spans="2:13" ht="21" customHeight="1" x14ac:dyDescent="0.3">
      <c r="B7" t="s">
        <v>1</v>
      </c>
      <c r="C7">
        <v>200</v>
      </c>
      <c r="D7">
        <v>200</v>
      </c>
      <c r="E7">
        <v>300</v>
      </c>
      <c r="F7">
        <v>400</v>
      </c>
      <c r="G7">
        <v>500</v>
      </c>
      <c r="H7">
        <v>200</v>
      </c>
      <c r="I7" s="9">
        <f>SUM(C8:H8)</f>
        <v>1800</v>
      </c>
      <c r="J7"/>
    </row>
    <row r="8" spans="2:13" ht="21" customHeight="1" x14ac:dyDescent="0.3">
      <c r="B8" t="s">
        <v>2</v>
      </c>
      <c r="C8">
        <v>300</v>
      </c>
      <c r="D8">
        <v>300</v>
      </c>
      <c r="E8">
        <v>300</v>
      </c>
      <c r="F8">
        <v>300</v>
      </c>
      <c r="G8">
        <v>300</v>
      </c>
      <c r="H8">
        <v>300</v>
      </c>
      <c r="I8" s="10"/>
      <c r="J8"/>
    </row>
    <row r="9" spans="2:13" ht="21" customHeight="1" x14ac:dyDescent="0.3">
      <c r="B9" t="s">
        <v>3</v>
      </c>
      <c r="C9"/>
      <c r="D9"/>
      <c r="E9"/>
      <c r="F9"/>
      <c r="G9"/>
      <c r="H9"/>
      <c r="I9" s="10"/>
      <c r="J9"/>
    </row>
    <row r="10" spans="2:13" ht="21" customHeight="1" x14ac:dyDescent="0.3">
      <c r="B10" t="s">
        <v>4</v>
      </c>
      <c r="C10"/>
      <c r="D10"/>
      <c r="E10"/>
      <c r="F10"/>
      <c r="G10"/>
      <c r="H10"/>
      <c r="I10" s="10"/>
      <c r="J10"/>
    </row>
    <row r="11" spans="2:13" ht="21" customHeight="1" x14ac:dyDescent="0.3">
      <c r="B11" t="s">
        <v>5</v>
      </c>
      <c r="C11">
        <f>C8-C7</f>
        <v>100</v>
      </c>
      <c r="D11">
        <f t="shared" ref="D11:H11" si="0">D8-D7</f>
        <v>100</v>
      </c>
      <c r="E11">
        <f t="shared" si="0"/>
        <v>0</v>
      </c>
      <c r="F11">
        <f t="shared" si="0"/>
        <v>-100</v>
      </c>
      <c r="G11">
        <f t="shared" si="0"/>
        <v>-200</v>
      </c>
      <c r="H11">
        <f t="shared" si="0"/>
        <v>100</v>
      </c>
      <c r="I11" s="10"/>
      <c r="J11"/>
    </row>
    <row r="12" spans="2:13" ht="21" customHeight="1" x14ac:dyDescent="0.3">
      <c r="B12" t="s">
        <v>6</v>
      </c>
      <c r="C12"/>
      <c r="D12"/>
      <c r="E12"/>
      <c r="F12"/>
      <c r="G12"/>
      <c r="H12"/>
      <c r="I12" s="10"/>
      <c r="J12"/>
    </row>
    <row r="13" spans="2:13" ht="21" customHeight="1" x14ac:dyDescent="0.3">
      <c r="B13" t="s">
        <v>7</v>
      </c>
      <c r="C13">
        <v>0</v>
      </c>
      <c r="D13">
        <f>C11</f>
        <v>100</v>
      </c>
      <c r="E13">
        <f>IF((D13+D11)&lt;0,0,D13+D11)</f>
        <v>200</v>
      </c>
      <c r="F13">
        <f t="shared" ref="F13:H13" si="1">IF((E13+E11)&lt;0,0,E13+E11)</f>
        <v>200</v>
      </c>
      <c r="G13">
        <f t="shared" si="1"/>
        <v>100</v>
      </c>
      <c r="H13">
        <f t="shared" si="1"/>
        <v>0</v>
      </c>
      <c r="I13" s="10"/>
      <c r="J13"/>
    </row>
    <row r="14" spans="2:13" ht="21" customHeight="1" x14ac:dyDescent="0.3">
      <c r="B14" t="s">
        <v>8</v>
      </c>
      <c r="C14">
        <f>IF(C11+C13&lt;0,0,C11+C13)</f>
        <v>100</v>
      </c>
      <c r="D14">
        <f t="shared" ref="D14:G14" si="2">IF(D11+D13&lt;0,0,D11+D13)</f>
        <v>200</v>
      </c>
      <c r="E14">
        <f t="shared" si="2"/>
        <v>200</v>
      </c>
      <c r="F14">
        <f t="shared" si="2"/>
        <v>100</v>
      </c>
      <c r="G14">
        <f t="shared" si="2"/>
        <v>0</v>
      </c>
      <c r="H14">
        <v>0</v>
      </c>
      <c r="I14" s="10">
        <f>SUM(C15:H15)</f>
        <v>600</v>
      </c>
      <c r="J14"/>
    </row>
    <row r="15" spans="2:13" ht="21" customHeight="1" x14ac:dyDescent="0.3">
      <c r="B15" t="s">
        <v>9</v>
      </c>
      <c r="C15">
        <f>AVERAGE(C13:C14)</f>
        <v>50</v>
      </c>
      <c r="D15">
        <f t="shared" ref="D15:H15" si="3">AVERAGE(D13:D14)</f>
        <v>150</v>
      </c>
      <c r="E15">
        <f t="shared" si="3"/>
        <v>200</v>
      </c>
      <c r="F15">
        <f t="shared" si="3"/>
        <v>150</v>
      </c>
      <c r="G15">
        <f t="shared" si="3"/>
        <v>50</v>
      </c>
      <c r="H15">
        <f t="shared" si="3"/>
        <v>0</v>
      </c>
      <c r="I15" s="10"/>
      <c r="J15"/>
    </row>
    <row r="16" spans="2:13" ht="21" customHeight="1" x14ac:dyDescent="0.3">
      <c r="B16" t="s">
        <v>10</v>
      </c>
      <c r="C16"/>
      <c r="D16"/>
      <c r="E16"/>
      <c r="F16"/>
      <c r="G16">
        <f>(ABS(G11+G13))</f>
        <v>100</v>
      </c>
      <c r="H16"/>
      <c r="I16" s="11">
        <f>SUM(Table_ForecastInput[[#This Row],[1]:[6]])</f>
        <v>100</v>
      </c>
      <c r="J16"/>
      <c r="L16" s="20" t="s">
        <v>19</v>
      </c>
      <c r="M16" s="21"/>
    </row>
    <row r="17" spans="2:13" ht="21" customHeight="1" x14ac:dyDescent="0.4">
      <c r="B17" s="22" t="s">
        <v>19</v>
      </c>
      <c r="C17" s="23"/>
      <c r="D17" s="23"/>
      <c r="E17" s="23"/>
      <c r="F17" s="23"/>
      <c r="G17" s="23"/>
      <c r="H17" s="23"/>
      <c r="I17" s="24"/>
      <c r="J17"/>
      <c r="L17" s="12" t="s">
        <v>20</v>
      </c>
      <c r="M17" s="18">
        <v>2</v>
      </c>
    </row>
    <row r="18" spans="2:13" ht="21" customHeight="1" x14ac:dyDescent="0.3">
      <c r="B18" t="s">
        <v>12</v>
      </c>
      <c r="C18" t="s">
        <v>13</v>
      </c>
      <c r="D18" t="s">
        <v>14</v>
      </c>
      <c r="E18" t="s">
        <v>15</v>
      </c>
      <c r="F18" t="s">
        <v>16</v>
      </c>
      <c r="G18" s="1" t="s">
        <v>17</v>
      </c>
      <c r="H18" s="1" t="s">
        <v>18</v>
      </c>
      <c r="I18" t="s">
        <v>23</v>
      </c>
      <c r="J18"/>
      <c r="L18" s="12" t="s">
        <v>3</v>
      </c>
      <c r="M18" s="18">
        <v>3</v>
      </c>
    </row>
    <row r="19" spans="2:13" ht="21" customHeight="1" x14ac:dyDescent="0.3">
      <c r="B19" s="14" t="s">
        <v>19</v>
      </c>
      <c r="C19"/>
      <c r="D19"/>
      <c r="E19"/>
      <c r="F19"/>
      <c r="I19"/>
      <c r="J19"/>
      <c r="L19" s="12" t="s">
        <v>4</v>
      </c>
      <c r="M19" s="18">
        <v>6</v>
      </c>
    </row>
    <row r="20" spans="2:13" ht="21" customHeight="1" x14ac:dyDescent="0.3">
      <c r="B20" t="s">
        <v>2</v>
      </c>
      <c r="C20" s="15">
        <f t="shared" ref="C20:H20" si="4">C8*$M$17</f>
        <v>600</v>
      </c>
      <c r="D20" s="15">
        <f t="shared" si="4"/>
        <v>600</v>
      </c>
      <c r="E20" s="15">
        <f t="shared" si="4"/>
        <v>600</v>
      </c>
      <c r="F20" s="15">
        <f t="shared" si="4"/>
        <v>600</v>
      </c>
      <c r="G20" s="15">
        <f t="shared" si="4"/>
        <v>600</v>
      </c>
      <c r="H20" s="15">
        <f t="shared" si="4"/>
        <v>600</v>
      </c>
      <c r="I20" s="16">
        <f>SUM(Table4[[#This Row],[1]:[6]])</f>
        <v>3600</v>
      </c>
      <c r="J20"/>
      <c r="L20" s="12" t="s">
        <v>6</v>
      </c>
      <c r="M20" s="18">
        <v>1</v>
      </c>
    </row>
    <row r="21" spans="2:13" ht="21" customHeight="1" x14ac:dyDescent="0.3">
      <c r="B21" t="s">
        <v>3</v>
      </c>
      <c r="C21" s="15"/>
      <c r="D21" s="15"/>
      <c r="E21" s="15"/>
      <c r="F21" s="15"/>
      <c r="G21" s="15"/>
      <c r="H21" s="15"/>
      <c r="I21" s="16"/>
      <c r="J21"/>
      <c r="L21" s="13" t="s">
        <v>21</v>
      </c>
      <c r="M21" s="19">
        <v>5</v>
      </c>
    </row>
    <row r="22" spans="2:13" ht="21" customHeight="1" x14ac:dyDescent="0.3">
      <c r="B22" t="s">
        <v>4</v>
      </c>
      <c r="C22" s="15"/>
      <c r="D22" s="15"/>
      <c r="E22" s="15"/>
      <c r="F22" s="15"/>
      <c r="G22" s="17"/>
      <c r="H22" s="17"/>
      <c r="I22" s="16"/>
      <c r="J22"/>
    </row>
    <row r="23" spans="2:13" ht="21" customHeight="1" x14ac:dyDescent="0.3">
      <c r="B23" t="s">
        <v>24</v>
      </c>
      <c r="C23" s="15"/>
      <c r="D23" s="15"/>
      <c r="E23" s="15"/>
      <c r="F23" s="15"/>
      <c r="G23" s="17"/>
      <c r="H23" s="17"/>
      <c r="I23" s="16"/>
      <c r="J23"/>
    </row>
    <row r="24" spans="2:13" ht="21" customHeight="1" x14ac:dyDescent="0.3">
      <c r="B24" t="s">
        <v>6</v>
      </c>
      <c r="C24" s="15">
        <f t="shared" ref="C24:H24" si="5">C15*$M$20</f>
        <v>50</v>
      </c>
      <c r="D24" s="15">
        <f t="shared" si="5"/>
        <v>150</v>
      </c>
      <c r="E24" s="15">
        <f t="shared" si="5"/>
        <v>200</v>
      </c>
      <c r="F24" s="15">
        <f t="shared" si="5"/>
        <v>150</v>
      </c>
      <c r="G24" s="15">
        <f t="shared" si="5"/>
        <v>50</v>
      </c>
      <c r="H24" s="15">
        <f t="shared" si="5"/>
        <v>0</v>
      </c>
      <c r="I24" s="16">
        <f>SUM(Table4[[#This Row],[1]:[6]])</f>
        <v>600</v>
      </c>
      <c r="J24"/>
    </row>
    <row r="25" spans="2:13" ht="21" customHeight="1" x14ac:dyDescent="0.3">
      <c r="B25" t="s">
        <v>21</v>
      </c>
      <c r="C25" s="15">
        <f t="shared" ref="C25:H25" si="6">C16*$M$21</f>
        <v>0</v>
      </c>
      <c r="D25" s="15">
        <f t="shared" si="6"/>
        <v>0</v>
      </c>
      <c r="E25" s="15">
        <f t="shared" si="6"/>
        <v>0</v>
      </c>
      <c r="F25" s="15">
        <f t="shared" si="6"/>
        <v>0</v>
      </c>
      <c r="G25" s="15">
        <f t="shared" si="6"/>
        <v>500</v>
      </c>
      <c r="H25" s="15">
        <f t="shared" si="6"/>
        <v>0</v>
      </c>
      <c r="I25" s="16">
        <f>SUM(Table4[[#This Row],[1]:[6]])</f>
        <v>500</v>
      </c>
      <c r="J25"/>
    </row>
    <row r="26" spans="2:13" ht="21" customHeight="1" x14ac:dyDescent="0.3">
      <c r="B26" t="s">
        <v>11</v>
      </c>
      <c r="C26" s="15"/>
      <c r="D26" s="15"/>
      <c r="E26" s="15"/>
      <c r="F26" s="15"/>
      <c r="G26" s="17"/>
      <c r="H26" s="17"/>
      <c r="I26" s="16">
        <f>SUBTOTAL(109,Table4[TotaL])</f>
        <v>4700</v>
      </c>
      <c r="J26"/>
    </row>
    <row r="27" spans="2:13" ht="21" customHeight="1" x14ac:dyDescent="0.3">
      <c r="B27"/>
      <c r="C27"/>
      <c r="D27"/>
      <c r="E27"/>
      <c r="F27"/>
      <c r="G27"/>
      <c r="H27"/>
      <c r="I27"/>
      <c r="J27"/>
    </row>
    <row r="28" spans="2:13" ht="21" customHeight="1" x14ac:dyDescent="0.3">
      <c r="B28"/>
      <c r="C28"/>
      <c r="D28"/>
      <c r="E28"/>
      <c r="F28"/>
      <c r="G28"/>
      <c r="H28" s="25" t="s">
        <v>27</v>
      </c>
      <c r="I28" s="26"/>
      <c r="J28" s="27"/>
    </row>
    <row r="29" spans="2:13" ht="21" customHeight="1" x14ac:dyDescent="0.3">
      <c r="B29"/>
      <c r="C29"/>
      <c r="D29"/>
      <c r="E29"/>
      <c r="F29"/>
      <c r="G29"/>
      <c r="H29" s="28"/>
      <c r="I29" s="29"/>
      <c r="J29" s="30"/>
    </row>
    <row r="30" spans="2:13" ht="21" customHeight="1" x14ac:dyDescent="0.3">
      <c r="B30"/>
      <c r="C30"/>
      <c r="D30"/>
      <c r="E30"/>
      <c r="F30"/>
      <c r="G30"/>
      <c r="H30" s="28"/>
      <c r="I30" s="29"/>
      <c r="J30" s="30"/>
    </row>
    <row r="31" spans="2:13" ht="21" customHeight="1" x14ac:dyDescent="0.3">
      <c r="B31"/>
      <c r="C31"/>
      <c r="D31"/>
      <c r="E31"/>
      <c r="F31"/>
      <c r="G31"/>
      <c r="H31" s="31"/>
      <c r="I31" s="32"/>
      <c r="J31" s="33"/>
    </row>
    <row r="32" spans="2:13" ht="21" customHeight="1" x14ac:dyDescent="0.3">
      <c r="H32"/>
      <c r="I32"/>
      <c r="J32"/>
    </row>
    <row r="33" spans="8:10" ht="21" customHeight="1" x14ac:dyDescent="0.3">
      <c r="H33"/>
      <c r="I33"/>
      <c r="J33"/>
    </row>
  </sheetData>
  <mergeCells count="4">
    <mergeCell ref="L16:M16"/>
    <mergeCell ref="B5:I5"/>
    <mergeCell ref="B17:I17"/>
    <mergeCell ref="H28:J31"/>
  </mergeCells>
  <phoneticPr fontId="7" type="noConversion"/>
  <dataValidations count="6">
    <dataValidation type="list" allowBlank="1" showInputMessage="1" showErrorMessage="1" sqref="C7:C16" xr:uid="{00000000-0002-0000-0000-000000000000}">
      <formula1>List_SalesAgents</formula1>
    </dataValidation>
    <dataValidation type="list" allowBlank="1" showInputMessage="1" showErrorMessage="1" sqref="D7:D16" xr:uid="{00000000-0002-0000-0000-000001000000}">
      <formula1>List_SalesRegions</formula1>
    </dataValidation>
    <dataValidation type="list" allowBlank="1" showInputMessage="1" showErrorMessage="1" sqref="E7:E16" xr:uid="{00000000-0002-0000-0000-000002000000}">
      <formula1>List_SalesCategories</formula1>
    </dataValidation>
    <dataValidation type="list" allowBlank="1" showInputMessage="1" showErrorMessage="1" sqref="G7:G16" xr:uid="{00000000-0002-0000-0000-000003000000}">
      <formula1>List_SalesPhases</formula1>
    </dataValidation>
    <dataValidation allowBlank="1" showInputMessage="1" showErrorMessage="1" promptTitle="Sales Forecast Template" prompt="_x000a_Enter your Company Name in cell B3._x000a__x000a_Clear the table below and enter your own Forecast Input data. To manage the available options for the dropdowns, go to Lists Tab._x000a__x000a_" sqref="A1" xr:uid="{00000000-0002-0000-0000-000004000000}"/>
    <dataValidation allowBlank="1" showInputMessage="1" showErrorMessage="1" prompt="Enter your Company Name" sqref="B3" xr:uid="{00000000-0002-0000-0000-000005000000}"/>
  </dataValidations>
  <printOptions horizontalCentered="1"/>
  <pageMargins left="0.5" right="0.5" top="0.5" bottom="0.5" header="0.3" footer="0.3"/>
  <pageSetup scale="77" fitToHeight="0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4421B-ECDA-4768-8835-63598085B33D}">
  <dimension ref="A1:Q34"/>
  <sheetViews>
    <sheetView tabSelected="1" workbookViewId="0">
      <selection activeCell="H31" sqref="H31"/>
    </sheetView>
  </sheetViews>
  <sheetFormatPr defaultRowHeight="15.75" x14ac:dyDescent="0.3"/>
  <cols>
    <col min="1" max="1" width="17.6640625" customWidth="1"/>
    <col min="10" max="10" width="10.109375" bestFit="1" customWidth="1"/>
    <col min="13" max="13" width="9.33203125" customWidth="1"/>
    <col min="14" max="14" width="9.6640625" bestFit="1" customWidth="1"/>
    <col min="15" max="15" width="13.44140625" bestFit="1" customWidth="1"/>
    <col min="16" max="16" width="14.5546875" bestFit="1" customWidth="1"/>
  </cols>
  <sheetData>
    <row r="1" spans="1:17" x14ac:dyDescent="0.3">
      <c r="A1" s="4" t="s">
        <v>28</v>
      </c>
      <c r="B1" s="5"/>
      <c r="C1" s="5"/>
      <c r="D1" s="5"/>
      <c r="E1" s="6"/>
      <c r="F1" s="6"/>
      <c r="G1" s="6"/>
      <c r="H1" s="6"/>
      <c r="J1" s="20" t="s">
        <v>19</v>
      </c>
      <c r="K1" s="21"/>
    </row>
    <row r="2" spans="1:17" ht="23.25" x14ac:dyDescent="0.35">
      <c r="A2" s="8" t="s">
        <v>22</v>
      </c>
      <c r="B2" s="5"/>
      <c r="C2" s="5"/>
      <c r="D2" s="5"/>
      <c r="E2" s="6"/>
      <c r="F2" s="6"/>
      <c r="G2" s="6"/>
      <c r="H2" s="6"/>
      <c r="J2" s="12" t="s">
        <v>20</v>
      </c>
      <c r="K2" s="18">
        <v>2</v>
      </c>
    </row>
    <row r="3" spans="1:17" ht="24" x14ac:dyDescent="0.3">
      <c r="A3" s="7" t="s">
        <v>29</v>
      </c>
      <c r="B3" s="5"/>
      <c r="C3" s="5"/>
      <c r="D3" s="5"/>
      <c r="E3" s="6"/>
      <c r="F3" s="6"/>
      <c r="G3" s="6"/>
      <c r="H3" s="6"/>
      <c r="J3" s="12" t="s">
        <v>3</v>
      </c>
      <c r="K3" s="18">
        <v>3</v>
      </c>
    </row>
    <row r="4" spans="1:17" ht="24" x14ac:dyDescent="0.4">
      <c r="A4" s="22" t="s">
        <v>25</v>
      </c>
      <c r="B4" s="23"/>
      <c r="C4" s="23"/>
      <c r="D4" s="23"/>
      <c r="E4" s="23"/>
      <c r="F4" s="23"/>
      <c r="G4" s="23"/>
      <c r="H4" s="24"/>
      <c r="J4" s="12" t="s">
        <v>4</v>
      </c>
      <c r="K4" s="18">
        <v>6</v>
      </c>
    </row>
    <row r="5" spans="1:17" x14ac:dyDescent="0.3">
      <c r="A5" s="3" t="s">
        <v>12</v>
      </c>
      <c r="B5" s="3" t="s">
        <v>13</v>
      </c>
      <c r="C5" s="3" t="s">
        <v>14</v>
      </c>
      <c r="D5" s="3" t="s">
        <v>15</v>
      </c>
      <c r="E5" s="3" t="s">
        <v>16</v>
      </c>
      <c r="F5" s="3" t="s">
        <v>17</v>
      </c>
      <c r="G5" s="3" t="s">
        <v>18</v>
      </c>
      <c r="H5" s="3" t="s">
        <v>11</v>
      </c>
      <c r="J5" s="12" t="s">
        <v>6</v>
      </c>
      <c r="K5" s="18">
        <v>1</v>
      </c>
    </row>
    <row r="6" spans="1:17" x14ac:dyDescent="0.3">
      <c r="A6" t="s">
        <v>1</v>
      </c>
      <c r="B6">
        <v>200</v>
      </c>
      <c r="C6">
        <v>200</v>
      </c>
      <c r="D6">
        <v>300</v>
      </c>
      <c r="E6">
        <v>400</v>
      </c>
      <c r="F6">
        <v>500</v>
      </c>
      <c r="G6">
        <v>200</v>
      </c>
      <c r="H6" s="9">
        <f>SUM(Table_ForecastInput2[[#This Row],[1]:[6]])</f>
        <v>1800</v>
      </c>
      <c r="J6" s="13" t="s">
        <v>21</v>
      </c>
      <c r="K6" s="19">
        <v>5</v>
      </c>
    </row>
    <row r="7" spans="1:17" x14ac:dyDescent="0.3">
      <c r="A7" t="s">
        <v>2</v>
      </c>
      <c r="B7">
        <v>280</v>
      </c>
      <c r="C7">
        <v>280</v>
      </c>
      <c r="D7">
        <v>280</v>
      </c>
      <c r="E7">
        <v>280</v>
      </c>
      <c r="F7">
        <v>280</v>
      </c>
      <c r="G7">
        <v>280</v>
      </c>
      <c r="H7" s="9">
        <f>SUM(Table_ForecastInput2[[#This Row],[1]:[6]])</f>
        <v>1680</v>
      </c>
    </row>
    <row r="8" spans="1:17" x14ac:dyDescent="0.3">
      <c r="A8" t="s">
        <v>3</v>
      </c>
      <c r="D8">
        <v>40</v>
      </c>
      <c r="E8">
        <v>40</v>
      </c>
      <c r="F8">
        <v>40</v>
      </c>
      <c r="H8" s="9">
        <f>SUM(Table_ForecastInput2[[#This Row],[1]:[6]])</f>
        <v>120</v>
      </c>
    </row>
    <row r="9" spans="1:17" x14ac:dyDescent="0.3">
      <c r="A9" t="s">
        <v>4</v>
      </c>
      <c r="H9" s="10"/>
    </row>
    <row r="10" spans="1:17" x14ac:dyDescent="0.3">
      <c r="A10" t="s">
        <v>5</v>
      </c>
      <c r="B10">
        <f>(B7+B8+B9)-B6</f>
        <v>80</v>
      </c>
      <c r="C10">
        <f t="shared" ref="C10:G10" si="0">(C7+C8+C9)-C6</f>
        <v>80</v>
      </c>
      <c r="D10">
        <f t="shared" si="0"/>
        <v>20</v>
      </c>
      <c r="E10">
        <f t="shared" si="0"/>
        <v>-80</v>
      </c>
      <c r="F10">
        <f t="shared" si="0"/>
        <v>-180</v>
      </c>
      <c r="G10">
        <f t="shared" si="0"/>
        <v>80</v>
      </c>
      <c r="H10" s="10"/>
    </row>
    <row r="11" spans="1:17" ht="24" x14ac:dyDescent="0.4">
      <c r="A11" s="14" t="s">
        <v>6</v>
      </c>
      <c r="H11" s="10"/>
      <c r="M11" s="37" t="s">
        <v>36</v>
      </c>
      <c r="N11" s="38"/>
      <c r="O11" s="38"/>
      <c r="P11" s="38"/>
      <c r="Q11" s="39"/>
    </row>
    <row r="12" spans="1:17" x14ac:dyDescent="0.3">
      <c r="A12" t="s">
        <v>7</v>
      </c>
      <c r="B12">
        <v>0</v>
      </c>
      <c r="C12">
        <f>B10</f>
        <v>80</v>
      </c>
      <c r="D12">
        <f>IF((C12+C10)&lt;0,0,C12+C10)</f>
        <v>160</v>
      </c>
      <c r="E12">
        <f t="shared" ref="E12:G12" si="1">IF((D12+D10)&lt;0,0,D12+D10)</f>
        <v>180</v>
      </c>
      <c r="F12">
        <f t="shared" si="1"/>
        <v>100</v>
      </c>
      <c r="G12">
        <f t="shared" si="1"/>
        <v>0</v>
      </c>
      <c r="H12" s="10"/>
      <c r="N12" t="s">
        <v>19</v>
      </c>
      <c r="O12" t="s">
        <v>33</v>
      </c>
      <c r="P12" t="s">
        <v>34</v>
      </c>
    </row>
    <row r="13" spans="1:17" x14ac:dyDescent="0.3">
      <c r="A13" t="s">
        <v>8</v>
      </c>
      <c r="B13">
        <f>IF(B10+B12&lt;0,0,B10+B12)</f>
        <v>80</v>
      </c>
      <c r="C13">
        <f t="shared" ref="C13:F13" si="2">IF(C10+C12&lt;0,0,C10+C12)</f>
        <v>160</v>
      </c>
      <c r="D13">
        <f t="shared" si="2"/>
        <v>180</v>
      </c>
      <c r="E13">
        <f t="shared" si="2"/>
        <v>100</v>
      </c>
      <c r="F13">
        <f t="shared" si="2"/>
        <v>0</v>
      </c>
      <c r="G13">
        <v>0</v>
      </c>
      <c r="H13" s="10">
        <f>SUM(Table_ForecastInput2[[#This Row],[1]:[6]])</f>
        <v>520</v>
      </c>
      <c r="N13" t="s">
        <v>31</v>
      </c>
      <c r="O13" s="16">
        <f>'Regular Plan Case'!I20</f>
        <v>3600</v>
      </c>
      <c r="P13" s="15">
        <f t="shared" ref="P13:P14" si="3">H19</f>
        <v>3360</v>
      </c>
    </row>
    <row r="14" spans="1:17" x14ac:dyDescent="0.3">
      <c r="A14" t="s">
        <v>9</v>
      </c>
      <c r="B14">
        <f>AVERAGE(B12:B13)</f>
        <v>40</v>
      </c>
      <c r="C14">
        <f t="shared" ref="C14:G14" si="4">AVERAGE(C12:C13)</f>
        <v>120</v>
      </c>
      <c r="D14">
        <f t="shared" si="4"/>
        <v>170</v>
      </c>
      <c r="E14">
        <f t="shared" si="4"/>
        <v>140</v>
      </c>
      <c r="F14">
        <f t="shared" si="4"/>
        <v>50</v>
      </c>
      <c r="G14">
        <f t="shared" si="4"/>
        <v>0</v>
      </c>
      <c r="H14" s="10"/>
      <c r="N14" t="s">
        <v>3</v>
      </c>
      <c r="O14" s="16">
        <v>0</v>
      </c>
      <c r="P14" s="15">
        <f t="shared" si="3"/>
        <v>360</v>
      </c>
    </row>
    <row r="15" spans="1:17" x14ac:dyDescent="0.3">
      <c r="A15" t="s">
        <v>10</v>
      </c>
      <c r="F15">
        <f>(ABS(F10+F12))</f>
        <v>80</v>
      </c>
      <c r="H15" s="11">
        <f>SUM(Table_ForecastInput2[[#This Row],[1]:[6]])</f>
        <v>80</v>
      </c>
      <c r="N15" t="s">
        <v>6</v>
      </c>
      <c r="O15" s="16">
        <f>'Regular Plan Case'!I24</f>
        <v>600</v>
      </c>
      <c r="P15" s="15">
        <f>H23</f>
        <v>520</v>
      </c>
    </row>
    <row r="16" spans="1:17" ht="24" x14ac:dyDescent="0.4">
      <c r="A16" s="22" t="s">
        <v>19</v>
      </c>
      <c r="B16" s="23"/>
      <c r="C16" s="23"/>
      <c r="D16" s="23"/>
      <c r="E16" s="23"/>
      <c r="F16" s="23"/>
      <c r="G16" s="23"/>
      <c r="H16" s="24"/>
      <c r="N16" t="s">
        <v>21</v>
      </c>
      <c r="O16" s="16">
        <f>'Regular Plan Case'!I25</f>
        <v>500</v>
      </c>
      <c r="P16" s="15">
        <f>H24</f>
        <v>400</v>
      </c>
    </row>
    <row r="17" spans="1:16" x14ac:dyDescent="0.3">
      <c r="A17" t="s">
        <v>12</v>
      </c>
      <c r="B17" t="s">
        <v>13</v>
      </c>
      <c r="C17" t="s">
        <v>14</v>
      </c>
      <c r="D17" t="s">
        <v>15</v>
      </c>
      <c r="E17" t="s">
        <v>16</v>
      </c>
      <c r="F17" s="1" t="s">
        <v>17</v>
      </c>
      <c r="G17" s="1" t="s">
        <v>18</v>
      </c>
      <c r="H17" t="s">
        <v>23</v>
      </c>
      <c r="N17" t="s">
        <v>32</v>
      </c>
      <c r="O17" s="16">
        <f>SUBTOTAL(109,O13:O16)</f>
        <v>4700</v>
      </c>
      <c r="P17" s="15">
        <f>SUBTOTAL(109,P13:P16)</f>
        <v>4640</v>
      </c>
    </row>
    <row r="18" spans="1:16" x14ac:dyDescent="0.3">
      <c r="A18" s="14" t="s">
        <v>19</v>
      </c>
      <c r="F18" s="1"/>
      <c r="G18" s="1"/>
    </row>
    <row r="19" spans="1:16" x14ac:dyDescent="0.3">
      <c r="A19" t="s">
        <v>2</v>
      </c>
      <c r="B19" s="15">
        <f>B7*$K$2</f>
        <v>560</v>
      </c>
      <c r="C19" s="15">
        <f t="shared" ref="C19:G19" si="5">C7*$K$2</f>
        <v>560</v>
      </c>
      <c r="D19" s="15">
        <f t="shared" si="5"/>
        <v>560</v>
      </c>
      <c r="E19" s="15">
        <f t="shared" si="5"/>
        <v>560</v>
      </c>
      <c r="F19" s="15">
        <f t="shared" si="5"/>
        <v>560</v>
      </c>
      <c r="G19" s="15">
        <f t="shared" si="5"/>
        <v>560</v>
      </c>
      <c r="H19" s="16">
        <f>SUM(Table44[[#This Row],[1]:[6]])</f>
        <v>3360</v>
      </c>
    </row>
    <row r="20" spans="1:16" x14ac:dyDescent="0.3">
      <c r="A20" t="s">
        <v>3</v>
      </c>
      <c r="B20" s="15">
        <f>B8*$K$3</f>
        <v>0</v>
      </c>
      <c r="C20" s="15">
        <f t="shared" ref="C20:H20" si="6">C8*$K$3</f>
        <v>0</v>
      </c>
      <c r="D20" s="15">
        <f t="shared" si="6"/>
        <v>120</v>
      </c>
      <c r="E20" s="15">
        <f t="shared" si="6"/>
        <v>120</v>
      </c>
      <c r="F20" s="15">
        <f t="shared" si="6"/>
        <v>120</v>
      </c>
      <c r="G20" s="15">
        <f t="shared" si="6"/>
        <v>0</v>
      </c>
      <c r="H20" s="15">
        <f t="shared" si="6"/>
        <v>360</v>
      </c>
    </row>
    <row r="21" spans="1:16" x14ac:dyDescent="0.3">
      <c r="A21" t="s">
        <v>4</v>
      </c>
      <c r="B21" s="15"/>
      <c r="C21" s="15"/>
      <c r="D21" s="15"/>
      <c r="E21" s="15"/>
      <c r="F21" s="17"/>
      <c r="G21" s="17"/>
      <c r="H21" s="16"/>
    </row>
    <row r="22" spans="1:16" x14ac:dyDescent="0.3">
      <c r="A22" t="s">
        <v>24</v>
      </c>
      <c r="B22" s="15"/>
      <c r="C22" s="15"/>
      <c r="D22" s="15"/>
      <c r="E22" s="15"/>
      <c r="F22" s="17"/>
      <c r="G22" s="17"/>
      <c r="H22" s="16"/>
    </row>
    <row r="23" spans="1:16" x14ac:dyDescent="0.3">
      <c r="A23" t="s">
        <v>6</v>
      </c>
      <c r="B23" s="15">
        <f>B14*$K$5</f>
        <v>40</v>
      </c>
      <c r="C23" s="15">
        <f t="shared" ref="C23:G23" si="7">C14*$K$5</f>
        <v>120</v>
      </c>
      <c r="D23" s="15">
        <f t="shared" si="7"/>
        <v>170</v>
      </c>
      <c r="E23" s="15">
        <f t="shared" si="7"/>
        <v>140</v>
      </c>
      <c r="F23" s="15">
        <f t="shared" si="7"/>
        <v>50</v>
      </c>
      <c r="G23" s="15">
        <f t="shared" si="7"/>
        <v>0</v>
      </c>
      <c r="H23" s="15">
        <f>SUM(Table44[[#This Row],[1]:[6]])</f>
        <v>520</v>
      </c>
    </row>
    <row r="24" spans="1:16" x14ac:dyDescent="0.3">
      <c r="A24" t="s">
        <v>21</v>
      </c>
      <c r="B24" s="15">
        <f>B15*$K$6</f>
        <v>0</v>
      </c>
      <c r="C24" s="15">
        <f t="shared" ref="C24:H24" si="8">C15*$K$6</f>
        <v>0</v>
      </c>
      <c r="D24" s="15">
        <f t="shared" si="8"/>
        <v>0</v>
      </c>
      <c r="E24" s="15">
        <f t="shared" si="8"/>
        <v>0</v>
      </c>
      <c r="F24" s="15">
        <f t="shared" si="8"/>
        <v>400</v>
      </c>
      <c r="G24" s="15">
        <f t="shared" si="8"/>
        <v>0</v>
      </c>
      <c r="H24" s="15">
        <f t="shared" si="8"/>
        <v>400</v>
      </c>
    </row>
    <row r="25" spans="1:16" x14ac:dyDescent="0.3">
      <c r="A25" t="s">
        <v>11</v>
      </c>
      <c r="B25" s="15"/>
      <c r="C25" s="15"/>
      <c r="D25" s="15"/>
      <c r="E25" s="15"/>
      <c r="F25" s="17"/>
      <c r="G25" s="17"/>
      <c r="H25" s="34">
        <f>SUBTOTAL(109,Table44[TotaL])</f>
        <v>4640</v>
      </c>
    </row>
    <row r="27" spans="1:16" ht="15.75" customHeight="1" x14ac:dyDescent="0.3">
      <c r="C27" s="25" t="s">
        <v>35</v>
      </c>
      <c r="D27" s="26"/>
      <c r="E27" s="26"/>
      <c r="F27" s="26"/>
      <c r="G27" s="27"/>
    </row>
    <row r="28" spans="1:16" ht="15.75" customHeight="1" x14ac:dyDescent="0.3">
      <c r="C28" s="28"/>
      <c r="D28" s="36"/>
      <c r="E28" s="36"/>
      <c r="F28" s="36"/>
      <c r="G28" s="30"/>
    </row>
    <row r="29" spans="1:16" ht="15.75" customHeight="1" x14ac:dyDescent="0.3">
      <c r="C29" s="28"/>
      <c r="D29" s="36"/>
      <c r="E29" s="36"/>
      <c r="F29" s="36"/>
      <c r="G29" s="30"/>
    </row>
    <row r="30" spans="1:16" ht="15.75" customHeight="1" x14ac:dyDescent="0.3">
      <c r="C30" s="28"/>
      <c r="D30" s="36"/>
      <c r="E30" s="36"/>
      <c r="F30" s="36"/>
      <c r="G30" s="30"/>
    </row>
    <row r="31" spans="1:16" ht="15.75" customHeight="1" x14ac:dyDescent="0.3">
      <c r="C31" s="28"/>
      <c r="D31" s="36"/>
      <c r="E31" s="36"/>
      <c r="F31" s="36"/>
      <c r="G31" s="30"/>
    </row>
    <row r="32" spans="1:16" ht="15.75" customHeight="1" x14ac:dyDescent="0.3">
      <c r="C32" s="31"/>
      <c r="D32" s="32"/>
      <c r="E32" s="32"/>
      <c r="F32" s="32"/>
      <c r="G32" s="33"/>
    </row>
    <row r="33" spans="3:7" ht="15.75" customHeight="1" x14ac:dyDescent="0.35">
      <c r="C33" s="35"/>
      <c r="D33" s="35"/>
      <c r="E33" s="35"/>
      <c r="F33" s="35"/>
      <c r="G33" s="35"/>
    </row>
    <row r="34" spans="3:7" ht="15.75" customHeight="1" x14ac:dyDescent="0.35">
      <c r="C34" s="35"/>
      <c r="D34" s="35"/>
      <c r="E34" s="35"/>
      <c r="F34" s="35"/>
      <c r="G34" s="35"/>
    </row>
  </sheetData>
  <mergeCells count="5">
    <mergeCell ref="M11:Q11"/>
    <mergeCell ref="C27:G32"/>
    <mergeCell ref="A4:H4"/>
    <mergeCell ref="A16:H16"/>
    <mergeCell ref="J1:K1"/>
  </mergeCells>
  <dataValidations count="5">
    <dataValidation allowBlank="1" showInputMessage="1" showErrorMessage="1" prompt="Enter your Company Name" sqref="A2" xr:uid="{9F71E05C-1D87-45F1-9EFB-0896348CF46B}"/>
    <dataValidation type="list" allowBlank="1" showInputMessage="1" showErrorMessage="1" sqref="F6 F8:F9 F11:F15" xr:uid="{8166060E-4267-4AF7-AD06-865E772085A1}">
      <formula1>List_SalesPhases</formula1>
    </dataValidation>
    <dataValidation type="list" allowBlank="1" showInputMessage="1" showErrorMessage="1" sqref="D6 D8:D9 D11:D15" xr:uid="{AD4513C7-D867-4C9C-A502-2D2A0A7EB549}">
      <formula1>List_SalesCategories</formula1>
    </dataValidation>
    <dataValidation type="list" allowBlank="1" showInputMessage="1" showErrorMessage="1" sqref="C6 C8:C9 C11:C15" xr:uid="{557AEB2F-D0C7-46C7-9426-46C8E5F4B65A}">
      <formula1>List_SalesRegions</formula1>
    </dataValidation>
    <dataValidation type="list" allowBlank="1" showInputMessage="1" showErrorMessage="1" sqref="B6:B15 C7:G7 C10:G10" xr:uid="{5F940CDF-2541-4B1F-9AE7-17E800002271}">
      <formula1>List_SalesAgents</formula1>
    </dataValidation>
  </dataValidation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29D4E-D296-4F6D-9847-F69359A74D50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6c05727-aa75-4e4a-9b5f-8a80a1165891"/>
    <ds:schemaRef ds:uri="71af3243-3dd4-4a8d-8c0d-dd76da1f02a5"/>
    <ds:schemaRef ds:uri="http://schemas.microsoft.com/office/2006/metadata/properties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D706A2D-DCDA-4AD2-88B3-F7DA590AB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667B3D-EF76-41CA-BAA5-65992DA14C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TM11628816</Templat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Regular Plan Case</vt:lpstr>
      <vt:lpstr>Overtime Plan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2019-02-19T22:00:27Z</dcterms:created>
  <dcterms:modified xsi:type="dcterms:W3CDTF">2023-10-07T00:51:40Z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