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o365coloradoedu-my.sharepoint.com/personal/ghra1877_colorado_edu/Documents/Desktop/Spring 2024/2804/Boost-Glider/"/>
    </mc:Choice>
  </mc:AlternateContent>
  <xr:revisionPtr revIDLastSave="37" documentId="13_ncr:1_{1F4D4F3E-1D97-44F9-A97E-AE92CB33F553}" xr6:coauthVersionLast="47" xr6:coauthVersionMax="47" xr10:uidLastSave="{BF4084A1-72BC-485A-B37F-A9A5F70835AD}"/>
  <bookViews>
    <workbookView xWindow="-110" yWindow="-110" windowWidth="19420" windowHeight="10300" firstSheet="2"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4" i="4" l="1"/>
  <c r="AH4" i="4"/>
  <c r="AF4" i="4"/>
  <c r="AK4" i="4"/>
  <c r="AK3" i="4"/>
  <c r="W4" i="4"/>
  <c r="W3" i="4"/>
  <c r="T4" i="4"/>
  <c r="S4" i="4"/>
  <c r="T3" i="4"/>
  <c r="R4" i="4"/>
  <c r="M4" i="4"/>
  <c r="L4" i="4"/>
  <c r="K4" i="4"/>
  <c r="I4" i="4"/>
  <c r="H4" i="4"/>
  <c r="E4" i="4"/>
  <c r="G4" i="4" s="1"/>
  <c r="D4" i="4"/>
  <c r="AP3" i="5"/>
  <c r="W3" i="5"/>
  <c r="AH3" i="4"/>
  <c r="AG3" i="4"/>
  <c r="AF3" i="4"/>
  <c r="S3" i="4"/>
  <c r="R3" i="4"/>
  <c r="M3" i="4"/>
  <c r="L3" i="4"/>
  <c r="K3" i="4"/>
  <c r="I3" i="4"/>
  <c r="H3" i="4"/>
  <c r="G3" i="4"/>
  <c r="F3" i="4"/>
  <c r="E3" i="4"/>
  <c r="D3" i="4"/>
  <c r="AP4" i="5"/>
  <c r="W4" i="5"/>
  <c r="B2" i="8" a="1"/>
  <c r="B2" i="8" s="1"/>
  <c r="AP2" i="5"/>
  <c r="W2" i="5"/>
  <c r="A2" i="5"/>
  <c r="F4"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A57722CF-62E0-428D-AB10-1D20AF12095C}">
      <text>
        <r>
          <rPr>
            <b/>
            <sz val="9"/>
            <color indexed="81"/>
            <rFont val="Tahoma"/>
            <family val="2"/>
          </rPr>
          <t>John Mah:</t>
        </r>
        <r>
          <rPr>
            <sz val="9"/>
            <color indexed="81"/>
            <rFont val="Tahoma"/>
            <family val="2"/>
          </rPr>
          <t xml:space="preserve">
Design Configuration ID</t>
        </r>
      </text>
    </comment>
    <comment ref="B1" authorId="0" shapeId="0" xr:uid="{EABE38B3-91FF-409E-8CD9-05929F01F2FE}">
      <text>
        <r>
          <rPr>
            <b/>
            <sz val="9"/>
            <color indexed="81"/>
            <rFont val="Tahoma"/>
            <family val="2"/>
          </rPr>
          <t>John Mah:</t>
        </r>
        <r>
          <rPr>
            <sz val="9"/>
            <color indexed="81"/>
            <rFont val="Tahoma"/>
            <family val="2"/>
          </rPr>
          <t xml:space="preserve">
STD Atmosphere Altitude in meters</t>
        </r>
      </text>
    </comment>
    <comment ref="C1" authorId="0" shapeId="0" xr:uid="{22E816BB-09B0-4F88-B18F-852CFA82290E}">
      <text>
        <r>
          <rPr>
            <b/>
            <sz val="9"/>
            <color indexed="81"/>
            <rFont val="Tahoma"/>
            <family val="2"/>
          </rPr>
          <t>John Mah:</t>
        </r>
        <r>
          <rPr>
            <sz val="9"/>
            <color indexed="81"/>
            <rFont val="Tahoma"/>
            <family val="2"/>
          </rPr>
          <t xml:space="preserve">
Estimate of glide velocity (m/s)</t>
        </r>
      </text>
    </comment>
    <comment ref="D1" authorId="0" shapeId="0" xr:uid="{95B61A99-2283-4D76-B78E-56FF95A5A87B}">
      <text>
        <r>
          <rPr>
            <b/>
            <sz val="9"/>
            <color indexed="81"/>
            <rFont val="Tahoma"/>
            <family val="2"/>
          </rPr>
          <t>John Mah:</t>
        </r>
        <r>
          <rPr>
            <sz val="9"/>
            <color indexed="81"/>
            <rFont val="Tahoma"/>
            <family val="2"/>
          </rPr>
          <t xml:space="preserve">
Fuselage length in m</t>
        </r>
      </text>
    </comment>
    <comment ref="E1" authorId="0" shapeId="0" xr:uid="{FDF4771C-27DD-4608-9A1E-FD0C2E70E409}">
      <text>
        <r>
          <rPr>
            <b/>
            <sz val="9"/>
            <color indexed="81"/>
            <rFont val="Tahoma"/>
            <family val="2"/>
          </rPr>
          <t>John Mah:</t>
        </r>
        <r>
          <rPr>
            <sz val="9"/>
            <color indexed="81"/>
            <rFont val="Tahoma"/>
            <family val="2"/>
          </rPr>
          <t xml:space="preserve">
Fuselage max diameter in m</t>
        </r>
      </text>
    </comment>
    <comment ref="F1" authorId="0" shapeId="0" xr:uid="{52B72F72-2123-4028-A4A6-37F51DC63EFC}">
      <text>
        <r>
          <rPr>
            <b/>
            <sz val="9"/>
            <color indexed="81"/>
            <rFont val="Tahoma"/>
            <family val="2"/>
          </rPr>
          <t>John Mah:</t>
        </r>
        <r>
          <rPr>
            <sz val="9"/>
            <color indexed="81"/>
            <rFont val="Tahoma"/>
            <family val="2"/>
          </rPr>
          <t xml:space="preserve">
Fuselage finess ratio (auto calcuated from length_f and dia_f)</t>
        </r>
      </text>
    </comment>
    <comment ref="G1" authorId="0" shapeId="0" xr:uid="{1A046D68-C6B9-46A5-9D8E-3CAB0356839E}">
      <text>
        <r>
          <rPr>
            <b/>
            <sz val="9"/>
            <color indexed="81"/>
            <rFont val="Tahoma"/>
            <family val="2"/>
          </rPr>
          <t>John Mah:</t>
        </r>
        <r>
          <rPr>
            <sz val="9"/>
            <color indexed="81"/>
            <rFont val="Tahoma"/>
            <family val="2"/>
          </rPr>
          <t xml:space="preserve">
Max Fuselage Xsection Area in m^2 (autocalculated)</t>
        </r>
      </text>
    </comment>
    <comment ref="H1" authorId="0" shapeId="0" xr:uid="{78B669D2-F2E9-43F9-809F-646A2F550568}">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592B4E44-1DB7-412F-9E69-36F6ADA3B4AF}">
      <text>
        <r>
          <rPr>
            <b/>
            <sz val="9"/>
            <color indexed="81"/>
            <rFont val="Tahoma"/>
            <family val="2"/>
          </rPr>
          <t>John Mah:</t>
        </r>
        <r>
          <rPr>
            <sz val="9"/>
            <color indexed="81"/>
            <rFont val="Tahoma"/>
            <family val="2"/>
          </rPr>
          <t xml:space="preserve">
Wetted Fuselage Area (m^2)
</t>
        </r>
      </text>
    </comment>
    <comment ref="J1" authorId="0" shapeId="0" xr:uid="{12175084-BBCB-4886-9816-ADFCCB46C7B2}">
      <text>
        <r>
          <rPr>
            <b/>
            <sz val="9"/>
            <color indexed="81"/>
            <rFont val="Tahoma"/>
            <family val="2"/>
          </rPr>
          <t>John Mah:</t>
        </r>
        <r>
          <rPr>
            <sz val="9"/>
            <color indexed="81"/>
            <rFont val="Tahoma"/>
            <family val="2"/>
          </rPr>
          <t xml:space="preserve">
Fuselage Interference Factor (default= 1)</t>
        </r>
      </text>
    </comment>
    <comment ref="K1" authorId="0" shapeId="0" xr:uid="{4C1DC6C4-7894-4A66-B860-8E72C8F1BE7E}">
      <text>
        <r>
          <rPr>
            <b/>
            <sz val="9"/>
            <color indexed="81"/>
            <rFont val="Tahoma"/>
            <family val="2"/>
          </rPr>
          <t>John Mah:</t>
        </r>
        <r>
          <rPr>
            <sz val="9"/>
            <color indexed="81"/>
            <rFont val="Tahoma"/>
            <family val="2"/>
          </rPr>
          <t xml:space="preserve">
Wing Planform Area (m^2)</t>
        </r>
      </text>
    </comment>
    <comment ref="L1" authorId="0" shapeId="0" xr:uid="{F2401731-6D7E-4E14-BD30-ABBA96BE220E}">
      <text>
        <r>
          <rPr>
            <b/>
            <sz val="9"/>
            <color indexed="81"/>
            <rFont val="Tahoma"/>
            <family val="2"/>
          </rPr>
          <t>John Mah:</t>
        </r>
        <r>
          <rPr>
            <sz val="9"/>
            <color indexed="81"/>
            <rFont val="Tahoma"/>
            <family val="2"/>
          </rPr>
          <t xml:space="preserve">
Wing Wetted Area (m^2)</t>
        </r>
      </text>
    </comment>
    <comment ref="M1" authorId="0" shapeId="0" xr:uid="{2AD8696C-AE31-4192-BD8A-05D0591D0995}">
      <text>
        <r>
          <rPr>
            <b/>
            <sz val="9"/>
            <color indexed="81"/>
            <rFont val="Tahoma"/>
            <family val="2"/>
          </rPr>
          <t>John Mah:</t>
        </r>
        <r>
          <rPr>
            <sz val="9"/>
            <color indexed="81"/>
            <rFont val="Tahoma"/>
            <family val="2"/>
          </rPr>
          <t xml:space="preserve">
Wing Aspect Ratio</t>
        </r>
      </text>
    </comment>
    <comment ref="N1" authorId="0" shapeId="0" xr:uid="{FACA6089-2868-45AB-A68C-A4F232BA10B3}">
      <text>
        <r>
          <rPr>
            <b/>
            <sz val="9"/>
            <color indexed="81"/>
            <rFont val="Tahoma"/>
            <family val="2"/>
          </rPr>
          <t>John Mah:</t>
        </r>
        <r>
          <rPr>
            <sz val="9"/>
            <color indexed="81"/>
            <rFont val="Tahoma"/>
            <family val="2"/>
          </rPr>
          <t xml:space="preserve">
Wing Taper Ratio</t>
        </r>
      </text>
    </comment>
    <comment ref="O1" authorId="0" shapeId="0" xr:uid="{92B13426-3602-4727-BC2A-3E39CCD1AC15}">
      <text>
        <r>
          <rPr>
            <b/>
            <sz val="9"/>
            <color indexed="81"/>
            <rFont val="Tahoma"/>
            <family val="2"/>
          </rPr>
          <t>John Mah:</t>
        </r>
        <r>
          <rPr>
            <sz val="9"/>
            <color indexed="81"/>
            <rFont val="Tahoma"/>
            <family val="2"/>
          </rPr>
          <t xml:space="preserve">
Wing Leading Edge Sweep (deg)</t>
        </r>
      </text>
    </comment>
    <comment ref="P1" authorId="0" shapeId="0" xr:uid="{F72C56CA-9F4D-4AE2-90E2-9B55F62C245D}">
      <text>
        <r>
          <rPr>
            <b/>
            <sz val="9"/>
            <color indexed="81"/>
            <rFont val="Tahoma"/>
            <family val="2"/>
          </rPr>
          <t>John Mah:</t>
        </r>
        <r>
          <rPr>
            <sz val="9"/>
            <color indexed="81"/>
            <rFont val="Tahoma"/>
            <family val="2"/>
          </rPr>
          <t xml:space="preserve">
Wing Quarter Chord Sweep (deg)</t>
        </r>
      </text>
    </comment>
    <comment ref="Q1" authorId="0" shapeId="0" xr:uid="{20F6D625-323B-49EC-9B8E-C2CE6E57C400}">
      <text>
        <r>
          <rPr>
            <b/>
            <sz val="9"/>
            <color indexed="81"/>
            <rFont val="Tahoma"/>
            <family val="2"/>
          </rPr>
          <t>John Mah:</t>
        </r>
        <r>
          <rPr>
            <sz val="9"/>
            <color indexed="81"/>
            <rFont val="Tahoma"/>
            <family val="2"/>
          </rPr>
          <t xml:space="preserve">
Wing Interference Factor</t>
        </r>
      </text>
    </comment>
    <comment ref="R1" authorId="0" shapeId="0" xr:uid="{9968A1DA-016B-4DFA-9005-B03EE5FF32C5}">
      <text>
        <r>
          <rPr>
            <b/>
            <sz val="9"/>
            <color indexed="81"/>
            <rFont val="Tahoma"/>
            <family val="2"/>
          </rPr>
          <t>John Mah:</t>
        </r>
        <r>
          <rPr>
            <sz val="9"/>
            <color indexed="81"/>
            <rFont val="Tahoma"/>
            <family val="2"/>
          </rPr>
          <t xml:space="preserve">
Horz Tail 1 Planform Area (m^2)</t>
        </r>
      </text>
    </comment>
    <comment ref="S1" authorId="0" shapeId="0" xr:uid="{9599C69C-FB7F-4074-8170-71BE37F5781E}">
      <text>
        <r>
          <rPr>
            <b/>
            <sz val="9"/>
            <color indexed="81"/>
            <rFont val="Tahoma"/>
            <family val="2"/>
          </rPr>
          <t>John Mah:</t>
        </r>
        <r>
          <rPr>
            <sz val="9"/>
            <color indexed="81"/>
            <rFont val="Tahoma"/>
            <family val="2"/>
          </rPr>
          <t xml:space="preserve">
Horz Tail 1 Wetted Area (m^2)</t>
        </r>
      </text>
    </comment>
    <comment ref="T1" authorId="0" shapeId="0" xr:uid="{B3365BBC-02BA-4EB8-BE4F-57DAB2F018DF}">
      <text>
        <r>
          <rPr>
            <b/>
            <sz val="9"/>
            <color indexed="81"/>
            <rFont val="Tahoma"/>
            <family val="2"/>
          </rPr>
          <t>John Mah:</t>
        </r>
        <r>
          <rPr>
            <sz val="9"/>
            <color indexed="81"/>
            <rFont val="Tahoma"/>
            <family val="2"/>
          </rPr>
          <t xml:space="preserve">
Horz Tail 1 Aspect Ratio</t>
        </r>
      </text>
    </comment>
    <comment ref="U1" authorId="0" shapeId="0" xr:uid="{976736FE-DF8F-41BD-A7F8-1A7533D0CCA7}">
      <text>
        <r>
          <rPr>
            <b/>
            <sz val="9"/>
            <color indexed="81"/>
            <rFont val="Tahoma"/>
            <family val="2"/>
          </rPr>
          <t>John Mah:</t>
        </r>
        <r>
          <rPr>
            <sz val="9"/>
            <color indexed="81"/>
            <rFont val="Tahoma"/>
            <family val="2"/>
          </rPr>
          <t xml:space="preserve">
Horz Tail 1 Taper Ratio</t>
        </r>
      </text>
    </comment>
    <comment ref="V1" authorId="0" shapeId="0" xr:uid="{CB902C87-4942-4B34-B4AB-3BCF375AA93C}">
      <text>
        <r>
          <rPr>
            <b/>
            <sz val="9"/>
            <color indexed="81"/>
            <rFont val="Tahoma"/>
            <family val="2"/>
          </rPr>
          <t>John Mah:</t>
        </r>
        <r>
          <rPr>
            <sz val="9"/>
            <color indexed="81"/>
            <rFont val="Tahoma"/>
            <family val="2"/>
          </rPr>
          <t xml:space="preserve">
Horz Tail 1 Leading Edge Sweep (deg)</t>
        </r>
      </text>
    </comment>
    <comment ref="W1" authorId="0" shapeId="0" xr:uid="{849FE932-D5B5-4A96-BE2F-44BEFA866EB1}">
      <text>
        <r>
          <rPr>
            <b/>
            <sz val="9"/>
            <color indexed="81"/>
            <rFont val="Tahoma"/>
            <family val="2"/>
          </rPr>
          <t>John Mah:</t>
        </r>
        <r>
          <rPr>
            <sz val="9"/>
            <color indexed="81"/>
            <rFont val="Tahoma"/>
            <family val="2"/>
          </rPr>
          <t xml:space="preserve">
Horz Tail 1 Estimated Mean Aerodynamic Chord length (m)</t>
        </r>
      </text>
    </comment>
    <comment ref="X1" authorId="0" shapeId="0" xr:uid="{E2E4AD56-C7D3-49C1-9882-4BAE0B08B656}">
      <text>
        <r>
          <rPr>
            <b/>
            <sz val="9"/>
            <color indexed="81"/>
            <rFont val="Tahoma"/>
            <family val="2"/>
          </rPr>
          <t>John Mah:</t>
        </r>
        <r>
          <rPr>
            <sz val="9"/>
            <color indexed="81"/>
            <rFont val="Tahoma"/>
            <family val="2"/>
          </rPr>
          <t xml:space="preserve">
Horz Tail 1 Interference Factor</t>
        </r>
      </text>
    </comment>
    <comment ref="Y1" authorId="0" shapeId="0" xr:uid="{B441D15C-6792-49D8-960F-0830B6DD5E4B}">
      <text>
        <r>
          <rPr>
            <b/>
            <sz val="9"/>
            <color indexed="81"/>
            <rFont val="Tahoma"/>
            <family val="2"/>
          </rPr>
          <t>John Mah:</t>
        </r>
        <r>
          <rPr>
            <sz val="9"/>
            <color indexed="81"/>
            <rFont val="Tahoma"/>
            <family val="2"/>
          </rPr>
          <t xml:space="preserve">
Horz Tail 2 Planform Area (m^2)</t>
        </r>
      </text>
    </comment>
    <comment ref="Z1" authorId="0" shapeId="0" xr:uid="{C22332EE-C48E-4F55-8E56-45B1EA3BEC19}">
      <text>
        <r>
          <rPr>
            <b/>
            <sz val="9"/>
            <color indexed="81"/>
            <rFont val="Tahoma"/>
            <family val="2"/>
          </rPr>
          <t>John Mah:</t>
        </r>
        <r>
          <rPr>
            <sz val="9"/>
            <color indexed="81"/>
            <rFont val="Tahoma"/>
            <family val="2"/>
          </rPr>
          <t xml:space="preserve">
Horz Tail 2 Wetted Area (m^2)</t>
        </r>
      </text>
    </comment>
    <comment ref="AA1" authorId="0" shapeId="0" xr:uid="{3BA2AD5C-1630-4B6C-87CA-32E0FAAA2E8E}">
      <text>
        <r>
          <rPr>
            <b/>
            <sz val="9"/>
            <color indexed="81"/>
            <rFont val="Tahoma"/>
            <family val="2"/>
          </rPr>
          <t>John Mah:</t>
        </r>
        <r>
          <rPr>
            <sz val="9"/>
            <color indexed="81"/>
            <rFont val="Tahoma"/>
            <family val="2"/>
          </rPr>
          <t xml:space="preserve">
Horz Tail 2 Aspect Ratio</t>
        </r>
      </text>
    </comment>
    <comment ref="AB1" authorId="0" shapeId="0" xr:uid="{876C96EE-F1D3-4CBF-A274-F952C6B2B59B}">
      <text>
        <r>
          <rPr>
            <b/>
            <sz val="9"/>
            <color indexed="81"/>
            <rFont val="Tahoma"/>
            <family val="2"/>
          </rPr>
          <t>John Mah:</t>
        </r>
        <r>
          <rPr>
            <sz val="9"/>
            <color indexed="81"/>
            <rFont val="Tahoma"/>
            <family val="2"/>
          </rPr>
          <t xml:space="preserve">
Horz Tail 2 Taper Ratio</t>
        </r>
      </text>
    </comment>
    <comment ref="AC1" authorId="0" shapeId="0" xr:uid="{AB193FE5-1564-4CE2-9546-09E88078F28E}">
      <text>
        <r>
          <rPr>
            <b/>
            <sz val="9"/>
            <color indexed="81"/>
            <rFont val="Tahoma"/>
            <family val="2"/>
          </rPr>
          <t>John Mah:</t>
        </r>
        <r>
          <rPr>
            <sz val="9"/>
            <color indexed="81"/>
            <rFont val="Tahoma"/>
            <family val="2"/>
          </rPr>
          <t xml:space="preserve">
Horz Tail 2 Leading Edge Sweep (deg)</t>
        </r>
      </text>
    </comment>
    <comment ref="AD1" authorId="0" shapeId="0" xr:uid="{1697AB86-7B08-4EBD-B2B6-C5CF3690FABB}">
      <text>
        <r>
          <rPr>
            <b/>
            <sz val="9"/>
            <color indexed="81"/>
            <rFont val="Tahoma"/>
            <family val="2"/>
          </rPr>
          <t>John Mah:</t>
        </r>
        <r>
          <rPr>
            <sz val="9"/>
            <color indexed="81"/>
            <rFont val="Tahoma"/>
            <family val="2"/>
          </rPr>
          <t xml:space="preserve">
Horz Tail 2 Estimated Mean Aerodynamic Chord (m)</t>
        </r>
      </text>
    </comment>
    <comment ref="AE1" authorId="0" shapeId="0" xr:uid="{A5B779C7-82A8-4B9E-A330-A19A79A4F458}">
      <text>
        <r>
          <rPr>
            <b/>
            <sz val="9"/>
            <color indexed="81"/>
            <rFont val="Tahoma"/>
            <family val="2"/>
          </rPr>
          <t>John Mah:</t>
        </r>
        <r>
          <rPr>
            <sz val="9"/>
            <color indexed="81"/>
            <rFont val="Tahoma"/>
            <family val="2"/>
          </rPr>
          <t xml:space="preserve">
Horz Tail 2 Interference Factor</t>
        </r>
      </text>
    </comment>
    <comment ref="AF1" authorId="0" shapeId="0" xr:uid="{1A38F9B5-2E57-4FAD-A87A-36E226087318}">
      <text>
        <r>
          <rPr>
            <b/>
            <sz val="9"/>
            <color indexed="81"/>
            <rFont val="Tahoma"/>
            <family val="2"/>
          </rPr>
          <t>John Mah:</t>
        </r>
        <r>
          <rPr>
            <sz val="9"/>
            <color indexed="81"/>
            <rFont val="Tahoma"/>
            <family val="2"/>
          </rPr>
          <t xml:space="preserve">
Vert Tail 1 Planform Area (m^2)</t>
        </r>
      </text>
    </comment>
    <comment ref="AG1" authorId="0" shapeId="0" xr:uid="{A8D1E827-CB16-4A44-8728-3D27031E5C69}">
      <text>
        <r>
          <rPr>
            <b/>
            <sz val="9"/>
            <color indexed="81"/>
            <rFont val="Tahoma"/>
            <family val="2"/>
          </rPr>
          <t>John Mah:</t>
        </r>
        <r>
          <rPr>
            <sz val="9"/>
            <color indexed="81"/>
            <rFont val="Tahoma"/>
            <family val="2"/>
          </rPr>
          <t xml:space="preserve">
Vert Tail 1 Wetted Area (m^2)</t>
        </r>
      </text>
    </comment>
    <comment ref="AH1" authorId="0" shapeId="0" xr:uid="{22918086-0C74-48BC-B656-C8EEC9D6E8D7}">
      <text>
        <r>
          <rPr>
            <b/>
            <sz val="9"/>
            <color indexed="81"/>
            <rFont val="Tahoma"/>
            <family val="2"/>
          </rPr>
          <t>John Mah:</t>
        </r>
        <r>
          <rPr>
            <sz val="9"/>
            <color indexed="81"/>
            <rFont val="Tahoma"/>
            <family val="2"/>
          </rPr>
          <t xml:space="preserve">
Vert Tail 1 Aspect Ratio</t>
        </r>
      </text>
    </comment>
    <comment ref="AI1" authorId="0" shapeId="0" xr:uid="{27850A33-5D3C-41BF-BAF1-D8C4107B5C0F}">
      <text>
        <r>
          <rPr>
            <b/>
            <sz val="9"/>
            <color indexed="81"/>
            <rFont val="Tahoma"/>
            <family val="2"/>
          </rPr>
          <t>John Mah:</t>
        </r>
        <r>
          <rPr>
            <sz val="9"/>
            <color indexed="81"/>
            <rFont val="Tahoma"/>
            <family val="2"/>
          </rPr>
          <t xml:space="preserve">
Vert Tail 1 Taper Ratio
</t>
        </r>
      </text>
    </comment>
    <comment ref="AJ1" authorId="0" shapeId="0" xr:uid="{C2B802A2-7B3C-4ED1-8813-D9835B261EA9}">
      <text>
        <r>
          <rPr>
            <b/>
            <sz val="9"/>
            <color indexed="81"/>
            <rFont val="Tahoma"/>
            <family val="2"/>
          </rPr>
          <t>John Mah:</t>
        </r>
        <r>
          <rPr>
            <sz val="9"/>
            <color indexed="81"/>
            <rFont val="Tahoma"/>
            <family val="2"/>
          </rPr>
          <t xml:space="preserve">
Vert Tail 1 Leading Edge Sweep (deg)</t>
        </r>
      </text>
    </comment>
    <comment ref="AK1" authorId="0" shapeId="0" xr:uid="{ED7CC757-0038-4013-AA4A-AC397722CB86}">
      <text>
        <r>
          <rPr>
            <b/>
            <sz val="9"/>
            <color indexed="81"/>
            <rFont val="Tahoma"/>
            <family val="2"/>
          </rPr>
          <t>John Mah:</t>
        </r>
        <r>
          <rPr>
            <sz val="9"/>
            <color indexed="81"/>
            <rFont val="Tahoma"/>
            <family val="2"/>
          </rPr>
          <t xml:space="preserve">
Vert Tail 1 Estimated Mean Aerodynamic Chord (m)</t>
        </r>
      </text>
    </comment>
    <comment ref="AL1" authorId="0" shapeId="0" xr:uid="{8C6E229A-181C-45D7-AF82-E6026E56A69F}">
      <text>
        <r>
          <rPr>
            <b/>
            <sz val="9"/>
            <color indexed="81"/>
            <rFont val="Tahoma"/>
            <family val="2"/>
          </rPr>
          <t>John Mah:</t>
        </r>
        <r>
          <rPr>
            <sz val="9"/>
            <color indexed="81"/>
            <rFont val="Tahoma"/>
            <family val="2"/>
          </rPr>
          <t xml:space="preserve">
Vert Tail 1 Interference Factor</t>
        </r>
      </text>
    </comment>
    <comment ref="AM1" authorId="0" shapeId="0" xr:uid="{F56E5D34-0A6E-4544-ABA4-030EBAC71B72}">
      <text>
        <r>
          <rPr>
            <b/>
            <sz val="9"/>
            <color indexed="81"/>
            <rFont val="Tahoma"/>
            <family val="2"/>
          </rPr>
          <t>John Mah:</t>
        </r>
        <r>
          <rPr>
            <sz val="9"/>
            <color indexed="81"/>
            <rFont val="Tahoma"/>
            <family val="2"/>
          </rPr>
          <t xml:space="preserve">
Vert Tail 2 Planform Area (m^2)</t>
        </r>
      </text>
    </comment>
    <comment ref="AN1" authorId="0" shapeId="0" xr:uid="{E06C2B75-BAFE-4C25-A4A5-72A0290409B5}">
      <text>
        <r>
          <rPr>
            <b/>
            <sz val="9"/>
            <color indexed="81"/>
            <rFont val="Tahoma"/>
            <family val="2"/>
          </rPr>
          <t>John Mah:</t>
        </r>
        <r>
          <rPr>
            <sz val="9"/>
            <color indexed="81"/>
            <rFont val="Tahoma"/>
            <family val="2"/>
          </rPr>
          <t xml:space="preserve">
Vert Tail 2 Wetted Area (m^2)</t>
        </r>
      </text>
    </comment>
    <comment ref="AO1" authorId="0" shapeId="0" xr:uid="{9EEAF1A0-4AAD-41A2-A917-30D08ED0DE68}">
      <text>
        <r>
          <rPr>
            <b/>
            <sz val="9"/>
            <color indexed="81"/>
            <rFont val="Tahoma"/>
            <family val="2"/>
          </rPr>
          <t>John Mah:</t>
        </r>
        <r>
          <rPr>
            <sz val="9"/>
            <color indexed="81"/>
            <rFont val="Tahoma"/>
            <family val="2"/>
          </rPr>
          <t xml:space="preserve">
Vert Tail 2 Aspect Ratio</t>
        </r>
      </text>
    </comment>
    <comment ref="AP1" authorId="0" shapeId="0" xr:uid="{9D9C995C-37A3-4BCD-A377-A2E5AA345A34}">
      <text>
        <r>
          <rPr>
            <b/>
            <sz val="9"/>
            <color indexed="81"/>
            <rFont val="Tahoma"/>
            <family val="2"/>
          </rPr>
          <t>John Mah:</t>
        </r>
        <r>
          <rPr>
            <sz val="9"/>
            <color indexed="81"/>
            <rFont val="Tahoma"/>
            <family val="2"/>
          </rPr>
          <t xml:space="preserve">
Vert Tail 2 Taper Ratio</t>
        </r>
      </text>
    </comment>
    <comment ref="AQ1" authorId="0" shapeId="0" xr:uid="{EDF17C56-92AE-43AE-91F2-4908AD7F675F}">
      <text>
        <r>
          <rPr>
            <b/>
            <sz val="9"/>
            <color indexed="81"/>
            <rFont val="Tahoma"/>
            <family val="2"/>
          </rPr>
          <t>John Mah:</t>
        </r>
        <r>
          <rPr>
            <sz val="9"/>
            <color indexed="81"/>
            <rFont val="Tahoma"/>
            <family val="2"/>
          </rPr>
          <t xml:space="preserve">
Vert Tail 2 Leading Edge Sweep (deg)</t>
        </r>
      </text>
    </comment>
    <comment ref="AR1" authorId="0" shapeId="0" xr:uid="{BB1F4F32-51E4-48F8-AE2C-7B72BF5F20B7}">
      <text>
        <r>
          <rPr>
            <b/>
            <sz val="9"/>
            <color indexed="81"/>
            <rFont val="Tahoma"/>
            <family val="2"/>
          </rPr>
          <t>John Mah:</t>
        </r>
        <r>
          <rPr>
            <sz val="9"/>
            <color indexed="81"/>
            <rFont val="Tahoma"/>
            <family val="2"/>
          </rPr>
          <t xml:space="preserve">
Vert Tail 2 Estimated Mean Aerodynamic Chord (m)</t>
        </r>
      </text>
    </comment>
    <comment ref="AS1" authorId="0" shapeId="0" xr:uid="{DC9E5CFD-D363-4F9F-ADF4-80AD3AEDC976}">
      <text>
        <r>
          <rPr>
            <b/>
            <sz val="9"/>
            <color indexed="81"/>
            <rFont val="Tahoma"/>
            <family val="2"/>
          </rPr>
          <t>John Mah:</t>
        </r>
        <r>
          <rPr>
            <sz val="9"/>
            <color indexed="81"/>
            <rFont val="Tahoma"/>
            <family val="2"/>
          </rPr>
          <t xml:space="preserve">
Vert Tail 2 Interference Factor</t>
        </r>
      </text>
    </comment>
    <comment ref="AT1" authorId="0" shapeId="0" xr:uid="{435A1CBA-A088-41C7-9B11-BEF543887D2E}">
      <text>
        <r>
          <rPr>
            <b/>
            <sz val="9"/>
            <color indexed="81"/>
            <rFont val="Tahoma"/>
            <family val="2"/>
          </rPr>
          <t>John Mah:</t>
        </r>
        <r>
          <rPr>
            <sz val="9"/>
            <color indexed="81"/>
            <rFont val="Tahoma"/>
            <family val="2"/>
          </rPr>
          <t xml:space="preserve">
2 or 1.25 liter</t>
        </r>
      </text>
    </comment>
    <comment ref="AU1" authorId="0" shapeId="0" xr:uid="{CAB67AF8-D994-4646-BD24-F7991C6954CE}">
      <text>
        <r>
          <rPr>
            <b/>
            <sz val="9"/>
            <color indexed="81"/>
            <rFont val="Tahoma"/>
            <family val="2"/>
          </rPr>
          <t>John Mah:</t>
        </r>
        <r>
          <rPr>
            <sz val="9"/>
            <color indexed="81"/>
            <rFont val="Tahoma"/>
            <family val="2"/>
          </rPr>
          <t xml:space="preserve">
mL or grams
</t>
        </r>
      </text>
    </comment>
    <comment ref="AV1" authorId="0" shapeId="0" xr:uid="{4579E6BA-3EB6-403C-8197-03C64E40BB96}">
      <text>
        <r>
          <rPr>
            <b/>
            <sz val="9"/>
            <color indexed="81"/>
            <rFont val="Tahoma"/>
            <family val="2"/>
          </rPr>
          <t>John Mah:</t>
        </r>
        <r>
          <rPr>
            <sz val="9"/>
            <color indexed="81"/>
            <rFont val="Tahoma"/>
            <family val="2"/>
          </rPr>
          <t xml:space="preserve">
Deg from horizontal</t>
        </r>
      </text>
    </comment>
    <comment ref="AW1" authorId="0" shapeId="0" xr:uid="{D56FF8C8-95CB-4C8B-8162-42BF33C705DD}">
      <text>
        <r>
          <rPr>
            <b/>
            <sz val="9"/>
            <color indexed="81"/>
            <rFont val="Tahoma"/>
            <family val="2"/>
          </rPr>
          <t>John Mah:</t>
        </r>
        <r>
          <rPr>
            <sz val="9"/>
            <color indexed="81"/>
            <rFont val="Tahoma"/>
            <family val="2"/>
          </rPr>
          <t xml:space="preserve">
Deg from North
0 = North
90 = East
180 = South
270 = West</t>
        </r>
      </text>
    </comment>
    <comment ref="AX1" authorId="0" shapeId="0" xr:uid="{AF38E8AA-7ACD-4888-8968-7CE0EE4DF900}">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E4C53BEF-C428-450D-AA0B-429B5DFFC4DE}">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<sst xmlns="http://schemas.openxmlformats.org/spreadsheetml/2006/main" count="367" uniqueCount="201">
  <si>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</si>
  <si>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</si>
  <si>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</si>
  <si>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</si>
  <si>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</si>
  <si>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</si>
  <si>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</si>
  <si>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</si>
  <si>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</si>
  <si>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</si>
  <si>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</si>
  <si>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</si>
  <si>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</si>
  <si>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</si>
  <si>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</si>
  <si>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</si>
  <si>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</si>
  <si>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</si>
  <si>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</si>
  <si>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</si>
  <si>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</si>
  <si>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</si>
  <si>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</si>
  <si>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</si>
  <si>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</si>
  <si>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</si>
  <si>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</si>
  <si>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</si>
  <si>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</si>
  <si>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</si>
  <si>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</si>
  <si>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</si>
  <si>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</si>
  <si>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</si>
  <si>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</si>
  <si>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</si>
  <si>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</si>
  <si>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</si>
  <si>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</si>
  <si>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</si>
  <si>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</si>
  <si>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</si>
  <si>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</si>
  <si>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</si>
  <si>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</si>
  <si>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</si>
  <si>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</si>
  <si>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</si>
  <si>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</si>
  <si>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</si>
  <si>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</si>
  <si>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</si>
  <si>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</si>
  <si>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</si>
  <si>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</si>
  <si>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</si>
  <si>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</si>
  <si>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</si>
  <si>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</si>
  <si>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</si>
  <si>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</si>
  <si>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</si>
  <si>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</si>
  <si>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</si>
  <si>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</si>
  <si>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</si>
  <si>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</si>
  <si>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</si>
  <si>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</si>
  <si>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</si>
  <si>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</si>
  <si>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</si>
  <si>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</si>
  <si>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</si>
  <si>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</si>
  <si>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</si>
  <si>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</si>
  <si>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</si>
  <si>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</si>
  <si>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</si>
  <si>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</si>
  <si>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</si>
  <si>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</si>
  <si>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</si>
  <si>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</si>
  <si>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</si>
  <si>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</si>
  <si>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</si>
  <si>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</si>
  <si>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</si>
  <si>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</si>
  <si>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</si>
  <si>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</si>
  <si>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</si>
  <si>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</si>
  <si>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</si>
  <si>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</si>
  <si>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</si>
  <si>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</si>
  <si>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</si>
  <si>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</si>
  <si>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</si>
  <si>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</si>
  <si>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</si>
  <si>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</si>
  <si>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</si>
  <si>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</si>
  <si>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</si>
  <si>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</si>
  <si>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</si>
  <si>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</si>
  <si>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</si>
  <si>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</si>
  <si>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</si>
  <si>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</si>
  <si>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</si>
  <si>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</si>
  <si>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</si>
  <si>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</si>
  <si>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</si>
  <si>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</si>
  <si>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</si>
  <si>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</si>
  <si>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</si>
  <si>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</si>
  <si>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</si>
  <si>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</si>
  <si>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</si>
  <si>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</si>
  <si>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</si>
  <si>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</si>
  <si>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</si>
  <si>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</si>
  <si>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</si>
  <si>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</si>
  <si>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</si>
  <si>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</si>
  <si>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</si>
  <si>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</si>
  <si>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</si>
  <si>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</si>
  <si>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</si>
  <si>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</si>
  <si>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</si>
  <si>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</si>
  <si>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</si>
  <si>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</si>
  <si>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</si>
  <si>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</si>
  <si>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</si>
  <si>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</si>
  <si>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</si>
  <si>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</si>
  <si>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</si>
  <si>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</si>
  <si>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</si>
  <si>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</si>
  <si>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</si>
  <si>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</si>
  <si>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</si>
  <si>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</si>
  <si>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</si>
  <si>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</si>
  <si>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</si>
  <si>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</si>
  <si>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</si>
  <si>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</si>
  <si>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</si>
  <si>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</si>
  <si>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</si>
  <si>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</si>
  <si>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</si>
  <si>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</si>
  <si>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</si>
  <si>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</si>
  <si>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</si>
  <si>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</si>
  <si>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</si>
  <si>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</si>
  <si>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</si>
  <si>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</si>
  <si>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</si>
  <si>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</si>
  <si>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</si>
  <si>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</si>
  <si>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</si>
  <si>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</si>
  <si>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</si>
  <si>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</si>
  <si>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</si>
  <si>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</si>
  <si>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</si>
  <si>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</si>
  <si>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</si>
  <si>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</si>
  <si>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</si>
  <si>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</si>
  <si>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</si>
  <si>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</si>
  <si>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Yahya's Model</t>
  </si>
  <si>
    <t>1/10 Tempest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</si>
</sst>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7">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0" fillId="0" borderId="6" xfId="0" applyBorder="1"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2" workbookViewId="0">
      <selection activeCell="D10" sqref="D10"/>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1" zoomScale="78"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4"/>
  <sheetViews>
    <sheetView tabSelected="1" workbookViewId="0">
      <selection activeCell="F6" sqref="F6"/>
    </sheetView>
  </sheetViews>
  <sheetFormatPr defaultRowHeight="14.5" x14ac:dyDescent="0.35"/>
  <cols>
    <col min="1" max="1" width="17.1796875" customWidth="1"/>
    <col min="2" max="2" width="10.54296875" customWidth="1"/>
    <col min="6" max="7" width="11.36328125" bestFit="1" customWidth="1"/>
    <col min="11" max="11" width="6.81640625" customWidth="1"/>
    <col min="13" max="13" width="11.36328125" bestFit="1" customWidth="1"/>
    <col min="16" max="16" width="14.54296875" bestFit="1" customWidth="1"/>
    <col min="20" max="20" width="11.36328125" bestFit="1" customWidth="1"/>
    <col min="34" max="34" width="11.36328125" bestFit="1" customWidth="1"/>
    <col min="46" max="47" width="9.81640625" bestFit="1" customWidth="1"/>
    <col min="48" max="48" width="9.1796875" bestFit="1" customWidth="1"/>
    <col min="49" max="49" width="9.81640625" bestFit="1" customWidth="1"/>
  </cols>
  <sheetData>
    <row r="1" spans="1:51" ht="15" thickBot="1" x14ac:dyDescent="0.4">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ht="15" thickBot="1" x14ac:dyDescent="0.4">
      <c r="A2" t="s">
        <v>198</v>
      </c>
      <c r="B2" s="16">
        <v>1655</v>
      </c>
      <c r="C2" s="16">
        <v>20</v>
      </c>
      <c r="D2" s="16">
        <v>1.56</v>
      </c>
      <c r="E2" s="16">
        <v>0.16</v>
      </c>
      <c r="F2" s="16">
        <v>9.75</v>
      </c>
      <c r="G2" s="16">
        <v>2.0105999999999999E-2</v>
      </c>
      <c r="H2" s="16">
        <v>5.0000000000000001E-3</v>
      </c>
      <c r="I2" s="16">
        <v>4.8919999999999998E-2</v>
      </c>
      <c r="J2" s="16">
        <v>1</v>
      </c>
      <c r="K2" s="16">
        <v>0.63</v>
      </c>
      <c r="L2" s="16">
        <v>0.63</v>
      </c>
      <c r="M2" s="16">
        <v>16.5</v>
      </c>
      <c r="N2" s="16">
        <v>0.2</v>
      </c>
      <c r="O2" s="16">
        <v>0</v>
      </c>
      <c r="P2" s="16">
        <v>0</v>
      </c>
      <c r="Q2" s="16">
        <v>1.4</v>
      </c>
      <c r="R2" s="16">
        <v>0.19500000000000001</v>
      </c>
      <c r="S2" s="16">
        <v>0.19500000000000001</v>
      </c>
      <c r="T2" s="16">
        <v>0.14624999999999999</v>
      </c>
      <c r="U2" s="16">
        <v>0.2</v>
      </c>
      <c r="V2" s="16">
        <v>0</v>
      </c>
      <c r="W2" s="16">
        <v>0.125</v>
      </c>
      <c r="X2" s="16">
        <v>1.4</v>
      </c>
      <c r="Y2" s="16">
        <v>0</v>
      </c>
      <c r="Z2" s="16">
        <v>0</v>
      </c>
      <c r="AA2" s="16">
        <v>0</v>
      </c>
      <c r="AB2" s="16">
        <v>0</v>
      </c>
      <c r="AC2" s="16">
        <v>0</v>
      </c>
      <c r="AD2" s="16">
        <v>0</v>
      </c>
      <c r="AE2" s="16">
        <v>0</v>
      </c>
      <c r="AF2" s="16">
        <v>0.1173</v>
      </c>
      <c r="AG2" s="16">
        <v>0.1173</v>
      </c>
      <c r="AH2" s="16">
        <v>1.3635999999999999</v>
      </c>
      <c r="AI2" s="16">
        <v>1</v>
      </c>
      <c r="AJ2" s="16">
        <v>15</v>
      </c>
      <c r="AK2" s="16">
        <v>0.26</v>
      </c>
      <c r="AL2" s="16">
        <v>1.1000000000000001</v>
      </c>
      <c r="AM2" s="16">
        <v>0</v>
      </c>
      <c r="AN2" s="16">
        <v>0</v>
      </c>
      <c r="AO2" s="16">
        <v>0</v>
      </c>
      <c r="AP2" s="16">
        <v>0</v>
      </c>
      <c r="AQ2" s="16">
        <v>0</v>
      </c>
      <c r="AR2" s="16">
        <v>0</v>
      </c>
      <c r="AS2" s="16">
        <v>0</v>
      </c>
      <c r="AT2" s="16">
        <v>2</v>
      </c>
      <c r="AU2" s="16">
        <v>800</v>
      </c>
      <c r="AV2" s="16">
        <v>45</v>
      </c>
      <c r="AW2" s="16">
        <v>90</v>
      </c>
      <c r="AX2" s="16">
        <v>270</v>
      </c>
      <c r="AY2" s="16">
        <v>6.25</v>
      </c>
    </row>
    <row r="3" spans="1:51" ht="15" thickBot="1" x14ac:dyDescent="0.4">
      <c r="A3" t="s">
        <v>200</v>
      </c>
      <c r="B3">
        <v>1655</v>
      </c>
      <c r="C3">
        <v>20</v>
      </c>
      <c r="D3">
        <f>D2/10</f>
        <v>0.156</v>
      </c>
      <c r="E3">
        <f>E2/10</f>
        <v>1.6E-2</v>
      </c>
      <c r="F3">
        <f>D3/E3</f>
        <v>9.75</v>
      </c>
      <c r="G3">
        <f>3.14*(E3/2)^2</f>
        <v>2.0096E-4</v>
      </c>
      <c r="H3">
        <f>H2/10</f>
        <v>5.0000000000000001E-4</v>
      </c>
      <c r="I3">
        <f>I2/10</f>
        <v>4.8919999999999996E-3</v>
      </c>
      <c r="J3">
        <v>1</v>
      </c>
      <c r="K3">
        <f>K2/10</f>
        <v>6.3E-2</v>
      </c>
      <c r="L3">
        <f>K3</f>
        <v>6.3E-2</v>
      </c>
      <c r="M3">
        <f>((3.22/10)^2)/K3</f>
        <v>1.645777777777778</v>
      </c>
      <c r="N3">
        <v>0.2</v>
      </c>
      <c r="O3">
        <v>0</v>
      </c>
      <c r="P3">
        <v>0</v>
      </c>
      <c r="Q3">
        <v>1.4</v>
      </c>
      <c r="R3">
        <f>R2/10</f>
        <v>1.95E-2</v>
      </c>
      <c r="S3">
        <f>R3</f>
        <v>1.95E-2</v>
      </c>
      <c r="T3">
        <f>((0.75/10)^2)/R3</f>
        <v>0.28846153846153844</v>
      </c>
      <c r="U3">
        <v>0.2</v>
      </c>
      <c r="V3">
        <v>0</v>
      </c>
      <c r="W3">
        <f>W2/10</f>
        <v>1.2500000000000001E-2</v>
      </c>
      <c r="X3">
        <v>1.4</v>
      </c>
      <c r="Y3" s="16">
        <v>0</v>
      </c>
      <c r="Z3" s="16">
        <v>0</v>
      </c>
      <c r="AA3" s="16">
        <v>0</v>
      </c>
      <c r="AB3" s="16">
        <v>0</v>
      </c>
      <c r="AC3" s="16">
        <v>0</v>
      </c>
      <c r="AD3" s="16">
        <v>0</v>
      </c>
      <c r="AE3" s="16">
        <v>0</v>
      </c>
      <c r="AF3">
        <f>AF2/10</f>
        <v>1.1730000000000001E-2</v>
      </c>
      <c r="AG3">
        <f>AF3</f>
        <v>1.1730000000000001E-2</v>
      </c>
      <c r="AH3">
        <f>((0.4/10)^2)/AF3</f>
        <v>0.13640238704177324</v>
      </c>
      <c r="AI3">
        <v>1</v>
      </c>
      <c r="AJ3">
        <v>15</v>
      </c>
      <c r="AK3">
        <f>AK2/10</f>
        <v>2.6000000000000002E-2</v>
      </c>
      <c r="AL3">
        <v>1.1000000000000001</v>
      </c>
      <c r="AM3" s="16">
        <v>0</v>
      </c>
      <c r="AN3" s="16">
        <v>0</v>
      </c>
      <c r="AO3" s="16">
        <v>0</v>
      </c>
      <c r="AP3" s="16">
        <v>0</v>
      </c>
      <c r="AQ3" s="16">
        <v>0</v>
      </c>
      <c r="AR3" s="16">
        <v>0</v>
      </c>
      <c r="AS3" s="16">
        <v>0</v>
      </c>
      <c r="AT3" s="16">
        <v>2</v>
      </c>
      <c r="AU3" s="16">
        <v>800</v>
      </c>
      <c r="AV3" s="16">
        <v>45</v>
      </c>
      <c r="AW3" s="16">
        <v>90</v>
      </c>
      <c r="AX3" s="16">
        <v>270</v>
      </c>
      <c r="AY3" s="16">
        <v>6.25</v>
      </c>
    </row>
    <row r="4" spans="1:51" ht="15" thickBot="1" x14ac:dyDescent="0.4">
      <c r="A4" t="s">
        <v>199</v>
      </c>
      <c r="B4" s="16">
        <v>1655</v>
      </c>
      <c r="C4" s="16">
        <v>20</v>
      </c>
      <c r="D4" s="16">
        <f>D3*3</f>
        <v>0.46799999999999997</v>
      </c>
      <c r="E4" s="16">
        <f>E3*3</f>
        <v>4.8000000000000001E-2</v>
      </c>
      <c r="F4" s="16">
        <f>D4/E4</f>
        <v>9.75</v>
      </c>
      <c r="G4" s="16">
        <f>3.14*(E4/2)^2</f>
        <v>1.80864E-3</v>
      </c>
      <c r="H4" s="16">
        <f>H3*3</f>
        <v>1.5E-3</v>
      </c>
      <c r="I4" s="16">
        <f>I3*3</f>
        <v>1.4675999999999998E-2</v>
      </c>
      <c r="J4" s="16">
        <v>1</v>
      </c>
      <c r="K4" s="16">
        <f>K3*3</f>
        <v>0.189</v>
      </c>
      <c r="L4" s="16">
        <f>K4</f>
        <v>0.189</v>
      </c>
      <c r="M4" s="16">
        <f>(0.6*0.6)/K4</f>
        <v>1.9047619047619047</v>
      </c>
      <c r="N4" s="16">
        <v>0.2</v>
      </c>
      <c r="O4" s="16">
        <v>0</v>
      </c>
      <c r="P4" s="16">
        <v>0</v>
      </c>
      <c r="Q4" s="16">
        <v>1.4</v>
      </c>
      <c r="R4" s="16">
        <f>R3*3</f>
        <v>5.8499999999999996E-2</v>
      </c>
      <c r="S4" s="16">
        <f>R4</f>
        <v>5.8499999999999996E-2</v>
      </c>
      <c r="T4" s="16">
        <f>T3*3</f>
        <v>0.86538461538461531</v>
      </c>
      <c r="U4" s="16">
        <v>0.2</v>
      </c>
      <c r="V4" s="16">
        <v>0</v>
      </c>
      <c r="W4" s="16">
        <f>W3*3</f>
        <v>3.7500000000000006E-2</v>
      </c>
      <c r="X4" s="16">
        <v>1.4</v>
      </c>
      <c r="Y4" s="16">
        <v>0</v>
      </c>
      <c r="Z4" s="16">
        <v>0</v>
      </c>
      <c r="AA4" s="16">
        <v>0</v>
      </c>
      <c r="AB4" s="16">
        <v>0</v>
      </c>
      <c r="AC4" s="16">
        <v>0</v>
      </c>
      <c r="AD4" s="16">
        <v>0</v>
      </c>
      <c r="AE4" s="16">
        <v>0</v>
      </c>
      <c r="AF4" s="16">
        <f>AF3*3</f>
        <v>3.5189999999999999E-2</v>
      </c>
      <c r="AG4" s="16">
        <f>AG3*3</f>
        <v>3.5189999999999999E-2</v>
      </c>
      <c r="AH4" s="16">
        <f>AH3*3</f>
        <v>0.40920716112531974</v>
      </c>
      <c r="AI4" s="16">
        <v>1</v>
      </c>
      <c r="AJ4" s="16">
        <v>15</v>
      </c>
      <c r="AK4" s="16">
        <f>AK3*3</f>
        <v>7.8000000000000014E-2</v>
      </c>
      <c r="AL4" s="16">
        <v>1.1000000000000001</v>
      </c>
      <c r="AM4" s="16">
        <v>0</v>
      </c>
      <c r="AN4" s="16">
        <v>0</v>
      </c>
      <c r="AO4" s="16">
        <v>0</v>
      </c>
      <c r="AP4" s="16">
        <v>0</v>
      </c>
      <c r="AQ4" s="16">
        <v>0</v>
      </c>
      <c r="AR4" s="16">
        <v>0</v>
      </c>
      <c r="AS4" s="16">
        <v>0</v>
      </c>
      <c r="AT4" s="16">
        <v>2</v>
      </c>
      <c r="AU4" s="16">
        <v>800</v>
      </c>
      <c r="AV4" s="16">
        <v>45</v>
      </c>
      <c r="AW4" s="16">
        <v>90</v>
      </c>
      <c r="AX4" s="16">
        <v>270</v>
      </c>
      <c r="AY4" s="16">
        <v>6.25</v>
      </c>
    </row>
  </sheetData>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42"/>
  <sheetViews>
    <sheetView workbookViewId="0">
      <selection activeCell="E5" sqref="E5"/>
    </sheetView>
  </sheetViews>
  <sheetFormatPr defaultRowHeight="14.5" x14ac:dyDescent="0.35"/>
  <cols>
    <col min="1" max="1" width="15.54296875" style="1" bestFit="1" customWidth="1"/>
    <col min="2" max="2" width="11.81640625" bestFit="1" customWidth="1"/>
    <col min="43" max="43" width="11.81640625" bestFit="1" customWidth="1"/>
    <col min="45" max="45" width="9.9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s="1" t="s">
        <v>200</v>
      </c>
      <c r="B3" t="s">
        <v>55</v>
      </c>
      <c r="C3">
        <v>8.6999999999999994E-2</v>
      </c>
      <c r="D3">
        <v>0.30199999999999999</v>
      </c>
      <c r="E3">
        <v>-0.41660000000000003</v>
      </c>
      <c r="F3">
        <v>-0.27339999999999998</v>
      </c>
      <c r="G3">
        <v>-0.125</v>
      </c>
      <c r="H3">
        <v>3.2000000000000002E-3</v>
      </c>
      <c r="I3">
        <v>0.21360000000000001</v>
      </c>
      <c r="J3">
        <v>0.33119999999999999</v>
      </c>
      <c r="K3">
        <v>0.42630000000000001</v>
      </c>
      <c r="L3">
        <v>0.52410000000000001</v>
      </c>
      <c r="M3">
        <v>0.62360000000000004</v>
      </c>
      <c r="N3">
        <v>0.72170000000000001</v>
      </c>
      <c r="O3">
        <v>0.8165</v>
      </c>
      <c r="P3">
        <v>0.90590000000000004</v>
      </c>
      <c r="Q3">
        <v>0.9889</v>
      </c>
      <c r="R3">
        <v>1.0582</v>
      </c>
      <c r="S3">
        <v>1.1042000000000001</v>
      </c>
      <c r="T3">
        <v>1.1555</v>
      </c>
      <c r="U3">
        <v>1.1303000000000001</v>
      </c>
      <c r="V3">
        <v>1.097</v>
      </c>
      <c r="W3">
        <f t="shared" ref="W3" si="2">MAX(E3:V3)</f>
        <v>1.1555</v>
      </c>
      <c r="X3">
        <v>4.0489999999999998E-2</v>
      </c>
      <c r="Y3">
        <v>0.02</v>
      </c>
      <c r="Z3">
        <v>1.439E-2</v>
      </c>
      <c r="AA3">
        <v>1.0540000000000001E-2</v>
      </c>
      <c r="AB3">
        <v>9.7599999999999996E-3</v>
      </c>
      <c r="AC3">
        <v>9.3299999999999998E-3</v>
      </c>
      <c r="AD3">
        <v>9.0600000000000003E-3</v>
      </c>
      <c r="AE3">
        <v>8.9800000000000001E-3</v>
      </c>
      <c r="AF3">
        <v>9.2800000000000001E-3</v>
      </c>
      <c r="AG3">
        <v>1.01E-2</v>
      </c>
      <c r="AH3">
        <v>1.133E-2</v>
      </c>
      <c r="AI3">
        <v>1.3140000000000001E-2</v>
      </c>
      <c r="AJ3">
        <v>1.5730000000000001E-2</v>
      </c>
      <c r="AK3">
        <v>2.0119999999999999E-2</v>
      </c>
      <c r="AL3">
        <v>2.7230000000000001E-2</v>
      </c>
      <c r="AM3">
        <v>3.6409999999999998E-2</v>
      </c>
      <c r="AN3">
        <v>5.1929999999999997E-2</v>
      </c>
      <c r="AO3">
        <v>6.2429999999999999E-2</v>
      </c>
      <c r="AP3">
        <f t="shared" ref="AP3" si="3">MIN(X3:AO3)</f>
        <v>8.9800000000000001E-3</v>
      </c>
      <c r="AQ3" t="s">
        <v>60</v>
      </c>
      <c r="AR3">
        <v>0.08</v>
      </c>
      <c r="AS3">
        <v>0.3</v>
      </c>
      <c r="AT3" t="s">
        <v>61</v>
      </c>
      <c r="AU3">
        <v>0</v>
      </c>
      <c r="AV3">
        <v>0</v>
      </c>
      <c r="AW3" t="s">
        <v>60</v>
      </c>
      <c r="AX3">
        <v>0.08</v>
      </c>
      <c r="AY3">
        <v>0.3</v>
      </c>
      <c r="AZ3" t="s">
        <v>61</v>
      </c>
      <c r="BA3">
        <v>0</v>
      </c>
      <c r="BB3">
        <v>0</v>
      </c>
    </row>
    <row r="4" spans="1:54" x14ac:dyDescent="0.35">
      <c r="A4" t="s">
        <v>199</v>
      </c>
      <c r="B4" t="s">
        <v>55</v>
      </c>
      <c r="C4">
        <v>8.6999999999999994E-2</v>
      </c>
      <c r="D4">
        <v>0.30199999999999999</v>
      </c>
      <c r="E4">
        <v>-0.41660000000000003</v>
      </c>
      <c r="F4">
        <v>-0.27339999999999998</v>
      </c>
      <c r="G4">
        <v>-0.125</v>
      </c>
      <c r="H4">
        <v>3.2000000000000002E-3</v>
      </c>
      <c r="I4">
        <v>0.21360000000000001</v>
      </c>
      <c r="J4">
        <v>0.33119999999999999</v>
      </c>
      <c r="K4">
        <v>0.42630000000000001</v>
      </c>
      <c r="L4">
        <v>0.52410000000000001</v>
      </c>
      <c r="M4">
        <v>0.62360000000000004</v>
      </c>
      <c r="N4">
        <v>0.72170000000000001</v>
      </c>
      <c r="O4">
        <v>0.8165</v>
      </c>
      <c r="P4">
        <v>0.90590000000000004</v>
      </c>
      <c r="Q4">
        <v>0.9889</v>
      </c>
      <c r="R4">
        <v>1.0582</v>
      </c>
      <c r="S4">
        <v>1.1042000000000001</v>
      </c>
      <c r="T4">
        <v>1.1555</v>
      </c>
      <c r="U4">
        <v>1.1303000000000001</v>
      </c>
      <c r="V4">
        <v>1.097</v>
      </c>
      <c r="W4">
        <f>MAX(E4:V4)</f>
        <v>1.1555</v>
      </c>
      <c r="X4">
        <v>4.0489999999999998E-2</v>
      </c>
      <c r="Y4">
        <v>0.02</v>
      </c>
      <c r="Z4">
        <v>1.439E-2</v>
      </c>
      <c r="AA4">
        <v>1.0540000000000001E-2</v>
      </c>
      <c r="AB4">
        <v>9.7599999999999996E-3</v>
      </c>
      <c r="AC4">
        <v>9.3299999999999998E-3</v>
      </c>
      <c r="AD4">
        <v>9.0600000000000003E-3</v>
      </c>
      <c r="AE4">
        <v>8.9800000000000001E-3</v>
      </c>
      <c r="AF4">
        <v>9.2800000000000001E-3</v>
      </c>
      <c r="AG4">
        <v>1.01E-2</v>
      </c>
      <c r="AH4">
        <v>1.133E-2</v>
      </c>
      <c r="AI4">
        <v>1.3140000000000001E-2</v>
      </c>
      <c r="AJ4">
        <v>1.5730000000000001E-2</v>
      </c>
      <c r="AK4">
        <v>2.0119999999999999E-2</v>
      </c>
      <c r="AL4">
        <v>2.7230000000000001E-2</v>
      </c>
      <c r="AM4">
        <v>3.6409999999999998E-2</v>
      </c>
      <c r="AN4">
        <v>5.1929999999999997E-2</v>
      </c>
      <c r="AO4">
        <v>6.2429999999999999E-2</v>
      </c>
      <c r="AP4">
        <f>MIN(X4:AO4)</f>
        <v>8.9800000000000001E-3</v>
      </c>
      <c r="AQ4" t="s">
        <v>60</v>
      </c>
      <c r="AR4">
        <v>0.08</v>
      </c>
      <c r="AS4">
        <v>0.3</v>
      </c>
      <c r="AT4" t="s">
        <v>61</v>
      </c>
      <c r="AU4">
        <v>0</v>
      </c>
      <c r="AV4">
        <v>0</v>
      </c>
      <c r="AW4" t="s">
        <v>60</v>
      </c>
      <c r="AX4">
        <v>0.08</v>
      </c>
      <c r="AY4">
        <v>0.3</v>
      </c>
      <c r="AZ4" t="s">
        <v>61</v>
      </c>
      <c r="BA4">
        <v>0</v>
      </c>
      <c r="BB4">
        <v>0</v>
      </c>
    </row>
    <row r="5" spans="1:54" x14ac:dyDescent="0.35">
      <c r="A5"/>
    </row>
    <row r="6" spans="1:54" x14ac:dyDescent="0.35">
      <c r="A6"/>
    </row>
    <row r="7" spans="1:54" x14ac:dyDescent="0.35">
      <c r="A7"/>
    </row>
    <row r="8" spans="1:54" x14ac:dyDescent="0.35">
      <c r="A8"/>
    </row>
    <row r="9" spans="1:54" x14ac:dyDescent="0.35">
      <c r="A9"/>
    </row>
    <row r="10" spans="1:54" x14ac:dyDescent="0.35">
      <c r="A10"/>
    </row>
    <row r="11" spans="1:54" x14ac:dyDescent="0.35">
      <c r="A11"/>
    </row>
    <row r="12" spans="1:54" x14ac:dyDescent="0.35">
      <c r="A12"/>
    </row>
    <row r="13" spans="1:54" x14ac:dyDescent="0.35">
      <c r="A13"/>
    </row>
    <row r="14" spans="1:54" x14ac:dyDescent="0.35">
      <c r="A14"/>
    </row>
    <row r="15" spans="1:54" x14ac:dyDescent="0.35">
      <c r="A15"/>
    </row>
    <row r="16" spans="1:54" x14ac:dyDescent="0.35">
      <c r="A16"/>
    </row>
    <row r="17" spans="1:1" x14ac:dyDescent="0.35">
      <c r="A17"/>
    </row>
    <row r="18" spans="1:1" x14ac:dyDescent="0.35">
      <c r="A18"/>
    </row>
    <row r="19" spans="1:1" x14ac:dyDescent="0.35">
      <c r="A19"/>
    </row>
    <row r="20" spans="1:1" x14ac:dyDescent="0.35">
      <c r="A20"/>
    </row>
    <row r="21" spans="1:1" x14ac:dyDescent="0.35">
      <c r="A21"/>
    </row>
    <row r="22" spans="1:1" x14ac:dyDescent="0.35">
      <c r="A22"/>
    </row>
    <row r="23" spans="1:1" x14ac:dyDescent="0.35">
      <c r="A23"/>
    </row>
    <row r="24" spans="1:1" x14ac:dyDescent="0.35">
      <c r="A24"/>
    </row>
    <row r="25" spans="1:1" x14ac:dyDescent="0.35">
      <c r="A25"/>
    </row>
    <row r="26" spans="1:1" x14ac:dyDescent="0.35">
      <c r="A26"/>
    </row>
    <row r="27" spans="1:1" x14ac:dyDescent="0.35">
      <c r="A27"/>
    </row>
    <row r="28" spans="1:1" x14ac:dyDescent="0.35">
      <c r="A28"/>
    </row>
    <row r="29" spans="1:1" x14ac:dyDescent="0.35">
      <c r="A29"/>
    </row>
    <row r="30" spans="1:1" x14ac:dyDescent="0.35">
      <c r="A30"/>
    </row>
    <row r="31" spans="1:1" x14ac:dyDescent="0.35">
      <c r="A31"/>
    </row>
    <row r="32" spans="1:1" x14ac:dyDescent="0.35">
      <c r="A32"/>
    </row>
    <row r="33" spans="1:1" x14ac:dyDescent="0.35">
      <c r="A33"/>
    </row>
    <row r="34" spans="1:1" x14ac:dyDescent="0.35">
      <c r="A34"/>
    </row>
    <row r="35" spans="1:1" x14ac:dyDescent="0.35">
      <c r="A35"/>
    </row>
    <row r="36" spans="1:1" x14ac:dyDescent="0.35">
      <c r="A36"/>
    </row>
    <row r="37" spans="1:1" x14ac:dyDescent="0.35">
      <c r="A37"/>
    </row>
    <row r="38" spans="1:1" x14ac:dyDescent="0.35">
      <c r="A38"/>
    </row>
    <row r="39" spans="1:1" x14ac:dyDescent="0.35">
      <c r="A39"/>
    </row>
    <row r="40" spans="1:1" x14ac:dyDescent="0.35">
      <c r="A40"/>
    </row>
    <row r="41" spans="1:1" x14ac:dyDescent="0.35">
      <c r="A41"/>
    </row>
    <row r="42" spans="1:1" x14ac:dyDescent="0.35">
      <c r="A42"/>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topLeftCell="C1" zoomScale="65" workbookViewId="0">
      <selection activeCell="H28" sqref="H28"/>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G8" sqref="G8"/>
    </sheetView>
  </sheetViews>
  <sheetFormatPr defaultRowHeight="14.5" x14ac:dyDescent="0.35"/>
  <cols>
    <col min="1" max="1" width="13.1796875" bestFit="1" customWidth="1"/>
    <col min="2" max="2" width="15.6328125" bestFit="1" customWidth="1"/>
    <col min="3" max="3" width="8.08984375" bestFit="1" customWidth="1"/>
    <col min="4" max="4" width="10.81640625" bestFit="1" customWidth="1"/>
    <col min="5" max="5" width="9.36328125"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Ghulam Rajabi</cp:lastModifiedBy>
  <dcterms:created xsi:type="dcterms:W3CDTF">2023-12-05T19:03:00Z</dcterms:created>
  <dcterms:modified xsi:type="dcterms:W3CDTF">2024-02-26T19:18:21Z</dcterms:modified>
</cp:coreProperties>
</file>