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19f68b44ea426/Desktop/QMBE_1320_Yajyuam_Yang_F24/QMBE_1320_Yajyuam_Yang_F24/"/>
    </mc:Choice>
  </mc:AlternateContent>
  <xr:revisionPtr revIDLastSave="1" documentId="8_{C73B06B3-2926-4C36-BAF8-7B1FB556A6FB}" xr6:coauthVersionLast="36" xr6:coauthVersionMax="36" xr10:uidLastSave="{FCCF1C29-3D25-4BDB-8DA7-DB452CAC2350}"/>
  <bookViews>
    <workbookView xWindow="0" yWindow="0" windowWidth="11124" windowHeight="10476" xr2:uid="{00000000-000D-0000-FFFF-FFFF00000000}"/>
  </bookViews>
  <sheets>
    <sheet name="Data" sheetId="2" r:id="rId1"/>
  </sheets>
  <calcPr calcId="191029"/>
</workbook>
</file>

<file path=xl/calcChain.xml><?xml version="1.0" encoding="utf-8"?>
<calcChain xmlns="http://schemas.openxmlformats.org/spreadsheetml/2006/main">
  <c r="E13" i="2" l="1"/>
  <c r="F13" i="2"/>
  <c r="F11" i="2"/>
  <c r="F12" i="2"/>
  <c r="I10" i="2" l="1"/>
  <c r="I8" i="2"/>
  <c r="I6" i="2"/>
  <c r="I5" i="2"/>
  <c r="I4" i="2"/>
  <c r="I2" i="2"/>
  <c r="E12" i="2"/>
  <c r="E11" i="2"/>
  <c r="F9" i="2"/>
  <c r="E9" i="2"/>
  <c r="E8" i="2"/>
  <c r="E7" i="2"/>
  <c r="E4" i="2" l="1" a="1"/>
  <c r="E4" i="2" s="1"/>
  <c r="E3" i="2"/>
  <c r="E2" i="2"/>
  <c r="E5" i="2" l="1"/>
</calcChain>
</file>

<file path=xl/sharedStrings.xml><?xml version="1.0" encoding="utf-8"?>
<sst xmlns="http://schemas.openxmlformats.org/spreadsheetml/2006/main" count="18" uniqueCount="18">
  <si>
    <t>Home Sale</t>
  </si>
  <si>
    <t>Selling Price ($)</t>
  </si>
  <si>
    <t>Mean</t>
  </si>
  <si>
    <t>Median</t>
  </si>
  <si>
    <t>Mode1</t>
  </si>
  <si>
    <t>Mode2</t>
  </si>
  <si>
    <t>Max</t>
  </si>
  <si>
    <t>Min</t>
  </si>
  <si>
    <t>Range</t>
  </si>
  <si>
    <t>Variance</t>
  </si>
  <si>
    <t>Standard Dev.</t>
  </si>
  <si>
    <t>Coeff. Of Var.</t>
  </si>
  <si>
    <t>85th Percentile</t>
  </si>
  <si>
    <t>1st Quartile</t>
  </si>
  <si>
    <t>2nd Quartile</t>
  </si>
  <si>
    <t>3rd Quartile</t>
  </si>
  <si>
    <t>IQR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</si>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</sst>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44" fontId="3" fillId="0" borderId="0" xfId="1" applyNumberFormat="1" applyFont="1"/>
    <xf numFmtId="0" fontId="3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3" fillId="0" borderId="0" xfId="0" applyNumberFormat="1" applyFont="1"/>
    <xf numFmtId="0" fontId="3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B1" zoomScale="86" zoomScaleNormal="85" workbookViewId="0">
      <selection activeCell="I8" sqref="I8"/>
    </sheetView>
  </sheetViews>
  <sheetFormatPr defaultRowHeight="14.4" x14ac:dyDescent="0.3"/>
  <cols>
    <col min="1" max="1" width="13.109375" customWidth="1"/>
    <col min="2" max="2" width="16.109375" customWidth="1"/>
    <col min="3" max="3" width="9.6640625" bestFit="1" customWidth="1"/>
    <col min="4" max="4" width="14.77734375" bestFit="1" customWidth="1"/>
    <col min="5" max="5" width="15.109375" bestFit="1" customWidth="1"/>
    <col min="6" max="6" width="14.109375" bestFit="1" customWidth="1"/>
    <col min="8" max="8" width="17.6640625" customWidth="1"/>
    <col min="9" max="9" width="10.109375" customWidth="1"/>
  </cols>
  <sheetData>
    <row r="1" spans="1:13" ht="15.6" x14ac:dyDescent="0.3">
      <c r="A1" s="6" t="s">
        <v>0</v>
      </c>
      <c r="B1" s="6" t="s">
        <v>1</v>
      </c>
      <c r="C1" s="1"/>
      <c r="D1" s="1"/>
      <c r="E1" s="1"/>
      <c r="F1" s="1"/>
      <c r="G1" s="1"/>
      <c r="H1" s="5"/>
      <c r="I1" s="1"/>
      <c r="J1" s="1"/>
      <c r="K1" s="1"/>
      <c r="L1" s="1"/>
      <c r="M1" s="1"/>
    </row>
    <row r="2" spans="1:13" ht="15.6" x14ac:dyDescent="0.3">
      <c r="A2" s="2">
        <v>1</v>
      </c>
      <c r="B2" s="2">
        <v>138000</v>
      </c>
      <c r="C2" s="1"/>
      <c r="D2" s="5" t="s">
        <v>2</v>
      </c>
      <c r="E2" s="3">
        <f>AVERAGE(B2:B13)</f>
        <v>219937.5</v>
      </c>
      <c r="F2" s="1"/>
      <c r="G2" s="1"/>
      <c r="H2" s="5" t="s">
        <v>12</v>
      </c>
      <c r="I2" s="1">
        <f>_xlfn.PERCENTILE.EXC(B2:B13,0.85)</f>
        <v>305912.49999999983</v>
      </c>
      <c r="J2" s="1"/>
      <c r="K2" s="2"/>
      <c r="L2" s="1"/>
      <c r="M2" s="1"/>
    </row>
    <row r="3" spans="1:13" ht="15.6" x14ac:dyDescent="0.3">
      <c r="A3" s="2">
        <v>2</v>
      </c>
      <c r="B3" s="2">
        <v>254000</v>
      </c>
      <c r="C3" s="1"/>
      <c r="D3" s="5" t="s">
        <v>3</v>
      </c>
      <c r="E3" s="3">
        <f>MEDIAN(B2:B13)</f>
        <v>203750</v>
      </c>
      <c r="F3" s="1"/>
      <c r="G3" s="1"/>
      <c r="J3" s="1"/>
      <c r="K3" s="2"/>
      <c r="L3" s="1"/>
      <c r="M3" s="1"/>
    </row>
    <row r="4" spans="1:13" ht="15.6" x14ac:dyDescent="0.3">
      <c r="A4" s="2">
        <v>3</v>
      </c>
      <c r="B4" s="2">
        <v>186000</v>
      </c>
      <c r="C4" s="1"/>
      <c r="D4" s="5" t="s">
        <v>4</v>
      </c>
      <c r="E4" s="3">
        <f t="array" ref="E4:E5">_xlfn.MODE.MULT(B2:B13)</f>
        <v>138000</v>
      </c>
      <c r="F4" s="1"/>
      <c r="G4" s="1"/>
      <c r="H4" s="5" t="s">
        <v>13</v>
      </c>
      <c r="I4" s="1">
        <f>_xlfn.QUARTILE.EXC($B$2:$B$13,1)</f>
        <v>139000</v>
      </c>
      <c r="J4" s="1"/>
      <c r="K4" s="2"/>
      <c r="L4" s="1"/>
      <c r="M4" s="1"/>
    </row>
    <row r="5" spans="1:13" ht="15.6" x14ac:dyDescent="0.3">
      <c r="A5" s="2">
        <v>4</v>
      </c>
      <c r="B5" s="2">
        <v>257500</v>
      </c>
      <c r="C5" s="1"/>
      <c r="D5" s="5" t="s">
        <v>5</v>
      </c>
      <c r="E5" s="3">
        <v>254000</v>
      </c>
      <c r="F5" s="1"/>
      <c r="G5" s="1"/>
      <c r="H5" s="5" t="s">
        <v>14</v>
      </c>
      <c r="I5" s="1">
        <f>_xlfn.QUARTILE.EXC($B$2:$B$13,2)</f>
        <v>203750</v>
      </c>
      <c r="J5" s="1"/>
      <c r="K5" s="2"/>
      <c r="L5" s="1"/>
      <c r="M5" s="1"/>
    </row>
    <row r="6" spans="1:13" ht="15.6" x14ac:dyDescent="0.3">
      <c r="A6" s="2">
        <v>5</v>
      </c>
      <c r="B6" s="2">
        <v>108000</v>
      </c>
      <c r="C6" s="1"/>
      <c r="D6" s="1"/>
      <c r="E6" s="1"/>
      <c r="F6" s="1"/>
      <c r="G6" s="1"/>
      <c r="H6" s="5" t="s">
        <v>15</v>
      </c>
      <c r="I6" s="1">
        <f>_xlfn.QUARTILE.EXC($B$2:$B$13,3)</f>
        <v>256625</v>
      </c>
      <c r="J6" s="1"/>
      <c r="K6" s="2"/>
      <c r="L6" s="1"/>
      <c r="M6" s="1"/>
    </row>
    <row r="7" spans="1:13" ht="15.6" x14ac:dyDescent="0.3">
      <c r="A7" s="2">
        <v>6</v>
      </c>
      <c r="B7" s="2">
        <v>254000</v>
      </c>
      <c r="C7" s="1"/>
      <c r="D7" s="5" t="s">
        <v>6</v>
      </c>
      <c r="E7" s="1">
        <f>MAX(B2:B13)</f>
        <v>456250</v>
      </c>
      <c r="F7" s="1"/>
      <c r="G7" s="1"/>
      <c r="J7" s="1"/>
      <c r="K7" s="2"/>
      <c r="L7" s="1"/>
      <c r="M7" s="1"/>
    </row>
    <row r="8" spans="1:13" ht="15.6" x14ac:dyDescent="0.3">
      <c r="A8" s="2">
        <v>7</v>
      </c>
      <c r="B8" s="2">
        <v>138000</v>
      </c>
      <c r="C8" s="1"/>
      <c r="D8" s="5" t="s">
        <v>7</v>
      </c>
      <c r="E8" s="1">
        <f>MIN(B2:B13)</f>
        <v>108000</v>
      </c>
      <c r="F8" s="1"/>
      <c r="G8" s="1"/>
      <c r="H8" s="5" t="s">
        <v>16</v>
      </c>
      <c r="I8" s="1">
        <f>I6-I4</f>
        <v>117625</v>
      </c>
      <c r="J8" s="1"/>
      <c r="K8" s="2"/>
      <c r="L8" s="1"/>
      <c r="M8" s="1"/>
    </row>
    <row r="9" spans="1:13" ht="15.6" x14ac:dyDescent="0.3">
      <c r="A9" s="2">
        <v>8</v>
      </c>
      <c r="B9" s="2">
        <v>298000</v>
      </c>
      <c r="C9" s="1"/>
      <c r="D9" s="5" t="s">
        <v>8</v>
      </c>
      <c r="E9" s="4">
        <f>E7-E8</f>
        <v>348250</v>
      </c>
      <c r="F9" s="1">
        <f>MAX(B2:B13)-MIN(B2:B13)</f>
        <v>348250</v>
      </c>
      <c r="G9" s="1"/>
      <c r="J9" s="1"/>
      <c r="K9" s="2"/>
      <c r="L9" s="1"/>
      <c r="M9" s="1"/>
    </row>
    <row r="10" spans="1:13" ht="15.6" x14ac:dyDescent="0.3">
      <c r="A10" s="2">
        <v>9</v>
      </c>
      <c r="B10" s="2">
        <v>199500</v>
      </c>
      <c r="C10" s="1"/>
      <c r="D10" s="1"/>
      <c r="E10" s="1"/>
      <c r="F10" s="1"/>
      <c r="G10" s="1"/>
      <c r="H10" s="5" t="s">
        <v>17</v>
      </c>
      <c r="I10" s="1">
        <f>STANDARDIZE(B2,$E$2,$E$12)</f>
        <v>-0.86190325284475111</v>
      </c>
      <c r="J10" s="1"/>
      <c r="K10" s="2"/>
      <c r="L10" s="1"/>
      <c r="M10" s="1"/>
    </row>
    <row r="11" spans="1:13" ht="15.6" x14ac:dyDescent="0.3">
      <c r="A11" s="2">
        <v>10</v>
      </c>
      <c r="B11" s="2">
        <v>208000</v>
      </c>
      <c r="C11" s="1"/>
      <c r="D11" s="5" t="s">
        <v>9</v>
      </c>
      <c r="E11" s="1">
        <f>_xlfn.VAR.S(B2:B13)</f>
        <v>9037501420.454546</v>
      </c>
      <c r="F11" s="1">
        <f>E12*E12</f>
        <v>9037501420.454546</v>
      </c>
      <c r="G11" s="1"/>
      <c r="H11" s="5"/>
      <c r="I11" s="1"/>
      <c r="J11" s="1"/>
      <c r="K11" s="2"/>
      <c r="L11" s="1"/>
      <c r="M11" s="1"/>
    </row>
    <row r="12" spans="1:13" ht="15.6" x14ac:dyDescent="0.3">
      <c r="A12" s="2">
        <v>11</v>
      </c>
      <c r="B12" s="2">
        <v>142000</v>
      </c>
      <c r="C12" s="1"/>
      <c r="D12" s="5" t="s">
        <v>10</v>
      </c>
      <c r="E12" s="1">
        <f>_xlfn.STDEV.S(B2:B13)</f>
        <v>95065.774180062013</v>
      </c>
      <c r="F12" s="1">
        <f>SQRT(E11)</f>
        <v>95065.774180062013</v>
      </c>
      <c r="G12" s="1"/>
      <c r="H12" s="5"/>
      <c r="I12" s="1"/>
      <c r="J12" s="1"/>
      <c r="K12" s="2"/>
      <c r="L12" s="1"/>
      <c r="M12" s="1"/>
    </row>
    <row r="13" spans="1:13" ht="15.6" x14ac:dyDescent="0.3">
      <c r="A13" s="2">
        <v>12</v>
      </c>
      <c r="B13" s="2">
        <v>456250</v>
      </c>
      <c r="C13" s="1"/>
      <c r="D13" s="5" t="s">
        <v>11</v>
      </c>
      <c r="E13" s="8">
        <f>E12/E2</f>
        <v>0.43223995080448768</v>
      </c>
      <c r="F13" s="7">
        <f>E13*100</f>
        <v>43.223995080448766</v>
      </c>
      <c r="G13" s="1"/>
      <c r="H13" s="5"/>
      <c r="I13" s="1"/>
      <c r="J13" s="1"/>
      <c r="K13" s="2"/>
      <c r="L13" s="1"/>
      <c r="M13" s="1"/>
    </row>
    <row r="14" spans="1:13" ht="15.6" x14ac:dyDescent="0.3">
      <c r="A14" s="1"/>
      <c r="B14" s="1"/>
      <c r="C14" s="1"/>
      <c r="D14" s="5"/>
      <c r="E14" s="1"/>
      <c r="F14" s="1"/>
      <c r="G14" s="1"/>
      <c r="H14" s="5"/>
      <c r="I14" s="1"/>
      <c r="J14" s="1"/>
      <c r="K14" s="1"/>
      <c r="L14" s="1"/>
      <c r="M14" s="1"/>
    </row>
    <row r="15" spans="1:13" ht="15.6" x14ac:dyDescent="0.3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</row>
    <row r="16" spans="1:13" ht="15.6" x14ac:dyDescent="0.3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sortState ref="K2:K13">
    <sortCondition ref="K2:K13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Yajyuam Yang</cp:lastModifiedBy>
  <dcterms:created xsi:type="dcterms:W3CDTF">2012-02-18T02:04:57Z</dcterms:created>
  <dcterms:modified xsi:type="dcterms:W3CDTF">2024-09-11T20:09:13Z</dcterms:modified>
</cp:coreProperties>
</file>