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FA838E80-15F9-BA45-96C4-CD360EFC54EF}" xr6:coauthVersionLast="47" xr6:coauthVersionMax="47" xr10:uidLastSave="{00000000-0000-0000-0000-000000000000}"/>
  <bookViews>
    <workbookView xWindow="15760" yWindow="3480" windowWidth="33820" windowHeight="23720" activeTab="1" xr2:uid="{00000000-000D-0000-FFFF-FFFF00000000}"/>
  </bookViews>
  <sheets>
    <sheet name="Sheet1" sheetId="1" r:id="rId1"/>
    <sheet name="Chart1" sheetId="4" r:id="rId2"/>
  </sheets>
  <externalReferences>
    <externalReference r:id="rId3"/>
  </externalReferences>
  <definedNames>
    <definedName name="rowd">ROW()-MIN(ROW(Table3[]))+1</definedName>
  </definedNames>
  <calcPr calcId="191029"/>
</workbook>
</file>

<file path=xl/calcChain.xml><?xml version="1.0" encoding="utf-8"?>
<calcChain xmlns="http://schemas.openxmlformats.org/spreadsheetml/2006/main">
  <c r="BC6" i="1" l="1"/>
  <c r="I6" i="1" s="1"/>
  <c r="BD6" i="1" s="1"/>
  <c r="AA6" i="1" s="1"/>
  <c r="AE6" i="1" l="1"/>
  <c r="AD6" i="1"/>
  <c r="Z6" i="1"/>
  <c r="AC6" i="1"/>
  <c r="Y6" i="1"/>
  <c r="AB6" i="1"/>
  <c r="AW6" i="1" s="1"/>
  <c r="BC7" i="1"/>
  <c r="X6" i="1"/>
  <c r="S6" i="1"/>
  <c r="P6" i="1"/>
  <c r="U6" i="1"/>
  <c r="R6" i="1"/>
  <c r="O6" i="1"/>
  <c r="T6" i="1"/>
  <c r="V6" i="1"/>
  <c r="J6" i="1"/>
  <c r="M6" i="1"/>
  <c r="K6" i="1"/>
  <c r="Q6" i="1"/>
  <c r="N6" i="1"/>
  <c r="W6" i="1"/>
  <c r="L6" i="1"/>
  <c r="AF6" i="1" l="1"/>
  <c r="AY6" i="1"/>
  <c r="AN6" i="1"/>
  <c r="AP6" i="1"/>
  <c r="AJ6" i="1"/>
  <c r="AR6" i="1"/>
  <c r="AQ6" i="1"/>
  <c r="AL6" i="1"/>
  <c r="AK6" i="1"/>
  <c r="AO6" i="1"/>
  <c r="AM6" i="1"/>
  <c r="AH6" i="1"/>
  <c r="AI6" i="1"/>
  <c r="AG6" i="1"/>
  <c r="AS6" i="1"/>
  <c r="AU6" i="1"/>
  <c r="AV6" i="1"/>
  <c r="AX6" i="1"/>
  <c r="AT6" i="1"/>
  <c r="AZ6" i="1"/>
  <c r="I7" i="1"/>
  <c r="BD7" i="1" l="1"/>
  <c r="AE7" i="1" s="1"/>
  <c r="AD7" i="1" l="1"/>
  <c r="AZ7" i="1" s="1"/>
  <c r="BC8" i="1"/>
  <c r="I8" i="1" s="1"/>
  <c r="W7" i="1"/>
  <c r="O7" i="1"/>
  <c r="N7" i="1"/>
  <c r="V7" i="1"/>
  <c r="Z7" i="1"/>
  <c r="T7" i="1"/>
  <c r="R7" i="1"/>
  <c r="K7" i="1"/>
  <c r="S7" i="1"/>
  <c r="AA7" i="1"/>
  <c r="AC7" i="1"/>
  <c r="AB7" i="1"/>
  <c r="X7" i="1"/>
  <c r="M7" i="1"/>
  <c r="L7" i="1"/>
  <c r="Q7" i="1"/>
  <c r="J7" i="1"/>
  <c r="U7" i="1"/>
  <c r="P7" i="1"/>
  <c r="Y7" i="1"/>
  <c r="AF7" i="1" l="1"/>
  <c r="AS7" i="1"/>
  <c r="AO7" i="1"/>
  <c r="AN7" i="1"/>
  <c r="AI7" i="1"/>
  <c r="AM7" i="1"/>
  <c r="AP7" i="1"/>
  <c r="AQ7" i="1"/>
  <c r="AK7" i="1"/>
  <c r="AJ7" i="1"/>
  <c r="AH7" i="1"/>
  <c r="AR7" i="1"/>
  <c r="AL7" i="1"/>
  <c r="AG7" i="1"/>
  <c r="AV7" i="1"/>
  <c r="AW7" i="1"/>
  <c r="AT7" i="1"/>
  <c r="AX7" i="1"/>
  <c r="AU7" i="1"/>
  <c r="AY7" i="1"/>
  <c r="BD8" i="1"/>
  <c r="AE8" i="1" s="1"/>
  <c r="Y8" i="1" l="1"/>
  <c r="AC8" i="1"/>
  <c r="Z8" i="1"/>
  <c r="AD8" i="1"/>
  <c r="AA8" i="1"/>
  <c r="AB8" i="1"/>
  <c r="BC9" i="1"/>
  <c r="X8" i="1"/>
  <c r="J8" i="1"/>
  <c r="Q8" i="1"/>
  <c r="S8" i="1"/>
  <c r="U8" i="1"/>
  <c r="N8" i="1"/>
  <c r="W8" i="1"/>
  <c r="O8" i="1"/>
  <c r="K8" i="1"/>
  <c r="T8" i="1"/>
  <c r="V8" i="1"/>
  <c r="L8" i="1"/>
  <c r="P8" i="1"/>
  <c r="R8" i="1"/>
  <c r="M8" i="1"/>
  <c r="AF8" i="1" l="1"/>
  <c r="AV8" i="1"/>
  <c r="AY8" i="1"/>
  <c r="AU8" i="1"/>
  <c r="AR8" i="1"/>
  <c r="AL8" i="1"/>
  <c r="AG8" i="1"/>
  <c r="AO8" i="1"/>
  <c r="AP8" i="1"/>
  <c r="AK8" i="1"/>
  <c r="AJ8" i="1"/>
  <c r="AI8" i="1"/>
  <c r="AQ8" i="1"/>
  <c r="AM8" i="1"/>
  <c r="AN8" i="1"/>
  <c r="AH8" i="1"/>
  <c r="AS8" i="1"/>
  <c r="AZ8" i="1"/>
  <c r="AT8" i="1"/>
  <c r="AW8" i="1"/>
  <c r="AX8" i="1"/>
  <c r="I9" i="1"/>
  <c r="BD9" i="1" l="1"/>
  <c r="AE9" i="1" s="1"/>
  <c r="AD9" i="1" l="1"/>
  <c r="AZ9" i="1" s="1"/>
  <c r="BC10" i="1"/>
  <c r="S9" i="1"/>
  <c r="P9" i="1"/>
  <c r="AA9" i="1"/>
  <c r="Q9" i="1"/>
  <c r="AB9" i="1"/>
  <c r="U9" i="1"/>
  <c r="K9" i="1"/>
  <c r="L9" i="1"/>
  <c r="Y9" i="1"/>
  <c r="R9" i="1"/>
  <c r="X9" i="1"/>
  <c r="T9" i="1"/>
  <c r="N9" i="1"/>
  <c r="V9" i="1"/>
  <c r="J9" i="1"/>
  <c r="AC9" i="1"/>
  <c r="W9" i="1"/>
  <c r="Z9" i="1"/>
  <c r="O9" i="1"/>
  <c r="M9" i="1"/>
  <c r="AF9" i="1" l="1"/>
  <c r="AR9" i="1"/>
  <c r="AP9" i="1"/>
  <c r="AG9" i="1"/>
  <c r="AH9" i="1"/>
  <c r="AQ9" i="1"/>
  <c r="AK9" i="1"/>
  <c r="AL9" i="1"/>
  <c r="AJ9" i="1"/>
  <c r="AO9" i="1"/>
  <c r="AI9" i="1"/>
  <c r="AN9" i="1"/>
  <c r="AS9" i="1"/>
  <c r="AM9" i="1"/>
  <c r="AT9" i="1"/>
  <c r="AU9" i="1"/>
  <c r="AV9" i="1"/>
  <c r="AX9" i="1"/>
  <c r="AW9" i="1"/>
  <c r="AY9" i="1"/>
  <c r="I10" i="1"/>
  <c r="F27" i="1"/>
  <c r="F28" i="1"/>
  <c r="F32" i="1"/>
  <c r="F11" i="1"/>
  <c r="F38" i="1"/>
  <c r="F8" i="1"/>
  <c r="F26" i="1"/>
  <c r="F13" i="1"/>
  <c r="F15" i="1"/>
  <c r="F34" i="1"/>
  <c r="F12" i="1"/>
  <c r="F18" i="1"/>
  <c r="F31" i="1"/>
  <c r="F42" i="1"/>
  <c r="F16" i="1"/>
  <c r="F19" i="1"/>
  <c r="F29" i="1"/>
  <c r="F39" i="1"/>
  <c r="F17" i="1"/>
  <c r="F44" i="1"/>
  <c r="F20" i="1"/>
  <c r="F6" i="1"/>
  <c r="F24" i="1"/>
  <c r="F35" i="1"/>
  <c r="F14" i="1"/>
  <c r="F41" i="1"/>
  <c r="F43" i="1"/>
  <c r="F25" i="1"/>
  <c r="F9" i="1"/>
  <c r="F30" i="1"/>
  <c r="F33" i="1"/>
  <c r="F22" i="1"/>
  <c r="F5" i="1"/>
  <c r="F37" i="1"/>
  <c r="F7" i="1"/>
  <c r="F40" i="1"/>
  <c r="F36" i="1"/>
  <c r="F10" i="1"/>
  <c r="F23" i="1"/>
  <c r="F21" i="1"/>
  <c r="BD10" i="1" l="1"/>
  <c r="AE10" i="1" s="1"/>
  <c r="AA10" i="1" l="1"/>
  <c r="AB10" i="1"/>
  <c r="Y10" i="1"/>
  <c r="AC10" i="1"/>
  <c r="Z10" i="1"/>
  <c r="AD10" i="1"/>
  <c r="AZ10" i="1" s="1"/>
  <c r="N10" i="1"/>
  <c r="R10" i="1"/>
  <c r="P10" i="1"/>
  <c r="X10" i="1"/>
  <c r="O10" i="1"/>
  <c r="AJ10" i="1" s="1"/>
  <c r="S10" i="1"/>
  <c r="AN10" i="1" s="1"/>
  <c r="T10" i="1"/>
  <c r="Q10" i="1"/>
  <c r="U10" i="1"/>
  <c r="V10" i="1"/>
  <c r="W10" i="1"/>
  <c r="BC11" i="1"/>
  <c r="I11" i="1" s="1"/>
  <c r="K10" i="1"/>
  <c r="J10" i="1"/>
  <c r="L10" i="1"/>
  <c r="M10" i="1"/>
  <c r="AF10" i="1" l="1"/>
  <c r="AK10" i="1"/>
  <c r="AU10" i="1"/>
  <c r="AR10" i="1"/>
  <c r="AO10" i="1"/>
  <c r="AQ10" i="1"/>
  <c r="AX10" i="1"/>
  <c r="AM10" i="1"/>
  <c r="AP10" i="1"/>
  <c r="AH10" i="1"/>
  <c r="AG10" i="1"/>
  <c r="AI10" i="1"/>
  <c r="AT10" i="1"/>
  <c r="AV10" i="1"/>
  <c r="AL10" i="1"/>
  <c r="AS10" i="1"/>
  <c r="AY10" i="1"/>
  <c r="AW10" i="1"/>
  <c r="BD11" i="1"/>
  <c r="AE11" i="1" s="1"/>
  <c r="AB11" i="1" l="1"/>
  <c r="Y11" i="1"/>
  <c r="AC11" i="1"/>
  <c r="Z11" i="1"/>
  <c r="AD11" i="1"/>
  <c r="AA11" i="1"/>
  <c r="X11" i="1"/>
  <c r="U11" i="1"/>
  <c r="R11" i="1"/>
  <c r="V11" i="1"/>
  <c r="S11" i="1"/>
  <c r="W11" i="1"/>
  <c r="T11" i="1"/>
  <c r="Q11" i="1"/>
  <c r="K11" i="1"/>
  <c r="J11" i="1"/>
  <c r="L11" i="1"/>
  <c r="M11" i="1"/>
  <c r="N11" i="1"/>
  <c r="O11" i="1"/>
  <c r="P11" i="1"/>
  <c r="AF11" i="1" l="1"/>
  <c r="AO11" i="1"/>
  <c r="AY11" i="1"/>
  <c r="AR11" i="1"/>
  <c r="AU11" i="1"/>
  <c r="AW11" i="1"/>
  <c r="AN11" i="1"/>
  <c r="AX11" i="1"/>
  <c r="AH11" i="1"/>
  <c r="AK11" i="1"/>
  <c r="AJ11" i="1"/>
  <c r="AL11" i="1"/>
  <c r="AI11" i="1"/>
  <c r="AG11" i="1"/>
  <c r="AS11" i="1"/>
  <c r="AZ11" i="1"/>
  <c r="AP11" i="1"/>
  <c r="AM11" i="1"/>
  <c r="AQ11" i="1"/>
  <c r="AV11" i="1"/>
  <c r="AT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seidenh7</author>
  </authors>
  <commentList>
    <comment ref="C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Sort second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3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Sort first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3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Copy this formula, do not drag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3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Header structure of both Tables is critical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F3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Drag this formula, do not copy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C5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Blank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D5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<sst xmlns="http://schemas.openxmlformats.org/spreadsheetml/2006/main" count="94" uniqueCount="59">
  <si>
    <t>Unit</t>
  </si>
  <si>
    <t>R5</t>
  </si>
  <si>
    <t>T3</t>
  </si>
  <si>
    <t>L1</t>
  </si>
  <si>
    <t>N4</t>
  </si>
  <si>
    <t>D9</t>
  </si>
  <si>
    <t>G5</t>
  </si>
  <si>
    <t>End</t>
  </si>
  <si>
    <t>Dur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</si>
  <si>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</si>
  <si>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</si>
  <si>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</si>
  <si>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</si>
  <si>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</si>
  <si>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</si>
  <si>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</si>
  <si>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</si>
  <si>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</si>
  <si>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</si>
  <si>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</si>
  <si>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</si>
  <si>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</si>
  <si>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</si>
  <si>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</si>
  <si>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</si>
  <si>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</si>
  <si>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</si>
  <si>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</si>
  <si>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</si>
  <si>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Loc</t>
  </si>
  <si>
    <t>Rept</t>
  </si>
  <si>
    <t>Bgn</t>
  </si>
  <si>
    <t>Bgn01</t>
  </si>
  <si>
    <t>End02</t>
  </si>
  <si>
    <t>End01</t>
  </si>
  <si>
    <t>Bgn02</t>
  </si>
  <si>
    <t>Bgn03</t>
  </si>
  <si>
    <t>End03</t>
  </si>
  <si>
    <t>Bgn04</t>
  </si>
  <si>
    <t>End04</t>
  </si>
  <si>
    <t>Bgn05</t>
  </si>
  <si>
    <t>End05</t>
  </si>
  <si>
    <t>Bgn06</t>
  </si>
  <si>
    <t>Bgn07</t>
  </si>
  <si>
    <t>Bgn08</t>
  </si>
  <si>
    <t>Bgn09</t>
  </si>
  <si>
    <t>Bgn10</t>
  </si>
  <si>
    <t>End06</t>
  </si>
  <si>
    <t>End07</t>
  </si>
  <si>
    <t>Bgn11</t>
  </si>
  <si>
    <t>End08</t>
  </si>
  <si>
    <t>End09</t>
  </si>
  <si>
    <t>End10</t>
  </si>
  <si>
    <t>End11</t>
  </si>
  <si>
    <t>21</t>
  </si>
  <si>
    <t>22</t>
  </si>
  <si>
    <t>23</t>
  </si>
  <si>
    <t>Table1</t>
  </si>
  <si>
    <t>Table3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</si>
</sst>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;@"/>
  </numFmts>
  <fonts count="5">
    <font>
      <sz val="10"/>
      <name val="Arial"/>
    </font>
    <font>
      <i/>
      <sz val="11"/>
      <color rgb="FF7F7F7F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76" fontId="0" fillId="0" borderId="0" xfId="0" applyNumberFormat="1"/>
    <xf numFmtId="0" fontId="0" fillId="0" borderId="0" xfId="0" applyNumberFormat="1"/>
    <xf numFmtId="1" fontId="0" fillId="0" borderId="0" xfId="0" applyNumberFormat="1"/>
    <xf numFmtId="0" fontId="1" fillId="2" borderId="1" xfId="1" applyFill="1" applyBorder="1"/>
  </cellXfs>
  <cellStyles count="2">
    <cellStyle name="常规" xfId="0" builtinId="0"/>
    <cellStyle name="解释性文本" xfId="1" builtinId="53"/>
  </cellStyles>
  <dxfs count="48"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176" formatCode="[$-409]d\-mmm;@"/>
    </dxf>
    <dxf>
      <numFmt numFmtId="0" formatCode="General"/>
    </dxf>
    <dxf>
      <numFmt numFmtId="0" formatCode="General"/>
    </dxf>
    <dxf>
      <numFmt numFmtId="176" formatCode="[$-409]d\-mmm;@"/>
    </dxf>
    <dxf>
      <numFmt numFmtId="176" formatCode="[$-409]d\-mmm;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6562014704000426E-2"/>
          <c:y val="2.2188842776403969E-2"/>
          <c:w val="0.93733206668795677"/>
          <c:h val="0.86993129082679566"/>
        </c:manualLayout>
      </c:layout>
      <c:barChart>
        <c:barDir val="bar"/>
        <c:grouping val="stacked"/>
        <c:varyColors val="0"/>
        <c:ser>
          <c:idx val="21"/>
          <c:order val="0"/>
          <c:spPr>
            <a:noFill/>
            <a:ln>
              <a:noFill/>
            </a:ln>
          </c:spPr>
          <c:invertIfNegative val="0"/>
          <c:val>
            <c:numRef>
              <c:f>Sheet1!$J$6:$J$11</c:f>
              <c:numCache>
                <c:formatCode>[$-409]d\-mmm;@</c:formatCode>
                <c:ptCount val="6"/>
                <c:pt idx="0">
                  <c:v>40015</c:v>
                </c:pt>
                <c:pt idx="1">
                  <c:v>40005</c:v>
                </c:pt>
                <c:pt idx="2">
                  <c:v>40005</c:v>
                </c:pt>
                <c:pt idx="3">
                  <c:v>40011</c:v>
                </c:pt>
                <c:pt idx="4">
                  <c:v>40040</c:v>
                </c:pt>
                <c:pt idx="5">
                  <c:v>40005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8-7C43-B3EC-6E6B88535688}"/>
            </c:ext>
          </c:extLst>
        </c:ser>
        <c:ser>
          <c:idx val="9"/>
          <c:order val="1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Sheet1!$AF$6:$AF$11</c:f>
              <c:numCache>
                <c:formatCode>0</c:formatCode>
                <c:ptCount val="6"/>
                <c:pt idx="0">
                  <c:v>19</c:v>
                </c:pt>
                <c:pt idx="1">
                  <c:v>20</c:v>
                </c:pt>
                <c:pt idx="2">
                  <c:v>11</c:v>
                </c:pt>
                <c:pt idx="3">
                  <c:v>24</c:v>
                </c:pt>
                <c:pt idx="4">
                  <c:v>16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28-7C43-B3EC-6E6B88535688}"/>
            </c:ext>
          </c:extLst>
        </c:ser>
        <c:ser>
          <c:idx val="10"/>
          <c:order val="2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Sheet1!$AG$6:$AG$11</c:f>
              <c:numCache>
                <c:formatCode>0</c:formatCode>
                <c:ptCount val="6"/>
                <c:pt idx="0">
                  <c:v>3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28-7C43-B3EC-6E6B88535688}"/>
            </c:ext>
          </c:extLst>
        </c:ser>
        <c:ser>
          <c:idx val="11"/>
          <c:order val="3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Sheet1!$AH$6:$AH$11</c:f>
              <c:numCache>
                <c:formatCode>0</c:formatCode>
                <c:ptCount val="6"/>
                <c:pt idx="0">
                  <c:v>8</c:v>
                </c:pt>
                <c:pt idx="1">
                  <c:v>17</c:v>
                </c:pt>
                <c:pt idx="2">
                  <c:v>15</c:v>
                </c:pt>
                <c:pt idx="3">
                  <c:v>16</c:v>
                </c:pt>
                <c:pt idx="4">
                  <c:v>12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28-7C43-B3EC-6E6B88535688}"/>
            </c:ext>
          </c:extLst>
        </c:ser>
        <c:ser>
          <c:idx val="12"/>
          <c:order val="4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Sheet1!$AI$6:$AI$11</c:f>
              <c:numCache>
                <c:formatCode>0</c:formatCode>
                <c:ptCount val="6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28-7C43-B3EC-6E6B88535688}"/>
            </c:ext>
          </c:extLst>
        </c:ser>
        <c:ser>
          <c:idx val="13"/>
          <c:order val="5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Sheet1!$AJ$6:$AJ$11</c:f>
              <c:numCache>
                <c:formatCode>0</c:formatCode>
                <c:ptCount val="6"/>
                <c:pt idx="0">
                  <c:v>2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#N/A</c:v>
                </c:pt>
                <c:pt idx="5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28-7C43-B3EC-6E6B88535688}"/>
            </c:ext>
          </c:extLst>
        </c:ser>
        <c:ser>
          <c:idx val="14"/>
          <c:order val="6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Sheet1!$AK$6:$AK$11</c:f>
              <c:numCache>
                <c:formatCode>0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#N/A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28-7C43-B3EC-6E6B88535688}"/>
            </c:ext>
          </c:extLst>
        </c:ser>
        <c:ser>
          <c:idx val="15"/>
          <c:order val="7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Sheet1!$AL$6:$AL$11</c:f>
              <c:numCache>
                <c:formatCode>0</c:formatCode>
                <c:ptCount val="6"/>
                <c:pt idx="0">
                  <c:v>10</c:v>
                </c:pt>
                <c:pt idx="1">
                  <c:v>16</c:v>
                </c:pt>
                <c:pt idx="2">
                  <c:v>12</c:v>
                </c:pt>
                <c:pt idx="3">
                  <c:v>9</c:v>
                </c:pt>
                <c:pt idx="4">
                  <c:v>#N/A</c:v>
                </c:pt>
                <c:pt idx="5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28-7C43-B3EC-6E6B88535688}"/>
            </c:ext>
          </c:extLst>
        </c:ser>
        <c:ser>
          <c:idx val="16"/>
          <c:order val="8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Sheet1!$AM$6:$AM$11</c:f>
              <c:numCache>
                <c:formatCode>0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28-7C43-B3EC-6E6B88535688}"/>
            </c:ext>
          </c:extLst>
        </c:ser>
        <c:ser>
          <c:idx val="17"/>
          <c:order val="9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Sheet1!$AN$6:$AN$11</c:f>
              <c:numCache>
                <c:formatCode>0</c:formatCode>
                <c:ptCount val="6"/>
                <c:pt idx="0">
                  <c:v>16</c:v>
                </c:pt>
                <c:pt idx="1">
                  <c:v>23</c:v>
                </c:pt>
                <c:pt idx="2">
                  <c:v>7</c:v>
                </c:pt>
                <c:pt idx="3">
                  <c:v>8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28-7C43-B3EC-6E6B88535688}"/>
            </c:ext>
          </c:extLst>
        </c:ser>
        <c:ser>
          <c:idx val="18"/>
          <c:order val="10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Sheet1!$AO$6:$AO$11</c:f>
              <c:numCache>
                <c:formatCode>0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A28-7C43-B3EC-6E6B88535688}"/>
            </c:ext>
          </c:extLst>
        </c:ser>
        <c:ser>
          <c:idx val="19"/>
          <c:order val="11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Sheet1!$AP$6:$AP$11</c:f>
              <c:numCache>
                <c:formatCode>0</c:formatCode>
                <c:ptCount val="6"/>
                <c:pt idx="0">
                  <c:v>16</c:v>
                </c:pt>
                <c:pt idx="1">
                  <c:v>8</c:v>
                </c:pt>
                <c:pt idx="2">
                  <c:v>5</c:v>
                </c:pt>
                <c:pt idx="3">
                  <c:v>19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A28-7C43-B3EC-6E6B88535688}"/>
            </c:ext>
          </c:extLst>
        </c:ser>
        <c:ser>
          <c:idx val="20"/>
          <c:order val="12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Sheet1!$AQ$6:$AQ$11</c:f>
              <c:numCache>
                <c:formatCode>0</c:formatCode>
                <c:ptCount val="6"/>
                <c:pt idx="0">
                  <c:v>2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A28-7C43-B3EC-6E6B88535688}"/>
            </c:ext>
          </c:extLst>
        </c:ser>
        <c:ser>
          <c:idx val="0"/>
          <c:order val="13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Sheet1!$AR$6:$AR$11</c:f>
              <c:numCache>
                <c:formatCode>0</c:formatCode>
                <c:ptCount val="6"/>
                <c:pt idx="0">
                  <c:v>17</c:v>
                </c:pt>
                <c:pt idx="1">
                  <c:v>25</c:v>
                </c:pt>
                <c:pt idx="2">
                  <c:v>2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A28-7C43-B3EC-6E6B88535688}"/>
            </c:ext>
          </c:extLst>
        </c:ser>
        <c:ser>
          <c:idx val="1"/>
          <c:order val="14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Sheet1!$AS$6:$AS$11</c:f>
              <c:numCache>
                <c:formatCode>0</c:formatCode>
                <c:ptCount val="6"/>
                <c:pt idx="0">
                  <c:v>#N/A</c:v>
                </c:pt>
                <c:pt idx="1">
                  <c:v>4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A28-7C43-B3EC-6E6B88535688}"/>
            </c:ext>
          </c:extLst>
        </c:ser>
        <c:ser>
          <c:idx val="2"/>
          <c:order val="15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Sheet1!$AT$6:$AT$11</c:f>
              <c:numCache>
                <c:formatCode>0</c:formatCode>
                <c:ptCount val="6"/>
                <c:pt idx="0">
                  <c:v>#N/A</c:v>
                </c:pt>
                <c:pt idx="1">
                  <c:v>20</c:v>
                </c:pt>
                <c:pt idx="2">
                  <c:v>#N/A</c:v>
                </c:pt>
                <c:pt idx="3">
                  <c:v>21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A28-7C43-B3EC-6E6B88535688}"/>
            </c:ext>
          </c:extLst>
        </c:ser>
        <c:ser>
          <c:idx val="3"/>
          <c:order val="16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Sheet1!$AU$6:$AU$11</c:f>
              <c:numCache>
                <c:formatCode>0</c:formatCode>
                <c:ptCount val="6"/>
                <c:pt idx="0">
                  <c:v>#N/A</c:v>
                </c:pt>
                <c:pt idx="1">
                  <c:v>3</c:v>
                </c:pt>
                <c:pt idx="2">
                  <c:v>#N/A</c:v>
                </c:pt>
                <c:pt idx="3">
                  <c:v>1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A28-7C43-B3EC-6E6B88535688}"/>
            </c:ext>
          </c:extLst>
        </c:ser>
        <c:ser>
          <c:idx val="4"/>
          <c:order val="17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Sheet1!$AV$6:$AV$11</c:f>
              <c:numCache>
                <c:formatCode>0</c:formatCode>
                <c:ptCount val="6"/>
                <c:pt idx="0">
                  <c:v>#N/A</c:v>
                </c:pt>
                <c:pt idx="1">
                  <c:v>14</c:v>
                </c:pt>
                <c:pt idx="2">
                  <c:v>#N/A</c:v>
                </c:pt>
                <c:pt idx="3">
                  <c:v>13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A28-7C43-B3EC-6E6B88535688}"/>
            </c:ext>
          </c:extLst>
        </c:ser>
        <c:ser>
          <c:idx val="5"/>
          <c:order val="18"/>
          <c:spPr>
            <a:noFill/>
            <a:ln>
              <a:noFill/>
            </a:ln>
          </c:spPr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Sheet1!$AW$6:$AW$11</c:f>
              <c:numCache>
                <c:formatCode>0</c:formatCode>
                <c:ptCount val="6"/>
                <c:pt idx="0">
                  <c:v>#N/A</c:v>
                </c:pt>
                <c:pt idx="1">
                  <c:v>4</c:v>
                </c:pt>
                <c:pt idx="2">
                  <c:v>#N/A</c:v>
                </c:pt>
                <c:pt idx="3">
                  <c:v>2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A28-7C43-B3EC-6E6B88535688}"/>
            </c:ext>
          </c:extLst>
        </c:ser>
        <c:ser>
          <c:idx val="6"/>
          <c:order val="19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Sheet1!$AX$6:$AX$11</c:f>
              <c:numCache>
                <c:formatCode>0</c:formatCode>
                <c:ptCount val="6"/>
                <c:pt idx="0">
                  <c:v>#N/A</c:v>
                </c:pt>
                <c:pt idx="1">
                  <c:v>19</c:v>
                </c:pt>
                <c:pt idx="2">
                  <c:v>#N/A</c:v>
                </c:pt>
                <c:pt idx="3">
                  <c:v>5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A28-7C43-B3EC-6E6B88535688}"/>
            </c:ext>
          </c:extLst>
        </c:ser>
        <c:ser>
          <c:idx val="7"/>
          <c:order val="20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Sheet1!$AY$6:$AY$11</c:f>
              <c:numCache>
                <c:formatCode>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1A28-7C43-B3EC-6E6B88535688}"/>
            </c:ext>
          </c:extLst>
        </c:ser>
        <c:ser>
          <c:idx val="8"/>
          <c:order val="21"/>
          <c:invertIfNegative val="0"/>
          <c:cat>
            <c:strRef>
              <c:f>Sheet1!$I$6:$I$11</c:f>
              <c:strCache>
                <c:ptCount val="6"/>
                <c:pt idx="0">
                  <c:v>D9</c:v>
                </c:pt>
                <c:pt idx="1">
                  <c:v>G5</c:v>
                </c:pt>
                <c:pt idx="2">
                  <c:v>L1</c:v>
                </c:pt>
                <c:pt idx="3">
                  <c:v>N4</c:v>
                </c:pt>
                <c:pt idx="4">
                  <c:v>R5</c:v>
                </c:pt>
                <c:pt idx="5">
                  <c:v>T3</c:v>
                </c:pt>
              </c:strCache>
            </c:strRef>
          </c:cat>
          <c:val>
            <c:numRef>
              <c:f>Sheet1!$AZ$6:$AZ$11</c:f>
              <c:numCache>
                <c:formatCode>0</c:formatCode>
                <c:ptCount val="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1A28-7C43-B3EC-6E6B88535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0534656"/>
        <c:axId val="90536192"/>
      </c:barChart>
      <c:catAx>
        <c:axId val="90534656"/>
        <c:scaling>
          <c:orientation val="minMax"/>
        </c:scaling>
        <c:delete val="0"/>
        <c:axPos val="l"/>
        <c:majorGridlines>
          <c:spPr>
            <a:ln>
              <a:solidFill>
                <a:sysClr val="windowText" lastClr="000000">
                  <a:alpha val="13000"/>
                </a:sysClr>
              </a:solidFill>
            </a:ln>
          </c:spPr>
        </c:majorGridlines>
        <c:majorTickMark val="out"/>
        <c:minorTickMark val="none"/>
        <c:tickLblPos val="nextTo"/>
        <c:crossAx val="90536192"/>
        <c:crosses val="autoZero"/>
        <c:auto val="1"/>
        <c:lblAlgn val="ctr"/>
        <c:lblOffset val="100"/>
        <c:noMultiLvlLbl val="0"/>
      </c:catAx>
      <c:valAx>
        <c:axId val="90536192"/>
        <c:scaling>
          <c:orientation val="minMax"/>
          <c:max val="40210"/>
          <c:min val="40000"/>
        </c:scaling>
        <c:delete val="0"/>
        <c:axPos val="b"/>
        <c:majorGridlines>
          <c:spPr>
            <a:ln>
              <a:solidFill>
                <a:sysClr val="windowText" lastClr="000000">
                  <a:alpha val="17000"/>
                </a:sysClr>
              </a:solidFill>
            </a:ln>
          </c:spPr>
        </c:majorGridlines>
        <c:numFmt formatCode="[$-409]d\-mmm\-yy;@" sourceLinked="0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zh-CN"/>
          </a:p>
        </c:txPr>
        <c:crossAx val="90534656"/>
        <c:crosses val="autoZero"/>
        <c:crossBetween val="between"/>
        <c:majorUnit val="7"/>
      </c:valAx>
      <c:spPr>
        <a:ln w="15875">
          <a:solidFill>
            <a:sysClr val="windowText" lastClr="000000"/>
          </a:solidFill>
        </a:ln>
      </c:spPr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20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9163" cy="60747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yak/Desktop/&#27605;&#19994;&#21442;&#32771;/bishecoding/TableStructureGitHub/Data/header/original_test/09_15_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09_15_09"/>
    </sheetNames>
    <sheetDataSet>
      <sheetData sheetId="0" refreshError="1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4:F44" totalsRowShown="0">
  <autoFilter ref="C4:F44" xr:uid="{00000000-0009-0000-0100-000001000000}"/>
  <sortState xmlns:xlrd2="http://schemas.microsoft.com/office/spreadsheetml/2017/richdata2" ref="C15:F55">
    <sortCondition ref="C4:C45"/>
  </sortState>
  <tableColumns count="4">
    <tableColumn id="1" xr3:uid="{00000000-0010-0000-0000-000001000000}" name="Unit"/>
    <tableColumn id="2" xr3:uid="{00000000-0010-0000-0000-000002000000}" name="Bgn" dataDxfId="47"/>
    <tableColumn id="3" xr3:uid="{00000000-0010-0000-0000-000003000000}" name="End" dataDxfId="46"/>
    <tableColumn id="4" xr3:uid="{00000000-0010-0000-0000-000004000000}" name="Dur">
      <calculatedColumnFormula>Table1[End]-Table1[Bgn]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3" displayName="Table3" ref="I4:BD11" totalsRowShown="0">
  <tableColumns count="48">
    <tableColumn id="1" xr3:uid="{00000000-0010-0000-0100-000001000000}" name="Unit" dataDxfId="45">
      <calculatedColumnFormula>INDEX([1]!Table3[State],Loc)</calculatedColumnFormula>
    </tableColumn>
    <tableColumn id="2" xr3:uid="{00000000-0010-0000-0100-000002000000}" name="Bgn01" dataDxfId="44">
      <calculatedColumnFormula>IF([1]!Table4[#Headers]*1&lt;=Rept,INDEX([1]!Table3[NName],Loc+[1]!Table4[#Headers]*1-1),"")</calculatedColumnFormula>
    </tableColumn>
    <tableColumn id="3" xr3:uid="{00000000-0010-0000-0100-000003000000}" name="End01" dataDxfId="43">
      <calculatedColumnFormula>IF(--RIGHT(Table3[#Headers],2)&lt;=Table3[Rept],INDEX(INDIRECT("Table1["&amp;LEFT(Table3[#Headers],3)&amp;"]"),Table3[Loc]+RIGHT(Table3[#Headers],2)-1),"")</calculatedColumnFormula>
    </tableColumn>
    <tableColumn id="4" xr3:uid="{00000000-0010-0000-0100-000004000000}" name="Bgn02" dataDxfId="42">
      <calculatedColumnFormula>IF(--RIGHT(Table3[#Headers],2)&lt;=Table3[Rept],INDEX(INDIRECT("Table1["&amp;LEFT(Table3[#Headers],3)&amp;"]"),Table3[Loc]+RIGHT(Table3[#Headers],2)-1),"")</calculatedColumnFormula>
    </tableColumn>
    <tableColumn id="5" xr3:uid="{00000000-0010-0000-0100-000005000000}" name="End02" dataDxfId="41">
      <calculatedColumnFormula>IF(--RIGHT(Table3[#Headers],2)&lt;=Table3[Rept],INDEX(INDIRECT("Table1["&amp;LEFT(Table3[#Headers],3)&amp;"]"),Table3[Loc]+RIGHT(Table3[#Headers],2)-1),"")</calculatedColumnFormula>
    </tableColumn>
    <tableColumn id="6" xr3:uid="{00000000-0010-0000-0100-000006000000}" name="Bgn03" dataDxfId="40">
      <calculatedColumnFormula>IF(--RIGHT(Table3[#Headers],2)&lt;=Table3[Rept],INDEX(INDIRECT("Table1["&amp;LEFT(Table3[#Headers],3)&amp;"]"),Table3[Loc]+RIGHT(Table3[#Headers],2)-1),"")</calculatedColumnFormula>
    </tableColumn>
    <tableColumn id="7" xr3:uid="{00000000-0010-0000-0100-000007000000}" name="End03" dataDxfId="39">
      <calculatedColumnFormula>IF(--RIGHT(Table3[#Headers],2)&lt;=Table3[Rept],INDEX(INDIRECT("Table1["&amp;LEFT(Table3[#Headers],3)&amp;"]"),Table3[Loc]+RIGHT(Table3[#Headers],2)-1),"")</calculatedColumnFormula>
    </tableColumn>
    <tableColumn id="8" xr3:uid="{00000000-0010-0000-0100-000008000000}" name="Bgn04" dataDxfId="38">
      <calculatedColumnFormula>IF(--RIGHT(Table3[#Headers],2)&lt;=Table3[Rept],INDEX(INDIRECT("Table1["&amp;LEFT(Table3[#Headers],3)&amp;"]"),Table3[Loc]+RIGHT(Table3[#Headers],2)-1),"")</calculatedColumnFormula>
    </tableColumn>
    <tableColumn id="9" xr3:uid="{00000000-0010-0000-0100-000009000000}" name="End04" dataDxfId="37">
      <calculatedColumnFormula>IF(--RIGHT(Table3[#Headers],2)&lt;=Table3[Rept],INDEX(INDIRECT("Table1["&amp;LEFT(Table3[#Headers],3)&amp;"]"),Table3[Loc]+RIGHT(Table3[#Headers],2)-1),"")</calculatedColumnFormula>
    </tableColumn>
    <tableColumn id="10" xr3:uid="{00000000-0010-0000-0100-00000A000000}" name="Bgn05" dataDxfId="36">
      <calculatedColumnFormula>IF(--RIGHT(Table3[#Headers],2)&lt;=Table3[Rept],INDEX(INDIRECT("Table1["&amp;LEFT(Table3[#Headers],3)&amp;"]"),Table3[Loc]+RIGHT(Table3[#Headers],2)-1),"")</calculatedColumnFormula>
    </tableColumn>
    <tableColumn id="11" xr3:uid="{00000000-0010-0000-0100-00000B000000}" name="End05" dataDxfId="35">
      <calculatedColumnFormula>IF(--RIGHT(Table3[#Headers],2)&lt;=Table3[Rept],INDEX(INDIRECT("Table1["&amp;LEFT(Table3[#Headers],3)&amp;"]"),Table3[Loc]+RIGHT(Table3[#Headers],2)-1),"")</calculatedColumnFormula>
    </tableColumn>
    <tableColumn id="12" xr3:uid="{00000000-0010-0000-0100-00000C000000}" name="Bgn06" dataDxfId="34">
      <calculatedColumnFormula>IF(--RIGHT(Table3[#Headers],2)&lt;=Table3[Rept],INDEX(INDIRECT("Table1["&amp;LEFT(Table3[#Headers],3)&amp;"]"),Table3[Loc]+RIGHT(Table3[#Headers],2)-1),"")</calculatedColumnFormula>
    </tableColumn>
    <tableColumn id="24" xr3:uid="{00000000-0010-0000-0100-000018000000}" name="End06" dataDxfId="33">
      <calculatedColumnFormula>IF(--RIGHT(Table3[#Headers],2)&lt;=Table3[Rept],INDEX(INDIRECT("Table1["&amp;LEFT(Table3[#Headers],3)&amp;"]"),Table3[Loc]+RIGHT(Table3[#Headers],2)-1),"")</calculatedColumnFormula>
    </tableColumn>
    <tableColumn id="25" xr3:uid="{00000000-0010-0000-0100-000019000000}" name="Bgn07" dataDxfId="32">
      <calculatedColumnFormula>IF(--RIGHT(Table3[#Headers],2)&lt;=Table3[Rept],INDEX(INDIRECT("Table1["&amp;LEFT(Table3[#Headers],3)&amp;"]"),Table3[Loc]+RIGHT(Table3[#Headers],2)-1),"")</calculatedColumnFormula>
    </tableColumn>
    <tableColumn id="26" xr3:uid="{00000000-0010-0000-0100-00001A000000}" name="End07" dataDxfId="31">
      <calculatedColumnFormula>IF(--RIGHT(Table3[#Headers],2)&lt;=Table3[Rept],INDEX(INDIRECT("Table1["&amp;LEFT(Table3[#Headers],3)&amp;"]"),Table3[Loc]+RIGHT(Table3[#Headers],2)-1),"")</calculatedColumnFormula>
    </tableColumn>
    <tableColumn id="27" xr3:uid="{00000000-0010-0000-0100-00001B000000}" name="Bgn08" dataDxfId="30">
      <calculatedColumnFormula>IF(--RIGHT(Table3[#Headers],2)&lt;=Table3[Rept],INDEX(INDIRECT("Table1["&amp;LEFT(Table3[#Headers],3)&amp;"]"),Table3[Loc]+RIGHT(Table3[#Headers],2)-1),"")</calculatedColumnFormula>
    </tableColumn>
    <tableColumn id="28" xr3:uid="{00000000-0010-0000-0100-00001C000000}" name="End08" dataDxfId="29">
      <calculatedColumnFormula>IF(--RIGHT(Table3[#Headers],2)&lt;=Table3[Rept],INDEX(INDIRECT("Table1["&amp;LEFT(Table3[#Headers],3)&amp;"]"),Table3[Loc]+RIGHT(Table3[#Headers],2)-1),"")</calculatedColumnFormula>
    </tableColumn>
    <tableColumn id="29" xr3:uid="{00000000-0010-0000-0100-00001D000000}" name="Bgn09" dataDxfId="28">
      <calculatedColumnFormula>IF(--RIGHT(Table3[#Headers],2)&lt;=Table3[Rept],INDEX(INDIRECT("Table1["&amp;LEFT(Table3[#Headers],3)&amp;"]"),Table3[Loc]+RIGHT(Table3[#Headers],2)-1),"")</calculatedColumnFormula>
    </tableColumn>
    <tableColumn id="30" xr3:uid="{00000000-0010-0000-0100-00001E000000}" name="End09" dataDxfId="27">
      <calculatedColumnFormula>IF(--RIGHT(Table3[#Headers],2)&lt;=Table3[Rept],INDEX(INDIRECT("Table1["&amp;LEFT(Table3[#Headers],3)&amp;"]"),Table3[Loc]+RIGHT(Table3[#Headers],2)-1),"")</calculatedColumnFormula>
    </tableColumn>
    <tableColumn id="31" xr3:uid="{00000000-0010-0000-0100-00001F000000}" name="Bgn10" dataDxfId="26">
      <calculatedColumnFormula>IF(--RIGHT(Table3[#Headers],2)&lt;=Table3[Rept],INDEX(INDIRECT("Table1["&amp;LEFT(Table3[#Headers],3)&amp;"]"),Table3[Loc]+RIGHT(Table3[#Headers],2)-1),"")</calculatedColumnFormula>
    </tableColumn>
    <tableColumn id="32" xr3:uid="{00000000-0010-0000-0100-000020000000}" name="End10" dataDxfId="25">
      <calculatedColumnFormula>IF(--RIGHT(Table3[#Headers],2)&lt;=Table3[Rept],INDEX(INDIRECT("Table1["&amp;LEFT(Table3[#Headers],3)&amp;"]"),Table3[Loc]+RIGHT(Table3[#Headers],2)-1),"")</calculatedColumnFormula>
    </tableColumn>
    <tableColumn id="33" xr3:uid="{00000000-0010-0000-0100-000021000000}" name="Bgn11" dataDxfId="24">
      <calculatedColumnFormula>IF(--RIGHT(Table3[#Headers],2)&lt;=Table3[Rept],INDEX(INDIRECT("Table1["&amp;LEFT(Table3[#Headers],3)&amp;"]"),Table3[Loc]+RIGHT(Table3[#Headers],2)-1),"")</calculatedColumnFormula>
    </tableColumn>
    <tableColumn id="36" xr3:uid="{00000000-0010-0000-0100-000024000000}" name="End11" dataDxfId="23">
      <calculatedColumnFormula>IF(--RIGHT(Table3[#Headers],2)&lt;=Table3[Rept],INDEX(INDIRECT("Table1["&amp;LEFT(Table3[#Headers],3)&amp;"]"),Table3[Loc]+RIGHT(Table3[#Headers],2)-1),"")</calculatedColumnFormula>
    </tableColumn>
    <tableColumn id="48" xr3:uid="{00000000-0010-0000-0100-000030000000}" name="1" dataDxfId="22">
      <calculatedColumnFormula>Table3[[#This Row],[End01]]-Table3[[#This Row],[Bgn01]]</calculatedColumnFormula>
    </tableColumn>
    <tableColumn id="49" xr3:uid="{00000000-0010-0000-0100-000031000000}" name="2" dataDxfId="21"/>
    <tableColumn id="50" xr3:uid="{00000000-0010-0000-0100-000032000000}" name="3" dataDxfId="20"/>
    <tableColumn id="51" xr3:uid="{00000000-0010-0000-0100-000033000000}" name="4" dataDxfId="19"/>
    <tableColumn id="52" xr3:uid="{00000000-0010-0000-0100-000034000000}" name="5" dataDxfId="18"/>
    <tableColumn id="53" xr3:uid="{00000000-0010-0000-0100-000035000000}" name="6" dataDxfId="17"/>
    <tableColumn id="54" xr3:uid="{00000000-0010-0000-0100-000036000000}" name="7" dataDxfId="16"/>
    <tableColumn id="55" xr3:uid="{00000000-0010-0000-0100-000037000000}" name="8" dataDxfId="15"/>
    <tableColumn id="56" xr3:uid="{00000000-0010-0000-0100-000038000000}" name="9" dataDxfId="14"/>
    <tableColumn id="57" xr3:uid="{00000000-0010-0000-0100-000039000000}" name="10" dataDxfId="13"/>
    <tableColumn id="58" xr3:uid="{00000000-0010-0000-0100-00003A000000}" name="11" dataDxfId="12"/>
    <tableColumn id="40" xr3:uid="{00000000-0010-0000-0100-000028000000}" name="12" dataDxfId="11"/>
    <tableColumn id="41" xr3:uid="{00000000-0010-0000-0100-000029000000}" name="13" dataDxfId="10"/>
    <tableColumn id="42" xr3:uid="{00000000-0010-0000-0100-00002A000000}" name="14" dataDxfId="9"/>
    <tableColumn id="43" xr3:uid="{00000000-0010-0000-0100-00002B000000}" name="15" dataDxfId="8"/>
    <tableColumn id="44" xr3:uid="{00000000-0010-0000-0100-00002C000000}" name="16" dataDxfId="7"/>
    <tableColumn id="45" xr3:uid="{00000000-0010-0000-0100-00002D000000}" name="17" dataDxfId="6"/>
    <tableColumn id="46" xr3:uid="{00000000-0010-0000-0100-00002E000000}" name="18" dataDxfId="5"/>
    <tableColumn id="37" xr3:uid="{00000000-0010-0000-0100-000025000000}" name="19" dataDxfId="4"/>
    <tableColumn id="38" xr3:uid="{00000000-0010-0000-0100-000026000000}" name="20" dataDxfId="3"/>
    <tableColumn id="39" xr3:uid="{00000000-0010-0000-0100-000027000000}" name="21" dataDxfId="2"/>
    <tableColumn id="34" xr3:uid="{00000000-0010-0000-0100-000022000000}" name="22" dataDxfId="1"/>
    <tableColumn id="35" xr3:uid="{00000000-0010-0000-0100-000023000000}" name="23" dataDxfId="0"/>
    <tableColumn id="22" xr3:uid="{00000000-0010-0000-0100-000016000000}" name="Loc">
      <calculatedColumnFormula>INDEX(Loc,rown-1)+INDEX(Rept,rown-1)</calculatedColumnFormula>
    </tableColumn>
    <tableColumn id="23" xr3:uid="{00000000-0010-0000-0100-000017000000}" name="Rept">
      <calculatedColumnFormula>COUNTIF([1]!Table3[#Data],[1]!Table4[NName])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BD44"/>
  <sheetViews>
    <sheetView workbookViewId="0">
      <selection activeCell="BC6" sqref="BC6"/>
    </sheetView>
  </sheetViews>
  <sheetFormatPr baseColWidth="10" defaultColWidth="8.83203125" defaultRowHeight="13"/>
  <cols>
    <col min="4" max="6" width="10.5" customWidth="1"/>
    <col min="8" max="8" width="7.6640625" customWidth="1"/>
    <col min="9" max="9" width="4.5" bestFit="1" customWidth="1"/>
    <col min="10" max="21" width="6.83203125" bestFit="1" customWidth="1"/>
    <col min="22" max="24" width="6.5" bestFit="1" customWidth="1"/>
    <col min="25" max="29" width="6.83203125" bestFit="1" customWidth="1"/>
    <col min="30" max="31" width="6.5" bestFit="1" customWidth="1"/>
    <col min="32" max="56" width="5.6640625" customWidth="1"/>
  </cols>
  <sheetData>
    <row r="1" spans="3:56"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3" spans="3:56" ht="14">
      <c r="C3" s="5" t="s">
        <v>57</v>
      </c>
      <c r="I3" s="5" t="s">
        <v>58</v>
      </c>
      <c r="J3" s="5"/>
    </row>
    <row r="4" spans="3:56">
      <c r="C4" t="s">
        <v>0</v>
      </c>
      <c r="D4" t="s">
        <v>31</v>
      </c>
      <c r="E4" t="s">
        <v>7</v>
      </c>
      <c r="F4" t="s">
        <v>8</v>
      </c>
      <c r="I4" t="s">
        <v>0</v>
      </c>
      <c r="J4" t="s">
        <v>32</v>
      </c>
      <c r="K4" t="s">
        <v>34</v>
      </c>
      <c r="L4" t="s">
        <v>35</v>
      </c>
      <c r="M4" t="s">
        <v>33</v>
      </c>
      <c r="N4" t="s">
        <v>36</v>
      </c>
      <c r="O4" t="s">
        <v>37</v>
      </c>
      <c r="P4" t="s">
        <v>38</v>
      </c>
      <c r="Q4" t="s">
        <v>39</v>
      </c>
      <c r="R4" t="s">
        <v>40</v>
      </c>
      <c r="S4" t="s">
        <v>41</v>
      </c>
      <c r="T4" t="s">
        <v>42</v>
      </c>
      <c r="U4" t="s">
        <v>47</v>
      </c>
      <c r="V4" t="s">
        <v>43</v>
      </c>
      <c r="W4" t="s">
        <v>48</v>
      </c>
      <c r="X4" t="s">
        <v>44</v>
      </c>
      <c r="Y4" t="s">
        <v>50</v>
      </c>
      <c r="Z4" t="s">
        <v>45</v>
      </c>
      <c r="AA4" t="s">
        <v>51</v>
      </c>
      <c r="AB4" t="s">
        <v>46</v>
      </c>
      <c r="AC4" t="s">
        <v>52</v>
      </c>
      <c r="AD4" t="s">
        <v>49</v>
      </c>
      <c r="AE4" t="s">
        <v>53</v>
      </c>
      <c r="AF4" t="s">
        <v>9</v>
      </c>
      <c r="AG4" t="s">
        <v>10</v>
      </c>
      <c r="AH4" t="s">
        <v>11</v>
      </c>
      <c r="AI4" t="s">
        <v>12</v>
      </c>
      <c r="AJ4" t="s">
        <v>13</v>
      </c>
      <c r="AK4" t="s">
        <v>14</v>
      </c>
      <c r="AL4" t="s">
        <v>15</v>
      </c>
      <c r="AM4" t="s">
        <v>16</v>
      </c>
      <c r="AN4" t="s">
        <v>17</v>
      </c>
      <c r="AO4" t="s">
        <v>18</v>
      </c>
      <c r="AP4" t="s">
        <v>19</v>
      </c>
      <c r="AQ4" t="s">
        <v>20</v>
      </c>
      <c r="AR4" t="s">
        <v>21</v>
      </c>
      <c r="AS4" t="s">
        <v>22</v>
      </c>
      <c r="AT4" t="s">
        <v>23</v>
      </c>
      <c r="AU4" t="s">
        <v>24</v>
      </c>
      <c r="AV4" t="s">
        <v>25</v>
      </c>
      <c r="AW4" t="s">
        <v>26</v>
      </c>
      <c r="AX4" t="s">
        <v>27</v>
      </c>
      <c r="AY4" t="s">
        <v>28</v>
      </c>
      <c r="AZ4" t="s">
        <v>54</v>
      </c>
      <c r="BA4" t="s">
        <v>55</v>
      </c>
      <c r="BB4" t="s">
        <v>56</v>
      </c>
      <c r="BC4" t="s">
        <v>29</v>
      </c>
      <c r="BD4" t="s">
        <v>30</v>
      </c>
    </row>
    <row r="5" spans="3:56">
      <c r="C5" t="s">
        <v>5</v>
      </c>
      <c r="D5" s="2">
        <v>40015</v>
      </c>
      <c r="E5" s="2">
        <v>40034</v>
      </c>
      <c r="F5">
        <f>Table1[End]-Table1[Bgn]</f>
        <v>19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D5">
        <v>1</v>
      </c>
    </row>
    <row r="6" spans="3:56">
      <c r="C6" t="s">
        <v>5</v>
      </c>
      <c r="D6" s="2">
        <v>40037</v>
      </c>
      <c r="E6" s="2">
        <v>40045</v>
      </c>
      <c r="F6">
        <f>Table1[End]-Table1[Bgn]</f>
        <v>8</v>
      </c>
      <c r="I6" t="str">
        <f>INDEX(Table1[Unit],Table3[Loc])</f>
        <v>D9</v>
      </c>
      <c r="J6" s="2">
        <f ca="1">IF(--RIGHT(Table3[#Headers],2)&lt;=Table3[Rept],INDEX(INDIRECT("Table1["&amp;LEFT(Table3[#Headers],3)&amp;"]"),Table3[Loc]+RIGHT(Table3[#Headers],2)-1),"")</f>
        <v>40015</v>
      </c>
      <c r="K6" s="2">
        <f ca="1">IF(--RIGHT(Table3[#Headers],2)&lt;=Table3[Rept],INDEX(INDIRECT("Table1["&amp;LEFT(Table3[#Headers],3)&amp;"]"),Table3[Loc]+RIGHT(Table3[#Headers],2)-1),"")</f>
        <v>40034</v>
      </c>
      <c r="L6" s="2">
        <f ca="1">IF(--RIGHT(Table3[#Headers],2)&lt;=Table3[Rept],INDEX(INDIRECT("Table1["&amp;LEFT(Table3[#Headers],3)&amp;"]"),Table3[Loc]+RIGHT(Table3[#Headers],2)-1),"")</f>
        <v>40037</v>
      </c>
      <c r="M6" s="2">
        <f ca="1">IF(--RIGHT(Table3[#Headers],2)&lt;=Table3[Rept],INDEX(INDIRECT("Table1["&amp;LEFT(Table3[#Headers],3)&amp;"]"),Table3[Loc]+RIGHT(Table3[#Headers],2)-1),"")</f>
        <v>40045</v>
      </c>
      <c r="N6" s="2">
        <f ca="1">IF(--RIGHT(Table3[#Headers],2)&lt;=Table3[Rept],INDEX(INDIRECT("Table1["&amp;LEFT(Table3[#Headers],3)&amp;"]"),Table3[Loc]+RIGHT(Table3[#Headers],2)-1),"")</f>
        <v>40048</v>
      </c>
      <c r="O6" s="2">
        <f ca="1">IF(--RIGHT(Table3[#Headers],2)&lt;=Table3[Rept],INDEX(INDIRECT("Table1["&amp;LEFT(Table3[#Headers],3)&amp;"]"),Table3[Loc]+RIGHT(Table3[#Headers],2)-1),"")</f>
        <v>40050</v>
      </c>
      <c r="P6" s="2">
        <f ca="1">IF(--RIGHT(Table3[#Headers],2)&lt;=Table3[Rept],INDEX(INDIRECT("Table1["&amp;LEFT(Table3[#Headers],3)&amp;"]"),Table3[Loc]+RIGHT(Table3[#Headers],2)-1),"")</f>
        <v>40051</v>
      </c>
      <c r="Q6" s="2">
        <f ca="1">IF(--RIGHT(Table3[#Headers],2)&lt;=Table3[Rept],INDEX(INDIRECT("Table1["&amp;LEFT(Table3[#Headers],3)&amp;"]"),Table3[Loc]+RIGHT(Table3[#Headers],2)-1),"")</f>
        <v>40061</v>
      </c>
      <c r="R6" s="2">
        <f ca="1">IF(--RIGHT(Table3[#Headers],2)&lt;=Table3[Rept],INDEX(INDIRECT("Table1["&amp;LEFT(Table3[#Headers],3)&amp;"]"),Table3[Loc]+RIGHT(Table3[#Headers],2)-1),"")</f>
        <v>40062</v>
      </c>
      <c r="S6" s="2">
        <f ca="1">IF(--RIGHT(Table3[#Headers],2)&lt;=Table3[Rept],INDEX(INDIRECT("Table1["&amp;LEFT(Table3[#Headers],3)&amp;"]"),Table3[Loc]+RIGHT(Table3[#Headers],2)-1),"")</f>
        <v>40078</v>
      </c>
      <c r="T6" s="2">
        <f ca="1">IF(--RIGHT(Table3[#Headers],2)&lt;=Table3[Rept],INDEX(INDIRECT("Table1["&amp;LEFT(Table3[#Headers],3)&amp;"]"),Table3[Loc]+RIGHT(Table3[#Headers],2)-1),"")</f>
        <v>40079</v>
      </c>
      <c r="U6" s="2">
        <f ca="1">IF(--RIGHT(Table3[#Headers],2)&lt;=Table3[Rept],INDEX(INDIRECT("Table1["&amp;LEFT(Table3[#Headers],3)&amp;"]"),Table3[Loc]+RIGHT(Table3[#Headers],2)-1),"")</f>
        <v>40095</v>
      </c>
      <c r="V6" s="2">
        <f ca="1">IF(--RIGHT(Table3[#Headers],2)&lt;=Table3[Rept],INDEX(INDIRECT("Table1["&amp;LEFT(Table3[#Headers],3)&amp;"]"),Table3[Loc]+RIGHT(Table3[#Headers],2)-1),"")</f>
        <v>40097</v>
      </c>
      <c r="W6" s="2">
        <f ca="1">IF(--RIGHT(Table3[#Headers],2)&lt;=Table3[Rept],INDEX(INDIRECT("Table1["&amp;LEFT(Table3[#Headers],3)&amp;"]"),Table3[Loc]+RIGHT(Table3[#Headers],2)-1),"")</f>
        <v>40114</v>
      </c>
      <c r="X6" s="2" t="str">
        <f ca="1">IF(--RIGHT(Table3[#Headers],2)&lt;=Table3[Rept],INDEX(INDIRECT("Table1["&amp;LEFT(Table3[#Headers],3)&amp;"]"),Table3[Loc]+RIGHT(Table3[#Headers],2)-1),"")</f>
        <v/>
      </c>
      <c r="Y6" s="2" t="str">
        <f ca="1">IF(--RIGHT(Table3[#Headers],2)&lt;=Table3[Rept],INDEX(INDIRECT("Table1["&amp;LEFT(Table3[#Headers],3)&amp;"]"),Table3[Loc]+RIGHT(Table3[#Headers],2)-1),"")</f>
        <v/>
      </c>
      <c r="Z6" s="2" t="str">
        <f ca="1">IF(--RIGHT(Table3[#Headers],2)&lt;=Table3[Rept],INDEX(INDIRECT("Table1["&amp;LEFT(Table3[#Headers],3)&amp;"]"),Table3[Loc]+RIGHT(Table3[#Headers],2)-1),"")</f>
        <v/>
      </c>
      <c r="AA6" s="2" t="str">
        <f ca="1">IF(--RIGHT(Table3[#Headers],2)&lt;=Table3[Rept],INDEX(INDIRECT("Table1["&amp;LEFT(Table3[#Headers],3)&amp;"]"),Table3[Loc]+RIGHT(Table3[#Headers],2)-1),"")</f>
        <v/>
      </c>
      <c r="AB6" s="2" t="str">
        <f ca="1">IF(--RIGHT(Table3[#Headers],2)&lt;=Table3[Rept],INDEX(INDIRECT("Table1["&amp;LEFT(Table3[#Headers],3)&amp;"]"),Table3[Loc]+RIGHT(Table3[#Headers],2)-1),"")</f>
        <v/>
      </c>
      <c r="AC6" s="2" t="str">
        <f ca="1">IF(--RIGHT(Table3[#Headers],2)&lt;=Table3[Rept],INDEX(INDIRECT("Table1["&amp;LEFT(Table3[#Headers],3)&amp;"]"),Table3[Loc]+RIGHT(Table3[#Headers],2)-1),"")</f>
        <v/>
      </c>
      <c r="AD6" s="2" t="str">
        <f ca="1">IF(--RIGHT(Table3[#Headers],2)&lt;=Table3[Rept],INDEX(INDIRECT("Table1["&amp;LEFT(Table3[#Headers],3)&amp;"]"),Table3[Loc]+RIGHT(Table3[#Headers],2)-1),"")</f>
        <v/>
      </c>
      <c r="AE6" s="2" t="str">
        <f ca="1">IF(--RIGHT(Table3[#Headers],2)&lt;=Table3[Rept],INDEX(INDIRECT("Table1["&amp;LEFT(Table3[#Headers],3)&amp;"]"),Table3[Loc]+RIGHT(Table3[#Headers],2)-1),"")</f>
        <v/>
      </c>
      <c r="AF6" s="4">
        <f ca="1">IFERROR(Table3[[#This Row],[End01]]-Table3[[#This Row],[Bgn01]],NA())</f>
        <v>19</v>
      </c>
      <c r="AG6" s="4">
        <f ca="1">IFERROR(Table3[[#This Row],[Bgn02]]-Table3[[#This Row],[End01]],NA())</f>
        <v>3</v>
      </c>
      <c r="AH6" s="4">
        <f ca="1">IFERROR(Table3[[#This Row],[End02]]-Table3[[#This Row],[Bgn02]],NA())</f>
        <v>8</v>
      </c>
      <c r="AI6" s="4">
        <f ca="1">IFERROR(Table3[[#This Row],[Bgn03]]-Table3[[#This Row],[End02]],NA())</f>
        <v>3</v>
      </c>
      <c r="AJ6" s="4">
        <f ca="1">IFERROR(Table3[[#This Row],[End03]]-Table3[[#This Row],[Bgn03]],NA())</f>
        <v>2</v>
      </c>
      <c r="AK6" s="4">
        <f ca="1">IFERROR(Table3[[#This Row],[Bgn04]]-Table3[[#This Row],[End03]],NA())</f>
        <v>1</v>
      </c>
      <c r="AL6" s="4">
        <f ca="1">IFERROR(Table3[[#This Row],[End04]]-Table3[[#This Row],[Bgn04]],NA())</f>
        <v>10</v>
      </c>
      <c r="AM6" s="4">
        <f ca="1">IFERROR(Table3[[#This Row],[Bgn05]]-Table3[[#This Row],[End04]],NA())</f>
        <v>1</v>
      </c>
      <c r="AN6" s="4">
        <f ca="1">IFERROR(Table3[[#This Row],[End05]]-Table3[[#This Row],[Bgn05]],NA())</f>
        <v>16</v>
      </c>
      <c r="AO6" s="4">
        <f ca="1">IFERROR(Table3[[#This Row],[Bgn06]]-Table3[[#This Row],[End05]],NA())</f>
        <v>1</v>
      </c>
      <c r="AP6" s="4">
        <f ca="1">IFERROR(Table3[[#This Row],[End06]]-Table3[[#This Row],[Bgn06]],NA())</f>
        <v>16</v>
      </c>
      <c r="AQ6" s="4">
        <f ca="1">IFERROR(Table3[[#This Row],[Bgn07]]-Table3[[#This Row],[End06]],NA())</f>
        <v>2</v>
      </c>
      <c r="AR6" s="4">
        <f ca="1">IFERROR(Table3[[#This Row],[End07]]-Table3[[#This Row],[Bgn07]],NA())</f>
        <v>17</v>
      </c>
      <c r="AS6" s="4" t="e">
        <f ca="1">IFERROR(Table3[[#This Row],[Bgn08]]-Table3[[#This Row],[End07]],NA())</f>
        <v>#N/A</v>
      </c>
      <c r="AT6" s="4" t="e">
        <f ca="1">IFERROR(Table3[[#This Row],[End08]]-Table3[[#This Row],[Bgn08]],NA())</f>
        <v>#N/A</v>
      </c>
      <c r="AU6" s="4" t="e">
        <f ca="1">IFERROR(Table3[[#This Row],[Bgn09]]-Table3[[#This Row],[End08]],NA())</f>
        <v>#N/A</v>
      </c>
      <c r="AV6" s="4" t="e">
        <f ca="1">IFERROR(Table3[[#This Row],[End09]]-Table3[[#This Row],[Bgn09]],NA())</f>
        <v>#N/A</v>
      </c>
      <c r="AW6" s="4" t="e">
        <f ca="1">IFERROR(Table3[[#This Row],[Bgn10]]-Table3[[#This Row],[End09]],NA())</f>
        <v>#N/A</v>
      </c>
      <c r="AX6" s="4" t="e">
        <f ca="1">IFERROR(Table3[[#This Row],[End10]]-Table3[[#This Row],[Bgn10]],NA())</f>
        <v>#N/A</v>
      </c>
      <c r="AY6" s="4" t="e">
        <f ca="1">IFERROR(Table3[[#This Row],[Bgn11]]-Table3[[#This Row],[End10]],NA())</f>
        <v>#N/A</v>
      </c>
      <c r="AZ6" s="4" t="e">
        <f ca="1">IFERROR(Table3[[#This Row],[End11]]-Table3[[#This Row],[Bgn11]],NA())</f>
        <v>#N/A</v>
      </c>
      <c r="BA6" s="4"/>
      <c r="BB6" s="4"/>
      <c r="BC6">
        <f>INDEX(Table3[Loc],rowd-1)+INDEX(Table3[Rept],rowd-1)</f>
        <v>1</v>
      </c>
      <c r="BD6">
        <f>COUNTIF(Table1[Unit],Table3[Unit])</f>
        <v>7</v>
      </c>
    </row>
    <row r="7" spans="3:56">
      <c r="C7" t="s">
        <v>5</v>
      </c>
      <c r="D7" s="2">
        <v>40048</v>
      </c>
      <c r="E7" s="2">
        <v>40050</v>
      </c>
      <c r="F7">
        <f>Table1[End]-Table1[Bgn]</f>
        <v>2</v>
      </c>
      <c r="I7" t="str">
        <f>INDEX(Table1[Unit],Table3[Loc])</f>
        <v>G5</v>
      </c>
      <c r="J7" s="2">
        <f ca="1">IF(--RIGHT(Table3[#Headers],2)&lt;=Table3[Rept],INDEX(INDIRECT("Table1["&amp;LEFT(Table3[#Headers],3)&amp;"]"),Table3[Loc]+RIGHT(Table3[#Headers],2)-1),"")</f>
        <v>40005</v>
      </c>
      <c r="K7" s="2">
        <f ca="1">IF(--RIGHT(Table3[#Headers],2)&lt;=Table3[Rept],INDEX(INDIRECT("Table1["&amp;LEFT(Table3[#Headers],3)&amp;"]"),Table3[Loc]+RIGHT(Table3[#Headers],2)-1),"")</f>
        <v>40025</v>
      </c>
      <c r="L7" s="2">
        <f ca="1">IF(--RIGHT(Table3[#Headers],2)&lt;=Table3[Rept],INDEX(INDIRECT("Table1["&amp;LEFT(Table3[#Headers],3)&amp;"]"),Table3[Loc]+RIGHT(Table3[#Headers],2)-1),"")</f>
        <v>40026</v>
      </c>
      <c r="M7" s="2">
        <f ca="1">IF(--RIGHT(Table3[#Headers],2)&lt;=Table3[Rept],INDEX(INDIRECT("Table1["&amp;LEFT(Table3[#Headers],3)&amp;"]"),Table3[Loc]+RIGHT(Table3[#Headers],2)-1),"")</f>
        <v>40043</v>
      </c>
      <c r="N7" s="2">
        <f ca="1">IF(--RIGHT(Table3[#Headers],2)&lt;=Table3[Rept],INDEX(INDIRECT("Table1["&amp;LEFT(Table3[#Headers],3)&amp;"]"),Table3[Loc]+RIGHT(Table3[#Headers],2)-1),"")</f>
        <v>40046</v>
      </c>
      <c r="O7" s="2">
        <f ca="1">IF(--RIGHT(Table3[#Headers],2)&lt;=Table3[Rept],INDEX(INDIRECT("Table1["&amp;LEFT(Table3[#Headers],3)&amp;"]"),Table3[Loc]+RIGHT(Table3[#Headers],2)-1),"")</f>
        <v>40057</v>
      </c>
      <c r="P7" s="2">
        <f ca="1">IF(--RIGHT(Table3[#Headers],2)&lt;=Table3[Rept],INDEX(INDIRECT("Table1["&amp;LEFT(Table3[#Headers],3)&amp;"]"),Table3[Loc]+RIGHT(Table3[#Headers],2)-1),"")</f>
        <v>40060</v>
      </c>
      <c r="Q7" s="2">
        <f ca="1">IF(--RIGHT(Table3[#Headers],2)&lt;=Table3[Rept],INDEX(INDIRECT("Table1["&amp;LEFT(Table3[#Headers],3)&amp;"]"),Table3[Loc]+RIGHT(Table3[#Headers],2)-1),"")</f>
        <v>40076</v>
      </c>
      <c r="R7" s="2">
        <f ca="1">IF(--RIGHT(Table3[#Headers],2)&lt;=Table3[Rept],INDEX(INDIRECT("Table1["&amp;LEFT(Table3[#Headers],3)&amp;"]"),Table3[Loc]+RIGHT(Table3[#Headers],2)-1),"")</f>
        <v>40080</v>
      </c>
      <c r="S7" s="2">
        <f ca="1">IF(--RIGHT(Table3[#Headers],2)&lt;=Table3[Rept],INDEX(INDIRECT("Table1["&amp;LEFT(Table3[#Headers],3)&amp;"]"),Table3[Loc]+RIGHT(Table3[#Headers],2)-1),"")</f>
        <v>40103</v>
      </c>
      <c r="T7" s="2">
        <f ca="1">IF(--RIGHT(Table3[#Headers],2)&lt;=Table3[Rept],INDEX(INDIRECT("Table1["&amp;LEFT(Table3[#Headers],3)&amp;"]"),Table3[Loc]+RIGHT(Table3[#Headers],2)-1),"")</f>
        <v>40105</v>
      </c>
      <c r="U7" s="2">
        <f ca="1">IF(--RIGHT(Table3[#Headers],2)&lt;=Table3[Rept],INDEX(INDIRECT("Table1["&amp;LEFT(Table3[#Headers],3)&amp;"]"),Table3[Loc]+RIGHT(Table3[#Headers],2)-1),"")</f>
        <v>40113</v>
      </c>
      <c r="V7" s="2">
        <f ca="1">IF(--RIGHT(Table3[#Headers],2)&lt;=Table3[Rept],INDEX(INDIRECT("Table1["&amp;LEFT(Table3[#Headers],3)&amp;"]"),Table3[Loc]+RIGHT(Table3[#Headers],2)-1),"")</f>
        <v>40118</v>
      </c>
      <c r="W7" s="2">
        <f ca="1">IF(--RIGHT(Table3[#Headers],2)&lt;=Table3[Rept],INDEX(INDIRECT("Table1["&amp;LEFT(Table3[#Headers],3)&amp;"]"),Table3[Loc]+RIGHT(Table3[#Headers],2)-1),"")</f>
        <v>40143</v>
      </c>
      <c r="X7" s="2">
        <f ca="1">IF(--RIGHT(Table3[#Headers],2)&lt;=Table3[Rept],INDEX(INDIRECT("Table1["&amp;LEFT(Table3[#Headers],3)&amp;"]"),Table3[Loc]+RIGHT(Table3[#Headers],2)-1),"")</f>
        <v>40147</v>
      </c>
      <c r="Y7" s="2">
        <f ca="1">IF(--RIGHT(Table3[#Headers],2)&lt;=Table3[Rept],INDEX(INDIRECT("Table1["&amp;LEFT(Table3[#Headers],3)&amp;"]"),Table3[Loc]+RIGHT(Table3[#Headers],2)-1),"")</f>
        <v>40167</v>
      </c>
      <c r="Z7" s="2">
        <f ca="1">IF(--RIGHT(Table3[#Headers],2)&lt;=Table3[Rept],INDEX(INDIRECT("Table1["&amp;LEFT(Table3[#Headers],3)&amp;"]"),Table3[Loc]+RIGHT(Table3[#Headers],2)-1),"")</f>
        <v>40170</v>
      </c>
      <c r="AA7" s="2">
        <f ca="1">IF(--RIGHT(Table3[#Headers],2)&lt;=Table3[Rept],INDEX(INDIRECT("Table1["&amp;LEFT(Table3[#Headers],3)&amp;"]"),Table3[Loc]+RIGHT(Table3[#Headers],2)-1),"")</f>
        <v>40184</v>
      </c>
      <c r="AB7" s="2">
        <f ca="1">IF(--RIGHT(Table3[#Headers],2)&lt;=Table3[Rept],INDEX(INDIRECT("Table1["&amp;LEFT(Table3[#Headers],3)&amp;"]"),Table3[Loc]+RIGHT(Table3[#Headers],2)-1),"")</f>
        <v>40188</v>
      </c>
      <c r="AC7" s="2">
        <f ca="1">IF(--RIGHT(Table3[#Headers],2)&lt;=Table3[Rept],INDEX(INDIRECT("Table1["&amp;LEFT(Table3[#Headers],3)&amp;"]"),Table3[Loc]+RIGHT(Table3[#Headers],2)-1),"")</f>
        <v>40207</v>
      </c>
      <c r="AD7" s="2" t="str">
        <f ca="1">IF(--RIGHT(Table3[#Headers],2)&lt;=Table3[Rept],INDEX(INDIRECT("Table1["&amp;LEFT(Table3[#Headers],3)&amp;"]"),Table3[Loc]+RIGHT(Table3[#Headers],2)-1),"")</f>
        <v/>
      </c>
      <c r="AE7" s="2" t="str">
        <f ca="1">IF(--RIGHT(Table3[#Headers],2)&lt;=Table3[Rept],INDEX(INDIRECT("Table1["&amp;LEFT(Table3[#Headers],3)&amp;"]"),Table3[Loc]+RIGHT(Table3[#Headers],2)-1),"")</f>
        <v/>
      </c>
      <c r="AF7" s="4">
        <f ca="1">IFERROR(Table3[[#This Row],[End01]]-Table3[[#This Row],[Bgn01]],NA())</f>
        <v>20</v>
      </c>
      <c r="AG7" s="4">
        <f ca="1">IFERROR(Table3[[#This Row],[Bgn02]]-Table3[[#This Row],[End01]],NA())</f>
        <v>1</v>
      </c>
      <c r="AH7" s="4">
        <f ca="1">IFERROR(Table3[[#This Row],[End02]]-Table3[[#This Row],[Bgn02]],NA())</f>
        <v>17</v>
      </c>
      <c r="AI7" s="4">
        <f ca="1">IFERROR(Table3[[#This Row],[Bgn03]]-Table3[[#This Row],[End02]],NA())</f>
        <v>3</v>
      </c>
      <c r="AJ7" s="4">
        <f ca="1">IFERROR(Table3[[#This Row],[End03]]-Table3[[#This Row],[Bgn03]],NA())</f>
        <v>11</v>
      </c>
      <c r="AK7" s="4">
        <f ca="1">IFERROR(Table3[[#This Row],[Bgn04]]-Table3[[#This Row],[End03]],NA())</f>
        <v>3</v>
      </c>
      <c r="AL7" s="4">
        <f ca="1">IFERROR(Table3[[#This Row],[End04]]-Table3[[#This Row],[Bgn04]],NA())</f>
        <v>16</v>
      </c>
      <c r="AM7" s="4">
        <f ca="1">IFERROR(Table3[[#This Row],[Bgn05]]-Table3[[#This Row],[End04]],NA())</f>
        <v>4</v>
      </c>
      <c r="AN7" s="4">
        <f ca="1">IFERROR(Table3[[#This Row],[End05]]-Table3[[#This Row],[Bgn05]],NA())</f>
        <v>23</v>
      </c>
      <c r="AO7" s="4">
        <f ca="1">IFERROR(Table3[[#This Row],[Bgn06]]-Table3[[#This Row],[End05]],NA())</f>
        <v>2</v>
      </c>
      <c r="AP7" s="4">
        <f ca="1">IFERROR(Table3[[#This Row],[End06]]-Table3[[#This Row],[Bgn06]],NA())</f>
        <v>8</v>
      </c>
      <c r="AQ7" s="4">
        <f ca="1">IFERROR(Table3[[#This Row],[Bgn07]]-Table3[[#This Row],[End06]],NA())</f>
        <v>5</v>
      </c>
      <c r="AR7" s="4">
        <f ca="1">IFERROR(Table3[[#This Row],[End07]]-Table3[[#This Row],[Bgn07]],NA())</f>
        <v>25</v>
      </c>
      <c r="AS7" s="4">
        <f ca="1">IFERROR(Table3[[#This Row],[Bgn08]]-Table3[[#This Row],[End07]],NA())</f>
        <v>4</v>
      </c>
      <c r="AT7" s="4">
        <f ca="1">IFERROR(Table3[[#This Row],[End08]]-Table3[[#This Row],[Bgn08]],NA())</f>
        <v>20</v>
      </c>
      <c r="AU7" s="4">
        <f ca="1">IFERROR(Table3[[#This Row],[Bgn09]]-Table3[[#This Row],[End08]],NA())</f>
        <v>3</v>
      </c>
      <c r="AV7" s="4">
        <f ca="1">IFERROR(Table3[[#This Row],[End09]]-Table3[[#This Row],[Bgn09]],NA())</f>
        <v>14</v>
      </c>
      <c r="AW7" s="4">
        <f ca="1">IFERROR(Table3[[#This Row],[Bgn10]]-Table3[[#This Row],[End09]],NA())</f>
        <v>4</v>
      </c>
      <c r="AX7" s="4">
        <f ca="1">IFERROR(Table3[[#This Row],[End10]]-Table3[[#This Row],[Bgn10]],NA())</f>
        <v>19</v>
      </c>
      <c r="AY7" s="4" t="e">
        <f ca="1">IFERROR(Table3[[#This Row],[Bgn11]]-Table3[[#This Row],[End10]],NA())</f>
        <v>#N/A</v>
      </c>
      <c r="AZ7" s="4" t="e">
        <f ca="1">IFERROR(Table3[[#This Row],[End11]]-Table3[[#This Row],[Bgn11]],NA())</f>
        <v>#N/A</v>
      </c>
      <c r="BA7" s="4"/>
      <c r="BB7" s="4"/>
      <c r="BC7">
        <f>INDEX(Table3[Loc],rowd-1)+INDEX(Table3[Rept],rowd-1)</f>
        <v>8</v>
      </c>
      <c r="BD7">
        <f>COUNTIF(Table1[Unit],Table3[Unit])</f>
        <v>10</v>
      </c>
    </row>
    <row r="8" spans="3:56">
      <c r="C8" t="s">
        <v>5</v>
      </c>
      <c r="D8" s="2">
        <v>40051</v>
      </c>
      <c r="E8" s="2">
        <v>40061</v>
      </c>
      <c r="F8">
        <f>Table1[End]-Table1[Bgn]</f>
        <v>10</v>
      </c>
      <c r="I8" t="str">
        <f>INDEX(Table1[Unit],Table3[Loc])</f>
        <v>L1</v>
      </c>
      <c r="J8" s="2">
        <f ca="1">IF(--RIGHT(Table3[#Headers],2)&lt;=Table3[Rept],INDEX(INDIRECT("Table1["&amp;LEFT(Table3[#Headers],3)&amp;"]"),Table3[Loc]+RIGHT(Table3[#Headers],2)-1),"")</f>
        <v>40005</v>
      </c>
      <c r="K8" s="2">
        <f ca="1">IF(--RIGHT(Table3[#Headers],2)&lt;=Table3[Rept],INDEX(INDIRECT("Table1["&amp;LEFT(Table3[#Headers],3)&amp;"]"),Table3[Loc]+RIGHT(Table3[#Headers],2)-1),"")</f>
        <v>40016</v>
      </c>
      <c r="L8" s="2">
        <f ca="1">IF(--RIGHT(Table3[#Headers],2)&lt;=Table3[Rept],INDEX(INDIRECT("Table1["&amp;LEFT(Table3[#Headers],3)&amp;"]"),Table3[Loc]+RIGHT(Table3[#Headers],2)-1),"")</f>
        <v>40021</v>
      </c>
      <c r="M8" s="2">
        <f ca="1">IF(--RIGHT(Table3[#Headers],2)&lt;=Table3[Rept],INDEX(INDIRECT("Table1["&amp;LEFT(Table3[#Headers],3)&amp;"]"),Table3[Loc]+RIGHT(Table3[#Headers],2)-1),"")</f>
        <v>40036</v>
      </c>
      <c r="N8" s="2">
        <f ca="1">IF(--RIGHT(Table3[#Headers],2)&lt;=Table3[Rept],INDEX(INDIRECT("Table1["&amp;LEFT(Table3[#Headers],3)&amp;"]"),Table3[Loc]+RIGHT(Table3[#Headers],2)-1),"")</f>
        <v>40038</v>
      </c>
      <c r="O8" s="2">
        <f ca="1">IF(--RIGHT(Table3[#Headers],2)&lt;=Table3[Rept],INDEX(INDIRECT("Table1["&amp;LEFT(Table3[#Headers],3)&amp;"]"),Table3[Loc]+RIGHT(Table3[#Headers],2)-1),"")</f>
        <v>40050</v>
      </c>
      <c r="P8" s="2">
        <f ca="1">IF(--RIGHT(Table3[#Headers],2)&lt;=Table3[Rept],INDEX(INDIRECT("Table1["&amp;LEFT(Table3[#Headers],3)&amp;"]"),Table3[Loc]+RIGHT(Table3[#Headers],2)-1),"")</f>
        <v>40055</v>
      </c>
      <c r="Q8" s="2">
        <f ca="1">IF(--RIGHT(Table3[#Headers],2)&lt;=Table3[Rept],INDEX(INDIRECT("Table1["&amp;LEFT(Table3[#Headers],3)&amp;"]"),Table3[Loc]+RIGHT(Table3[#Headers],2)-1),"")</f>
        <v>40067</v>
      </c>
      <c r="R8" s="2">
        <f ca="1">IF(--RIGHT(Table3[#Headers],2)&lt;=Table3[Rept],INDEX(INDIRECT("Table1["&amp;LEFT(Table3[#Headers],3)&amp;"]"),Table3[Loc]+RIGHT(Table3[#Headers],2)-1),"")</f>
        <v>40069</v>
      </c>
      <c r="S8" s="2">
        <f ca="1">IF(--RIGHT(Table3[#Headers],2)&lt;=Table3[Rept],INDEX(INDIRECT("Table1["&amp;LEFT(Table3[#Headers],3)&amp;"]"),Table3[Loc]+RIGHT(Table3[#Headers],2)-1),"")</f>
        <v>40076</v>
      </c>
      <c r="T8" s="2">
        <f ca="1">IF(--RIGHT(Table3[#Headers],2)&lt;=Table3[Rept],INDEX(INDIRECT("Table1["&amp;LEFT(Table3[#Headers],3)&amp;"]"),Table3[Loc]+RIGHT(Table3[#Headers],2)-1),"")</f>
        <v>40080</v>
      </c>
      <c r="U8" s="2">
        <f ca="1">IF(--RIGHT(Table3[#Headers],2)&lt;=Table3[Rept],INDEX(INDIRECT("Table1["&amp;LEFT(Table3[#Headers],3)&amp;"]"),Table3[Loc]+RIGHT(Table3[#Headers],2)-1),"")</f>
        <v>40085</v>
      </c>
      <c r="V8" s="2">
        <f ca="1">IF(--RIGHT(Table3[#Headers],2)&lt;=Table3[Rept],INDEX(INDIRECT("Table1["&amp;LEFT(Table3[#Headers],3)&amp;"]"),Table3[Loc]+RIGHT(Table3[#Headers],2)-1),"")</f>
        <v>40090</v>
      </c>
      <c r="W8" s="2">
        <f ca="1">IF(--RIGHT(Table3[#Headers],2)&lt;=Table3[Rept],INDEX(INDIRECT("Table1["&amp;LEFT(Table3[#Headers],3)&amp;"]"),Table3[Loc]+RIGHT(Table3[#Headers],2)-1),"")</f>
        <v>40092</v>
      </c>
      <c r="X8" s="2" t="str">
        <f ca="1">IF(--RIGHT(Table3[#Headers],2)&lt;=Table3[Rept],INDEX(INDIRECT("Table1["&amp;LEFT(Table3[#Headers],3)&amp;"]"),Table3[Loc]+RIGHT(Table3[#Headers],2)-1),"")</f>
        <v/>
      </c>
      <c r="Y8" s="2" t="str">
        <f ca="1">IF(--RIGHT(Table3[#Headers],2)&lt;=Table3[Rept],INDEX(INDIRECT("Table1["&amp;LEFT(Table3[#Headers],3)&amp;"]"),Table3[Loc]+RIGHT(Table3[#Headers],2)-1),"")</f>
        <v/>
      </c>
      <c r="Z8" s="2" t="str">
        <f ca="1">IF(--RIGHT(Table3[#Headers],2)&lt;=Table3[Rept],INDEX(INDIRECT("Table1["&amp;LEFT(Table3[#Headers],3)&amp;"]"),Table3[Loc]+RIGHT(Table3[#Headers],2)-1),"")</f>
        <v/>
      </c>
      <c r="AA8" s="2" t="str">
        <f ca="1">IF(--RIGHT(Table3[#Headers],2)&lt;=Table3[Rept],INDEX(INDIRECT("Table1["&amp;LEFT(Table3[#Headers],3)&amp;"]"),Table3[Loc]+RIGHT(Table3[#Headers],2)-1),"")</f>
        <v/>
      </c>
      <c r="AB8" s="2" t="str">
        <f ca="1">IF(--RIGHT(Table3[#Headers],2)&lt;=Table3[Rept],INDEX(INDIRECT("Table1["&amp;LEFT(Table3[#Headers],3)&amp;"]"),Table3[Loc]+RIGHT(Table3[#Headers],2)-1),"")</f>
        <v/>
      </c>
      <c r="AC8" s="2" t="str">
        <f ca="1">IF(--RIGHT(Table3[#Headers],2)&lt;=Table3[Rept],INDEX(INDIRECT("Table1["&amp;LEFT(Table3[#Headers],3)&amp;"]"),Table3[Loc]+RIGHT(Table3[#Headers],2)-1),"")</f>
        <v/>
      </c>
      <c r="AD8" s="2" t="str">
        <f ca="1">IF(--RIGHT(Table3[#Headers],2)&lt;=Table3[Rept],INDEX(INDIRECT("Table1["&amp;LEFT(Table3[#Headers],3)&amp;"]"),Table3[Loc]+RIGHT(Table3[#Headers],2)-1),"")</f>
        <v/>
      </c>
      <c r="AE8" s="2" t="str">
        <f ca="1">IF(--RIGHT(Table3[#Headers],2)&lt;=Table3[Rept],INDEX(INDIRECT("Table1["&amp;LEFT(Table3[#Headers],3)&amp;"]"),Table3[Loc]+RIGHT(Table3[#Headers],2)-1),"")</f>
        <v/>
      </c>
      <c r="AF8" s="4">
        <f ca="1">IFERROR(Table3[[#This Row],[End01]]-Table3[[#This Row],[Bgn01]],NA())</f>
        <v>11</v>
      </c>
      <c r="AG8" s="4">
        <f ca="1">IFERROR(Table3[[#This Row],[Bgn02]]-Table3[[#This Row],[End01]],NA())</f>
        <v>5</v>
      </c>
      <c r="AH8" s="4">
        <f ca="1">IFERROR(Table3[[#This Row],[End02]]-Table3[[#This Row],[Bgn02]],NA())</f>
        <v>15</v>
      </c>
      <c r="AI8" s="4">
        <f ca="1">IFERROR(Table3[[#This Row],[Bgn03]]-Table3[[#This Row],[End02]],NA())</f>
        <v>2</v>
      </c>
      <c r="AJ8" s="4">
        <f ca="1">IFERROR(Table3[[#This Row],[End03]]-Table3[[#This Row],[Bgn03]],NA())</f>
        <v>12</v>
      </c>
      <c r="AK8" s="4">
        <f ca="1">IFERROR(Table3[[#This Row],[Bgn04]]-Table3[[#This Row],[End03]],NA())</f>
        <v>5</v>
      </c>
      <c r="AL8" s="4">
        <f ca="1">IFERROR(Table3[[#This Row],[End04]]-Table3[[#This Row],[Bgn04]],NA())</f>
        <v>12</v>
      </c>
      <c r="AM8" s="4">
        <f ca="1">IFERROR(Table3[[#This Row],[Bgn05]]-Table3[[#This Row],[End04]],NA())</f>
        <v>2</v>
      </c>
      <c r="AN8" s="4">
        <f ca="1">IFERROR(Table3[[#This Row],[End05]]-Table3[[#This Row],[Bgn05]],NA())</f>
        <v>7</v>
      </c>
      <c r="AO8" s="4">
        <f ca="1">IFERROR(Table3[[#This Row],[Bgn06]]-Table3[[#This Row],[End05]],NA())</f>
        <v>4</v>
      </c>
      <c r="AP8" s="4">
        <f ca="1">IFERROR(Table3[[#This Row],[End06]]-Table3[[#This Row],[Bgn06]],NA())</f>
        <v>5</v>
      </c>
      <c r="AQ8" s="4">
        <f ca="1">IFERROR(Table3[[#This Row],[Bgn07]]-Table3[[#This Row],[End06]],NA())</f>
        <v>5</v>
      </c>
      <c r="AR8" s="4">
        <f ca="1">IFERROR(Table3[[#This Row],[End07]]-Table3[[#This Row],[Bgn07]],NA())</f>
        <v>2</v>
      </c>
      <c r="AS8" s="4" t="e">
        <f ca="1">IFERROR(Table3[[#This Row],[Bgn08]]-Table3[[#This Row],[End07]],NA())</f>
        <v>#N/A</v>
      </c>
      <c r="AT8" s="4" t="e">
        <f ca="1">IFERROR(Table3[[#This Row],[End08]]-Table3[[#This Row],[Bgn08]],NA())</f>
        <v>#N/A</v>
      </c>
      <c r="AU8" s="4" t="e">
        <f ca="1">IFERROR(Table3[[#This Row],[Bgn09]]-Table3[[#This Row],[End08]],NA())</f>
        <v>#N/A</v>
      </c>
      <c r="AV8" s="4" t="e">
        <f ca="1">IFERROR(Table3[[#This Row],[End09]]-Table3[[#This Row],[Bgn09]],NA())</f>
        <v>#N/A</v>
      </c>
      <c r="AW8" s="4" t="e">
        <f ca="1">IFERROR(Table3[[#This Row],[Bgn10]]-Table3[[#This Row],[End09]],NA())</f>
        <v>#N/A</v>
      </c>
      <c r="AX8" s="4" t="e">
        <f ca="1">IFERROR(Table3[[#This Row],[End10]]-Table3[[#This Row],[Bgn10]],NA())</f>
        <v>#N/A</v>
      </c>
      <c r="AY8" s="4" t="e">
        <f ca="1">IFERROR(Table3[[#This Row],[Bgn11]]-Table3[[#This Row],[End10]],NA())</f>
        <v>#N/A</v>
      </c>
      <c r="AZ8" s="4" t="e">
        <f ca="1">IFERROR(Table3[[#This Row],[End11]]-Table3[[#This Row],[Bgn11]],NA())</f>
        <v>#N/A</v>
      </c>
      <c r="BA8" s="4"/>
      <c r="BB8" s="4"/>
      <c r="BC8">
        <f>INDEX(Table3[Loc],rowd-1)+INDEX(Table3[Rept],rowd-1)</f>
        <v>18</v>
      </c>
      <c r="BD8">
        <f>COUNTIF(Table1[Unit],Table3[Unit])</f>
        <v>7</v>
      </c>
    </row>
    <row r="9" spans="3:56">
      <c r="C9" t="s">
        <v>5</v>
      </c>
      <c r="D9" s="2">
        <v>40062</v>
      </c>
      <c r="E9" s="2">
        <v>40078</v>
      </c>
      <c r="F9">
        <f>Table1[End]-Table1[Bgn]</f>
        <v>16</v>
      </c>
      <c r="I9" t="str">
        <f>INDEX(Table1[Unit],Table3[Loc])</f>
        <v>N4</v>
      </c>
      <c r="J9" s="2">
        <f ca="1">IF(--RIGHT(Table3[#Headers],2)&lt;=Table3[Rept],INDEX(INDIRECT("Table1["&amp;LEFT(Table3[#Headers],3)&amp;"]"),Table3[Loc]+RIGHT(Table3[#Headers],2)-1),"")</f>
        <v>40011</v>
      </c>
      <c r="K9" s="2">
        <f ca="1">IF(--RIGHT(Table3[#Headers],2)&lt;=Table3[Rept],INDEX(INDIRECT("Table1["&amp;LEFT(Table3[#Headers],3)&amp;"]"),Table3[Loc]+RIGHT(Table3[#Headers],2)-1),"")</f>
        <v>40035</v>
      </c>
      <c r="L9" s="2">
        <f ca="1">IF(--RIGHT(Table3[#Headers],2)&lt;=Table3[Rept],INDEX(INDIRECT("Table1["&amp;LEFT(Table3[#Headers],3)&amp;"]"),Table3[Loc]+RIGHT(Table3[#Headers],2)-1),"")</f>
        <v>40036</v>
      </c>
      <c r="M9" s="2">
        <f ca="1">IF(--RIGHT(Table3[#Headers],2)&lt;=Table3[Rept],INDEX(INDIRECT("Table1["&amp;LEFT(Table3[#Headers],3)&amp;"]"),Table3[Loc]+RIGHT(Table3[#Headers],2)-1),"")</f>
        <v>40052</v>
      </c>
      <c r="N9" s="2">
        <f ca="1">IF(--RIGHT(Table3[#Headers],2)&lt;=Table3[Rept],INDEX(INDIRECT("Table1["&amp;LEFT(Table3[#Headers],3)&amp;"]"),Table3[Loc]+RIGHT(Table3[#Headers],2)-1),"")</f>
        <v>40055</v>
      </c>
      <c r="O9" s="2">
        <f ca="1">IF(--RIGHT(Table3[#Headers],2)&lt;=Table3[Rept],INDEX(INDIRECT("Table1["&amp;LEFT(Table3[#Headers],3)&amp;"]"),Table3[Loc]+RIGHT(Table3[#Headers],2)-1),"")</f>
        <v>40073</v>
      </c>
      <c r="P9" s="2">
        <f ca="1">IF(--RIGHT(Table3[#Headers],2)&lt;=Table3[Rept],INDEX(INDIRECT("Table1["&amp;LEFT(Table3[#Headers],3)&amp;"]"),Table3[Loc]+RIGHT(Table3[#Headers],2)-1),"")</f>
        <v>40074</v>
      </c>
      <c r="Q9" s="2">
        <f ca="1">IF(--RIGHT(Table3[#Headers],2)&lt;=Table3[Rept],INDEX(INDIRECT("Table1["&amp;LEFT(Table3[#Headers],3)&amp;"]"),Table3[Loc]+RIGHT(Table3[#Headers],2)-1),"")</f>
        <v>40083</v>
      </c>
      <c r="R9" s="2">
        <f ca="1">IF(--RIGHT(Table3[#Headers],2)&lt;=Table3[Rept],INDEX(INDIRECT("Table1["&amp;LEFT(Table3[#Headers],3)&amp;"]"),Table3[Loc]+RIGHT(Table3[#Headers],2)-1),"")</f>
        <v>40086</v>
      </c>
      <c r="S9" s="2">
        <f ca="1">IF(--RIGHT(Table3[#Headers],2)&lt;=Table3[Rept],INDEX(INDIRECT("Table1["&amp;LEFT(Table3[#Headers],3)&amp;"]"),Table3[Loc]+RIGHT(Table3[#Headers],2)-1),"")</f>
        <v>40094</v>
      </c>
      <c r="T9" s="2">
        <f ca="1">IF(--RIGHT(Table3[#Headers],2)&lt;=Table3[Rept],INDEX(INDIRECT("Table1["&amp;LEFT(Table3[#Headers],3)&amp;"]"),Table3[Loc]+RIGHT(Table3[#Headers],2)-1),"")</f>
        <v>40095</v>
      </c>
      <c r="U9" s="2">
        <f ca="1">IF(--RIGHT(Table3[#Headers],2)&lt;=Table3[Rept],INDEX(INDIRECT("Table1["&amp;LEFT(Table3[#Headers],3)&amp;"]"),Table3[Loc]+RIGHT(Table3[#Headers],2)-1),"")</f>
        <v>40114</v>
      </c>
      <c r="V9" s="2">
        <f ca="1">IF(--RIGHT(Table3[#Headers],2)&lt;=Table3[Rept],INDEX(INDIRECT("Table1["&amp;LEFT(Table3[#Headers],3)&amp;"]"),Table3[Loc]+RIGHT(Table3[#Headers],2)-1),"")</f>
        <v>40119</v>
      </c>
      <c r="W9" s="2">
        <f ca="1">IF(--RIGHT(Table3[#Headers],2)&lt;=Table3[Rept],INDEX(INDIRECT("Table1["&amp;LEFT(Table3[#Headers],3)&amp;"]"),Table3[Loc]+RIGHT(Table3[#Headers],2)-1),"")</f>
        <v>40124</v>
      </c>
      <c r="X9" s="2">
        <f ca="1">IF(--RIGHT(Table3[#Headers],2)&lt;=Table3[Rept],INDEX(INDIRECT("Table1["&amp;LEFT(Table3[#Headers],3)&amp;"]"),Table3[Loc]+RIGHT(Table3[#Headers],2)-1),"")</f>
        <v>40125</v>
      </c>
      <c r="Y9" s="2">
        <f ca="1">IF(--RIGHT(Table3[#Headers],2)&lt;=Table3[Rept],INDEX(INDIRECT("Table1["&amp;LEFT(Table3[#Headers],3)&amp;"]"),Table3[Loc]+RIGHT(Table3[#Headers],2)-1),"")</f>
        <v>40146</v>
      </c>
      <c r="Z9" s="2">
        <f ca="1">IF(--RIGHT(Table3[#Headers],2)&lt;=Table3[Rept],INDEX(INDIRECT("Table1["&amp;LEFT(Table3[#Headers],3)&amp;"]"),Table3[Loc]+RIGHT(Table3[#Headers],2)-1),"")</f>
        <v>40147</v>
      </c>
      <c r="AA9" s="2">
        <f ca="1">IF(--RIGHT(Table3[#Headers],2)&lt;=Table3[Rept],INDEX(INDIRECT("Table1["&amp;LEFT(Table3[#Headers],3)&amp;"]"),Table3[Loc]+RIGHT(Table3[#Headers],2)-1),"")</f>
        <v>40160</v>
      </c>
      <c r="AB9" s="2">
        <f ca="1">IF(--RIGHT(Table3[#Headers],2)&lt;=Table3[Rept],INDEX(INDIRECT("Table1["&amp;LEFT(Table3[#Headers],3)&amp;"]"),Table3[Loc]+RIGHT(Table3[#Headers],2)-1),"")</f>
        <v>40162</v>
      </c>
      <c r="AC9" s="2">
        <f ca="1">IF(--RIGHT(Table3[#Headers],2)&lt;=Table3[Rept],INDEX(INDIRECT("Table1["&amp;LEFT(Table3[#Headers],3)&amp;"]"),Table3[Loc]+RIGHT(Table3[#Headers],2)-1),"")</f>
        <v>40167</v>
      </c>
      <c r="AD9" s="2" t="str">
        <f ca="1">IF(--RIGHT(Table3[#Headers],2)&lt;=Table3[Rept],INDEX(INDIRECT("Table1["&amp;LEFT(Table3[#Headers],3)&amp;"]"),Table3[Loc]+RIGHT(Table3[#Headers],2)-1),"")</f>
        <v/>
      </c>
      <c r="AE9" s="2" t="str">
        <f ca="1">IF(--RIGHT(Table3[#Headers],2)&lt;=Table3[Rept],INDEX(INDIRECT("Table1["&amp;LEFT(Table3[#Headers],3)&amp;"]"),Table3[Loc]+RIGHT(Table3[#Headers],2)-1),"")</f>
        <v/>
      </c>
      <c r="AF9" s="4">
        <f ca="1">IFERROR(Table3[[#This Row],[End01]]-Table3[[#This Row],[Bgn01]],NA())</f>
        <v>24</v>
      </c>
      <c r="AG9" s="4">
        <f ca="1">IFERROR(Table3[[#This Row],[Bgn02]]-Table3[[#This Row],[End01]],NA())</f>
        <v>1</v>
      </c>
      <c r="AH9" s="4">
        <f ca="1">IFERROR(Table3[[#This Row],[End02]]-Table3[[#This Row],[Bgn02]],NA())</f>
        <v>16</v>
      </c>
      <c r="AI9" s="4">
        <f ca="1">IFERROR(Table3[[#This Row],[Bgn03]]-Table3[[#This Row],[End02]],NA())</f>
        <v>3</v>
      </c>
      <c r="AJ9" s="4">
        <f ca="1">IFERROR(Table3[[#This Row],[End03]]-Table3[[#This Row],[Bgn03]],NA())</f>
        <v>18</v>
      </c>
      <c r="AK9" s="4">
        <f ca="1">IFERROR(Table3[[#This Row],[Bgn04]]-Table3[[#This Row],[End03]],NA())</f>
        <v>1</v>
      </c>
      <c r="AL9" s="4">
        <f ca="1">IFERROR(Table3[[#This Row],[End04]]-Table3[[#This Row],[Bgn04]],NA())</f>
        <v>9</v>
      </c>
      <c r="AM9" s="4">
        <f ca="1">IFERROR(Table3[[#This Row],[Bgn05]]-Table3[[#This Row],[End04]],NA())</f>
        <v>3</v>
      </c>
      <c r="AN9" s="4">
        <f ca="1">IFERROR(Table3[[#This Row],[End05]]-Table3[[#This Row],[Bgn05]],NA())</f>
        <v>8</v>
      </c>
      <c r="AO9" s="4">
        <f ca="1">IFERROR(Table3[[#This Row],[Bgn06]]-Table3[[#This Row],[End05]],NA())</f>
        <v>1</v>
      </c>
      <c r="AP9" s="4">
        <f ca="1">IFERROR(Table3[[#This Row],[End06]]-Table3[[#This Row],[Bgn06]],NA())</f>
        <v>19</v>
      </c>
      <c r="AQ9" s="4">
        <f ca="1">IFERROR(Table3[[#This Row],[Bgn07]]-Table3[[#This Row],[End06]],NA())</f>
        <v>5</v>
      </c>
      <c r="AR9" s="4">
        <f ca="1">IFERROR(Table3[[#This Row],[End07]]-Table3[[#This Row],[Bgn07]],NA())</f>
        <v>5</v>
      </c>
      <c r="AS9" s="4">
        <f ca="1">IFERROR(Table3[[#This Row],[Bgn08]]-Table3[[#This Row],[End07]],NA())</f>
        <v>1</v>
      </c>
      <c r="AT9" s="4">
        <f ca="1">IFERROR(Table3[[#This Row],[End08]]-Table3[[#This Row],[Bgn08]],NA())</f>
        <v>21</v>
      </c>
      <c r="AU9" s="4">
        <f ca="1">IFERROR(Table3[[#This Row],[Bgn09]]-Table3[[#This Row],[End08]],NA())</f>
        <v>1</v>
      </c>
      <c r="AV9" s="4">
        <f ca="1">IFERROR(Table3[[#This Row],[End09]]-Table3[[#This Row],[Bgn09]],NA())</f>
        <v>13</v>
      </c>
      <c r="AW9" s="4">
        <f ca="1">IFERROR(Table3[[#This Row],[Bgn10]]-Table3[[#This Row],[End09]],NA())</f>
        <v>2</v>
      </c>
      <c r="AX9" s="4">
        <f ca="1">IFERROR(Table3[[#This Row],[End10]]-Table3[[#This Row],[Bgn10]],NA())</f>
        <v>5</v>
      </c>
      <c r="AY9" s="4" t="e">
        <f ca="1">IFERROR(Table3[[#This Row],[Bgn11]]-Table3[[#This Row],[End10]],NA())</f>
        <v>#N/A</v>
      </c>
      <c r="AZ9" s="4" t="e">
        <f ca="1">IFERROR(Table3[[#This Row],[End11]]-Table3[[#This Row],[Bgn11]],NA())</f>
        <v>#N/A</v>
      </c>
      <c r="BA9" s="4"/>
      <c r="BB9" s="4"/>
      <c r="BC9">
        <f>INDEX(Table3[Loc],rowd-1)+INDEX(Table3[Rept],rowd-1)</f>
        <v>25</v>
      </c>
      <c r="BD9">
        <f>COUNTIF(Table1[Unit],Table3[Unit])</f>
        <v>10</v>
      </c>
    </row>
    <row r="10" spans="3:56">
      <c r="C10" t="s">
        <v>5</v>
      </c>
      <c r="D10" s="2">
        <v>40079</v>
      </c>
      <c r="E10" s="2">
        <v>40095</v>
      </c>
      <c r="F10">
        <f>Table1[End]-Table1[Bgn]</f>
        <v>16</v>
      </c>
      <c r="I10" t="str">
        <f>INDEX(Table1[Unit],Table3[Loc])</f>
        <v>R5</v>
      </c>
      <c r="J10" s="2">
        <f ca="1">IF(--RIGHT(Table3[#Headers],2)&lt;=Table3[Rept],INDEX(INDIRECT("Table1["&amp;LEFT(Table3[#Headers],3)&amp;"]"),Table3[Loc]+RIGHT(Table3[#Headers],2)-1),"")</f>
        <v>40040</v>
      </c>
      <c r="K10" s="2">
        <f ca="1">IF(--RIGHT(Table3[#Headers],2)&lt;=Table3[Rept],INDEX(INDIRECT("Table1["&amp;LEFT(Table3[#Headers],3)&amp;"]"),Table3[Loc]+RIGHT(Table3[#Headers],2)-1),"")</f>
        <v>40056</v>
      </c>
      <c r="L10" s="2">
        <f ca="1">IF(--RIGHT(Table3[#Headers],2)&lt;=Table3[Rept],INDEX(INDIRECT("Table1["&amp;LEFT(Table3[#Headers],3)&amp;"]"),Table3[Loc]+RIGHT(Table3[#Headers],2)-1),"")</f>
        <v>40061</v>
      </c>
      <c r="M10" s="2">
        <f ca="1">IF(--RIGHT(Table3[#Headers],2)&lt;=Table3[Rept],INDEX(INDIRECT("Table1["&amp;LEFT(Table3[#Headers],3)&amp;"]"),Table3[Loc]+RIGHT(Table3[#Headers],2)-1),"")</f>
        <v>40073</v>
      </c>
      <c r="N10" s="2" t="str">
        <f ca="1">IF(--RIGHT(Table3[#Headers],2)&lt;=Table3[Rept],INDEX(INDIRECT("Table1["&amp;LEFT(Table3[#Headers],3)&amp;"]"),Table3[Loc]+RIGHT(Table3[#Headers],2)-1),"")</f>
        <v/>
      </c>
      <c r="O10" s="2" t="str">
        <f ca="1">IF(--RIGHT(Table3[#Headers],2)&lt;=Table3[Rept],INDEX(INDIRECT("Table1["&amp;LEFT(Table3[#Headers],3)&amp;"]"),Table3[Loc]+RIGHT(Table3[#Headers],2)-1),"")</f>
        <v/>
      </c>
      <c r="P10" s="2" t="str">
        <f ca="1">IF(--RIGHT(Table3[#Headers],2)&lt;=Table3[Rept],INDEX(INDIRECT("Table1["&amp;LEFT(Table3[#Headers],3)&amp;"]"),Table3[Loc]+RIGHT(Table3[#Headers],2)-1),"")</f>
        <v/>
      </c>
      <c r="Q10" s="2" t="str">
        <f ca="1">IF(--RIGHT(Table3[#Headers],2)&lt;=Table3[Rept],INDEX(INDIRECT("Table1["&amp;LEFT(Table3[#Headers],3)&amp;"]"),Table3[Loc]+RIGHT(Table3[#Headers],2)-1),"")</f>
        <v/>
      </c>
      <c r="R10" s="2" t="str">
        <f ca="1">IF(--RIGHT(Table3[#Headers],2)&lt;=Table3[Rept],INDEX(INDIRECT("Table1["&amp;LEFT(Table3[#Headers],3)&amp;"]"),Table3[Loc]+RIGHT(Table3[#Headers],2)-1),"")</f>
        <v/>
      </c>
      <c r="S10" s="2" t="str">
        <f ca="1">IF(--RIGHT(Table3[#Headers],2)&lt;=Table3[Rept],INDEX(INDIRECT("Table1["&amp;LEFT(Table3[#Headers],3)&amp;"]"),Table3[Loc]+RIGHT(Table3[#Headers],2)-1),"")</f>
        <v/>
      </c>
      <c r="T10" s="2" t="str">
        <f ca="1">IF(--RIGHT(Table3[#Headers],2)&lt;=Table3[Rept],INDEX(INDIRECT("Table1["&amp;LEFT(Table3[#Headers],3)&amp;"]"),Table3[Loc]+RIGHT(Table3[#Headers],2)-1),"")</f>
        <v/>
      </c>
      <c r="U10" s="2" t="str">
        <f ca="1">IF(--RIGHT(Table3[#Headers],2)&lt;=Table3[Rept],INDEX(INDIRECT("Table1["&amp;LEFT(Table3[#Headers],3)&amp;"]"),Table3[Loc]+RIGHT(Table3[#Headers],2)-1),"")</f>
        <v/>
      </c>
      <c r="V10" s="2" t="str">
        <f ca="1">IF(--RIGHT(Table3[#Headers],2)&lt;=Table3[Rept],INDEX(INDIRECT("Table1["&amp;LEFT(Table3[#Headers],3)&amp;"]"),Table3[Loc]+RIGHT(Table3[#Headers],2)-1),"")</f>
        <v/>
      </c>
      <c r="W10" s="2" t="str">
        <f ca="1">IF(--RIGHT(Table3[#Headers],2)&lt;=Table3[Rept],INDEX(INDIRECT("Table1["&amp;LEFT(Table3[#Headers],3)&amp;"]"),Table3[Loc]+RIGHT(Table3[#Headers],2)-1),"")</f>
        <v/>
      </c>
      <c r="X10" s="2" t="str">
        <f ca="1">IF(--RIGHT(Table3[#Headers],2)&lt;=Table3[Rept],INDEX(INDIRECT("Table1["&amp;LEFT(Table3[#Headers],3)&amp;"]"),Table3[Loc]+RIGHT(Table3[#Headers],2)-1),"")</f>
        <v/>
      </c>
      <c r="Y10" s="2" t="str">
        <f ca="1">IF(--RIGHT(Table3[#Headers],2)&lt;=Table3[Rept],INDEX(INDIRECT("Table1["&amp;LEFT(Table3[#Headers],3)&amp;"]"),Table3[Loc]+RIGHT(Table3[#Headers],2)-1),"")</f>
        <v/>
      </c>
      <c r="Z10" s="2" t="str">
        <f ca="1">IF(--RIGHT(Table3[#Headers],2)&lt;=Table3[Rept],INDEX(INDIRECT("Table1["&amp;LEFT(Table3[#Headers],3)&amp;"]"),Table3[Loc]+RIGHT(Table3[#Headers],2)-1),"")</f>
        <v/>
      </c>
      <c r="AA10" s="2" t="str">
        <f ca="1">IF(--RIGHT(Table3[#Headers],2)&lt;=Table3[Rept],INDEX(INDIRECT("Table1["&amp;LEFT(Table3[#Headers],3)&amp;"]"),Table3[Loc]+RIGHT(Table3[#Headers],2)-1),"")</f>
        <v/>
      </c>
      <c r="AB10" s="2" t="str">
        <f ca="1">IF(--RIGHT(Table3[#Headers],2)&lt;=Table3[Rept],INDEX(INDIRECT("Table1["&amp;LEFT(Table3[#Headers],3)&amp;"]"),Table3[Loc]+RIGHT(Table3[#Headers],2)-1),"")</f>
        <v/>
      </c>
      <c r="AC10" s="2" t="str">
        <f ca="1">IF(--RIGHT(Table3[#Headers],2)&lt;=Table3[Rept],INDEX(INDIRECT("Table1["&amp;LEFT(Table3[#Headers],3)&amp;"]"),Table3[Loc]+RIGHT(Table3[#Headers],2)-1),"")</f>
        <v/>
      </c>
      <c r="AD10" s="2" t="str">
        <f ca="1">IF(--RIGHT(Table3[#Headers],2)&lt;=Table3[Rept],INDEX(INDIRECT("Table1["&amp;LEFT(Table3[#Headers],3)&amp;"]"),Table3[Loc]+RIGHT(Table3[#Headers],2)-1),"")</f>
        <v/>
      </c>
      <c r="AE10" s="2" t="str">
        <f ca="1">IF(--RIGHT(Table3[#Headers],2)&lt;=Table3[Rept],INDEX(INDIRECT("Table1["&amp;LEFT(Table3[#Headers],3)&amp;"]"),Table3[Loc]+RIGHT(Table3[#Headers],2)-1),"")</f>
        <v/>
      </c>
      <c r="AF10" s="4">
        <f ca="1">IFERROR(Table3[[#This Row],[End01]]-Table3[[#This Row],[Bgn01]],NA())</f>
        <v>16</v>
      </c>
      <c r="AG10" s="4">
        <f ca="1">IFERROR(Table3[[#This Row],[Bgn02]]-Table3[[#This Row],[End01]],NA())</f>
        <v>5</v>
      </c>
      <c r="AH10" s="4">
        <f ca="1">IFERROR(Table3[[#This Row],[End02]]-Table3[[#This Row],[Bgn02]],NA())</f>
        <v>12</v>
      </c>
      <c r="AI10" s="4" t="e">
        <f ca="1">IFERROR(Table3[[#This Row],[Bgn03]]-Table3[[#This Row],[End02]],NA())</f>
        <v>#N/A</v>
      </c>
      <c r="AJ10" s="4" t="e">
        <f ca="1">IFERROR(Table3[[#This Row],[End03]]-Table3[[#This Row],[Bgn03]],NA())</f>
        <v>#N/A</v>
      </c>
      <c r="AK10" s="4" t="e">
        <f ca="1">IFERROR(Table3[[#This Row],[Bgn04]]-Table3[[#This Row],[End03]],NA())</f>
        <v>#N/A</v>
      </c>
      <c r="AL10" s="4" t="e">
        <f ca="1">IFERROR(Table3[[#This Row],[End04]]-Table3[[#This Row],[Bgn04]],NA())</f>
        <v>#N/A</v>
      </c>
      <c r="AM10" s="4" t="e">
        <f ca="1">IFERROR(Table3[[#This Row],[Bgn05]]-Table3[[#This Row],[End04]],NA())</f>
        <v>#N/A</v>
      </c>
      <c r="AN10" s="4" t="e">
        <f ca="1">IFERROR(Table3[[#This Row],[End05]]-Table3[[#This Row],[Bgn05]],NA())</f>
        <v>#N/A</v>
      </c>
      <c r="AO10" s="4" t="e">
        <f ca="1">IFERROR(Table3[[#This Row],[Bgn06]]-Table3[[#This Row],[End05]],NA())</f>
        <v>#N/A</v>
      </c>
      <c r="AP10" s="4" t="e">
        <f ca="1">IFERROR(Table3[[#This Row],[End06]]-Table3[[#This Row],[Bgn06]],NA())</f>
        <v>#N/A</v>
      </c>
      <c r="AQ10" s="4" t="e">
        <f ca="1">IFERROR(Table3[[#This Row],[Bgn07]]-Table3[[#This Row],[End06]],NA())</f>
        <v>#N/A</v>
      </c>
      <c r="AR10" s="4" t="e">
        <f ca="1">IFERROR(Table3[[#This Row],[End07]]-Table3[[#This Row],[Bgn07]],NA())</f>
        <v>#N/A</v>
      </c>
      <c r="AS10" s="4" t="e">
        <f ca="1">IFERROR(Table3[[#This Row],[Bgn08]]-Table3[[#This Row],[End07]],NA())</f>
        <v>#N/A</v>
      </c>
      <c r="AT10" s="4" t="e">
        <f ca="1">IFERROR(Table3[[#This Row],[End08]]-Table3[[#This Row],[Bgn08]],NA())</f>
        <v>#N/A</v>
      </c>
      <c r="AU10" s="4" t="e">
        <f ca="1">IFERROR(Table3[[#This Row],[Bgn09]]-Table3[[#This Row],[End08]],NA())</f>
        <v>#N/A</v>
      </c>
      <c r="AV10" s="4" t="e">
        <f ca="1">IFERROR(Table3[[#This Row],[End09]]-Table3[[#This Row],[Bgn09]],NA())</f>
        <v>#N/A</v>
      </c>
      <c r="AW10" s="4" t="e">
        <f ca="1">IFERROR(Table3[[#This Row],[Bgn10]]-Table3[[#This Row],[End09]],NA())</f>
        <v>#N/A</v>
      </c>
      <c r="AX10" s="4" t="e">
        <f ca="1">IFERROR(Table3[[#This Row],[End10]]-Table3[[#This Row],[Bgn10]],NA())</f>
        <v>#N/A</v>
      </c>
      <c r="AY10" s="4" t="e">
        <f ca="1">IFERROR(Table3[[#This Row],[Bgn11]]-Table3[[#This Row],[End10]],NA())</f>
        <v>#N/A</v>
      </c>
      <c r="AZ10" s="4" t="e">
        <f ca="1">IFERROR(Table3[[#This Row],[End11]]-Table3[[#This Row],[Bgn11]],NA())</f>
        <v>#N/A</v>
      </c>
      <c r="BA10" s="4"/>
      <c r="BB10" s="4"/>
      <c r="BC10">
        <f>INDEX(Table3[Loc],rowd-1)+INDEX(Table3[Rept],rowd-1)</f>
        <v>35</v>
      </c>
      <c r="BD10">
        <f>COUNTIF(Table1[Unit],Table3[Unit])</f>
        <v>2</v>
      </c>
    </row>
    <row r="11" spans="3:56">
      <c r="C11" t="s">
        <v>5</v>
      </c>
      <c r="D11" s="2">
        <v>40097</v>
      </c>
      <c r="E11" s="2">
        <v>40114</v>
      </c>
      <c r="F11">
        <f>Table1[End]-Table1[Bgn]</f>
        <v>17</v>
      </c>
      <c r="I11" t="str">
        <f>INDEX(Table1[Unit],Table3[Loc])</f>
        <v>T3</v>
      </c>
      <c r="J11" s="2">
        <f ca="1">IF(--RIGHT(Table3[#Headers],2)&lt;=Table3[Rept],INDEX(INDIRECT("Table1["&amp;LEFT(Table3[#Headers],3)&amp;"]"),Table3[Loc]+RIGHT(Table3[#Headers],2)-1),"")</f>
        <v>40005</v>
      </c>
      <c r="K11" s="2">
        <f ca="1">IF(--RIGHT(Table3[#Headers],2)&lt;=Table3[Rept],INDEX(INDIRECT("Table1["&amp;LEFT(Table3[#Headers],3)&amp;"]"),Table3[Loc]+RIGHT(Table3[#Headers],2)-1),"")</f>
        <v>40024</v>
      </c>
      <c r="L11" s="2">
        <f ca="1">IF(--RIGHT(Table3[#Headers],2)&lt;=Table3[Rept],INDEX(INDIRECT("Table1["&amp;LEFT(Table3[#Headers],3)&amp;"]"),Table3[Loc]+RIGHT(Table3[#Headers],2)-1),"")</f>
        <v>40025</v>
      </c>
      <c r="M11" s="2">
        <f ca="1">IF(--RIGHT(Table3[#Headers],2)&lt;=Table3[Rept],INDEX(INDIRECT("Table1["&amp;LEFT(Table3[#Headers],3)&amp;"]"),Table3[Loc]+RIGHT(Table3[#Headers],2)-1),"")</f>
        <v>40046</v>
      </c>
      <c r="N11" s="2">
        <f ca="1">IF(--RIGHT(Table3[#Headers],2)&lt;=Table3[Rept],INDEX(INDIRECT("Table1["&amp;LEFT(Table3[#Headers],3)&amp;"]"),Table3[Loc]+RIGHT(Table3[#Headers],2)-1),"")</f>
        <v>40050</v>
      </c>
      <c r="O11" s="2">
        <f ca="1">IF(--RIGHT(Table3[#Headers],2)&lt;=Table3[Rept],INDEX(INDIRECT("Table1["&amp;LEFT(Table3[#Headers],3)&amp;"]"),Table3[Loc]+RIGHT(Table3[#Headers],2)-1),"")</f>
        <v>40075</v>
      </c>
      <c r="P11" s="2">
        <f ca="1">IF(--RIGHT(Table3[#Headers],2)&lt;=Table3[Rept],INDEX(INDIRECT("Table1["&amp;LEFT(Table3[#Headers],3)&amp;"]"),Table3[Loc]+RIGHT(Table3[#Headers],2)-1),"")</f>
        <v>40078</v>
      </c>
      <c r="Q11" s="2">
        <f ca="1">IF(--RIGHT(Table3[#Headers],2)&lt;=Table3[Rept],INDEX(INDIRECT("Table1["&amp;LEFT(Table3[#Headers],3)&amp;"]"),Table3[Loc]+RIGHT(Table3[#Headers],2)-1),"")</f>
        <v>40099</v>
      </c>
      <c r="R11" s="2" t="str">
        <f ca="1">IF(--RIGHT(Table3[#Headers],2)&lt;=Table3[Rept],INDEX(INDIRECT("Table1["&amp;LEFT(Table3[#Headers],3)&amp;"]"),Table3[Loc]+RIGHT(Table3[#Headers],2)-1),"")</f>
        <v/>
      </c>
      <c r="S11" s="2" t="str">
        <f ca="1">IF(--RIGHT(Table3[#Headers],2)&lt;=Table3[Rept],INDEX(INDIRECT("Table1["&amp;LEFT(Table3[#Headers],3)&amp;"]"),Table3[Loc]+RIGHT(Table3[#Headers],2)-1),"")</f>
        <v/>
      </c>
      <c r="T11" s="2" t="str">
        <f ca="1">IF(--RIGHT(Table3[#Headers],2)&lt;=Table3[Rept],INDEX(INDIRECT("Table1["&amp;LEFT(Table3[#Headers],3)&amp;"]"),Table3[Loc]+RIGHT(Table3[#Headers],2)-1),"")</f>
        <v/>
      </c>
      <c r="U11" s="2" t="str">
        <f ca="1">IF(--RIGHT(Table3[#Headers],2)&lt;=Table3[Rept],INDEX(INDIRECT("Table1["&amp;LEFT(Table3[#Headers],3)&amp;"]"),Table3[Loc]+RIGHT(Table3[#Headers],2)-1),"")</f>
        <v/>
      </c>
      <c r="V11" s="2" t="str">
        <f ca="1">IF(--RIGHT(Table3[#Headers],2)&lt;=Table3[Rept],INDEX(INDIRECT("Table1["&amp;LEFT(Table3[#Headers],3)&amp;"]"),Table3[Loc]+RIGHT(Table3[#Headers],2)-1),"")</f>
        <v/>
      </c>
      <c r="W11" s="2" t="str">
        <f ca="1">IF(--RIGHT(Table3[#Headers],2)&lt;=Table3[Rept],INDEX(INDIRECT("Table1["&amp;LEFT(Table3[#Headers],3)&amp;"]"),Table3[Loc]+RIGHT(Table3[#Headers],2)-1),"")</f>
        <v/>
      </c>
      <c r="X11" s="2" t="str">
        <f ca="1">IF(--RIGHT(Table3[#Headers],2)&lt;=Table3[Rept],INDEX(INDIRECT("Table1["&amp;LEFT(Table3[#Headers],3)&amp;"]"),Table3[Loc]+RIGHT(Table3[#Headers],2)-1),"")</f>
        <v/>
      </c>
      <c r="Y11" s="2" t="str">
        <f ca="1">IF(--RIGHT(Table3[#Headers],2)&lt;=Table3[Rept],INDEX(INDIRECT("Table1["&amp;LEFT(Table3[#Headers],3)&amp;"]"),Table3[Loc]+RIGHT(Table3[#Headers],2)-1),"")</f>
        <v/>
      </c>
      <c r="Z11" s="2" t="str">
        <f ca="1">IF(--RIGHT(Table3[#Headers],2)&lt;=Table3[Rept],INDEX(INDIRECT("Table1["&amp;LEFT(Table3[#Headers],3)&amp;"]"),Table3[Loc]+RIGHT(Table3[#Headers],2)-1),"")</f>
        <v/>
      </c>
      <c r="AA11" s="2" t="str">
        <f ca="1">IF(--RIGHT(Table3[#Headers],2)&lt;=Table3[Rept],INDEX(INDIRECT("Table1["&amp;LEFT(Table3[#Headers],3)&amp;"]"),Table3[Loc]+RIGHT(Table3[#Headers],2)-1),"")</f>
        <v/>
      </c>
      <c r="AB11" s="2" t="str">
        <f ca="1">IF(--RIGHT(Table3[#Headers],2)&lt;=Table3[Rept],INDEX(INDIRECT("Table1["&amp;LEFT(Table3[#Headers],3)&amp;"]"),Table3[Loc]+RIGHT(Table3[#Headers],2)-1),"")</f>
        <v/>
      </c>
      <c r="AC11" s="2" t="str">
        <f ca="1">IF(--RIGHT(Table3[#Headers],2)&lt;=Table3[Rept],INDEX(INDIRECT("Table1["&amp;LEFT(Table3[#Headers],3)&amp;"]"),Table3[Loc]+RIGHT(Table3[#Headers],2)-1),"")</f>
        <v/>
      </c>
      <c r="AD11" s="2" t="str">
        <f ca="1">IF(--RIGHT(Table3[#Headers],2)&lt;=Table3[Rept],INDEX(INDIRECT("Table1["&amp;LEFT(Table3[#Headers],3)&amp;"]"),Table3[Loc]+RIGHT(Table3[#Headers],2)-1),"")</f>
        <v/>
      </c>
      <c r="AE11" s="2" t="str">
        <f ca="1">IF(--RIGHT(Table3[#Headers],2)&lt;=Table3[Rept],INDEX(INDIRECT("Table1["&amp;LEFT(Table3[#Headers],3)&amp;"]"),Table3[Loc]+RIGHT(Table3[#Headers],2)-1),"")</f>
        <v/>
      </c>
      <c r="AF11" s="4">
        <f ca="1">IFERROR(Table3[[#This Row],[End01]]-Table3[[#This Row],[Bgn01]],NA())</f>
        <v>19</v>
      </c>
      <c r="AG11" s="4">
        <f ca="1">IFERROR(Table3[[#This Row],[Bgn02]]-Table3[[#This Row],[End01]],NA())</f>
        <v>1</v>
      </c>
      <c r="AH11" s="4">
        <f ca="1">IFERROR(Table3[[#This Row],[End02]]-Table3[[#This Row],[Bgn02]],NA())</f>
        <v>21</v>
      </c>
      <c r="AI11" s="4">
        <f ca="1">IFERROR(Table3[[#This Row],[Bgn03]]-Table3[[#This Row],[End02]],NA())</f>
        <v>4</v>
      </c>
      <c r="AJ11" s="4">
        <f ca="1">IFERROR(Table3[[#This Row],[End03]]-Table3[[#This Row],[Bgn03]],NA())</f>
        <v>25</v>
      </c>
      <c r="AK11" s="4">
        <f ca="1">IFERROR(Table3[[#This Row],[Bgn04]]-Table3[[#This Row],[End03]],NA())</f>
        <v>3</v>
      </c>
      <c r="AL11" s="4">
        <f ca="1">IFERROR(Table3[[#This Row],[End04]]-Table3[[#This Row],[Bgn04]],NA())</f>
        <v>21</v>
      </c>
      <c r="AM11" s="4" t="e">
        <f ca="1">IFERROR(Table3[[#This Row],[Bgn05]]-Table3[[#This Row],[End04]],NA())</f>
        <v>#N/A</v>
      </c>
      <c r="AN11" s="4" t="e">
        <f ca="1">IFERROR(Table3[[#This Row],[End05]]-Table3[[#This Row],[Bgn05]],NA())</f>
        <v>#N/A</v>
      </c>
      <c r="AO11" s="4" t="e">
        <f ca="1">IFERROR(Table3[[#This Row],[Bgn06]]-Table3[[#This Row],[End05]],NA())</f>
        <v>#N/A</v>
      </c>
      <c r="AP11" s="4" t="e">
        <f ca="1">IFERROR(Table3[[#This Row],[End06]]-Table3[[#This Row],[Bgn06]],NA())</f>
        <v>#N/A</v>
      </c>
      <c r="AQ11" s="4" t="e">
        <f ca="1">IFERROR(Table3[[#This Row],[Bgn07]]-Table3[[#This Row],[End06]],NA())</f>
        <v>#N/A</v>
      </c>
      <c r="AR11" s="4" t="e">
        <f ca="1">IFERROR(Table3[[#This Row],[End07]]-Table3[[#This Row],[Bgn07]],NA())</f>
        <v>#N/A</v>
      </c>
      <c r="AS11" s="4" t="e">
        <f ca="1">IFERROR(Table3[[#This Row],[Bgn08]]-Table3[[#This Row],[End07]],NA())</f>
        <v>#N/A</v>
      </c>
      <c r="AT11" s="4" t="e">
        <f ca="1">IFERROR(Table3[[#This Row],[End08]]-Table3[[#This Row],[Bgn08]],NA())</f>
        <v>#N/A</v>
      </c>
      <c r="AU11" s="4" t="e">
        <f ca="1">IFERROR(Table3[[#This Row],[Bgn09]]-Table3[[#This Row],[End08]],NA())</f>
        <v>#N/A</v>
      </c>
      <c r="AV11" s="4" t="e">
        <f ca="1">IFERROR(Table3[[#This Row],[End09]]-Table3[[#This Row],[Bgn09]],NA())</f>
        <v>#N/A</v>
      </c>
      <c r="AW11" s="4" t="e">
        <f ca="1">IFERROR(Table3[[#This Row],[Bgn10]]-Table3[[#This Row],[End09]],NA())</f>
        <v>#N/A</v>
      </c>
      <c r="AX11" s="4" t="e">
        <f ca="1">IFERROR(Table3[[#This Row],[End10]]-Table3[[#This Row],[Bgn10]],NA())</f>
        <v>#N/A</v>
      </c>
      <c r="AY11" s="4" t="e">
        <f ca="1">IFERROR(Table3[[#This Row],[Bgn11]]-Table3[[#This Row],[End10]],NA())</f>
        <v>#N/A</v>
      </c>
      <c r="AZ11" s="4" t="e">
        <f ca="1">IFERROR(Table3[[#This Row],[End11]]-Table3[[#This Row],[Bgn11]],NA())</f>
        <v>#N/A</v>
      </c>
      <c r="BA11" s="4"/>
      <c r="BB11" s="4"/>
      <c r="BC11">
        <f>INDEX(Table3[Loc],rowd-1)+INDEX(Table3[Rept],rowd-1)</f>
        <v>37</v>
      </c>
      <c r="BD11">
        <f>COUNTIF(Table1[Unit],Table3[Unit])</f>
        <v>4</v>
      </c>
    </row>
    <row r="12" spans="3:56">
      <c r="C12" t="s">
        <v>6</v>
      </c>
      <c r="D12" s="2">
        <v>40005</v>
      </c>
      <c r="E12" s="2">
        <v>40025</v>
      </c>
      <c r="F12">
        <f>Table1[End]-Table1[Bgn]</f>
        <v>20</v>
      </c>
    </row>
    <row r="13" spans="3:56">
      <c r="C13" t="s">
        <v>6</v>
      </c>
      <c r="D13" s="2">
        <v>40026</v>
      </c>
      <c r="E13" s="2">
        <v>40043</v>
      </c>
      <c r="F13">
        <f>Table1[End]-Table1[Bgn]</f>
        <v>17</v>
      </c>
    </row>
    <row r="14" spans="3:56">
      <c r="C14" t="s">
        <v>6</v>
      </c>
      <c r="D14" s="2">
        <v>40046</v>
      </c>
      <c r="E14" s="2">
        <v>40057</v>
      </c>
      <c r="F14">
        <f>Table1[End]-Table1[Bgn]</f>
        <v>11</v>
      </c>
    </row>
    <row r="15" spans="3:56">
      <c r="C15" t="s">
        <v>6</v>
      </c>
      <c r="D15" s="2">
        <v>40060</v>
      </c>
      <c r="E15" s="2">
        <v>40076</v>
      </c>
      <c r="F15">
        <f>Table1[End]-Table1[Bgn]</f>
        <v>16</v>
      </c>
      <c r="H15" s="3"/>
      <c r="I15" s="2"/>
      <c r="J15" s="2"/>
      <c r="K15" s="3"/>
      <c r="L15" s="3"/>
    </row>
    <row r="16" spans="3:56">
      <c r="C16" t="s">
        <v>6</v>
      </c>
      <c r="D16" s="2">
        <v>40080</v>
      </c>
      <c r="E16" s="2">
        <v>40103</v>
      </c>
      <c r="F16">
        <f>Table1[End]-Table1[Bgn]</f>
        <v>23</v>
      </c>
      <c r="H16" s="3"/>
      <c r="I16" s="2"/>
      <c r="J16" s="2"/>
      <c r="K16" s="3"/>
      <c r="L16" s="3"/>
    </row>
    <row r="17" spans="3:12">
      <c r="C17" t="s">
        <v>6</v>
      </c>
      <c r="D17" s="2">
        <v>40105</v>
      </c>
      <c r="E17" s="2">
        <v>40113</v>
      </c>
      <c r="F17">
        <f>Table1[End]-Table1[Bgn]</f>
        <v>8</v>
      </c>
      <c r="H17" s="3"/>
      <c r="I17" s="2"/>
      <c r="J17" s="2"/>
      <c r="K17" s="3"/>
      <c r="L17" s="3"/>
    </row>
    <row r="18" spans="3:12">
      <c r="C18" t="s">
        <v>6</v>
      </c>
      <c r="D18" s="2">
        <v>40118</v>
      </c>
      <c r="E18" s="2">
        <v>40143</v>
      </c>
      <c r="F18">
        <f>Table1[End]-Table1[Bgn]</f>
        <v>25</v>
      </c>
      <c r="H18" s="3"/>
      <c r="I18" s="2"/>
      <c r="J18" s="2"/>
      <c r="K18" s="3"/>
      <c r="L18" s="3"/>
    </row>
    <row r="19" spans="3:12">
      <c r="C19" t="s">
        <v>6</v>
      </c>
      <c r="D19" s="2">
        <v>40147</v>
      </c>
      <c r="E19" s="2">
        <v>40167</v>
      </c>
      <c r="F19">
        <f>Table1[End]-Table1[Bgn]</f>
        <v>20</v>
      </c>
      <c r="H19" s="3"/>
      <c r="I19" s="2"/>
      <c r="J19" s="2"/>
      <c r="K19" s="3"/>
      <c r="L19" s="3"/>
    </row>
    <row r="20" spans="3:12">
      <c r="C20" t="s">
        <v>6</v>
      </c>
      <c r="D20" s="2">
        <v>40170</v>
      </c>
      <c r="E20" s="2">
        <v>40184</v>
      </c>
      <c r="F20">
        <f>Table1[End]-Table1[Bgn]</f>
        <v>14</v>
      </c>
      <c r="H20" s="3"/>
      <c r="I20" s="2"/>
      <c r="J20" s="2"/>
      <c r="K20" s="3"/>
      <c r="L20" s="3"/>
    </row>
    <row r="21" spans="3:12">
      <c r="C21" t="s">
        <v>6</v>
      </c>
      <c r="D21" s="2">
        <v>40188</v>
      </c>
      <c r="E21" s="2">
        <v>40207</v>
      </c>
      <c r="F21">
        <f>Table1[End]-Table1[Bgn]</f>
        <v>19</v>
      </c>
    </row>
    <row r="22" spans="3:12">
      <c r="C22" t="s">
        <v>3</v>
      </c>
      <c r="D22" s="2">
        <v>40005</v>
      </c>
      <c r="E22" s="2">
        <v>40016</v>
      </c>
      <c r="F22">
        <f>Table1[End]-Table1[Bgn]</f>
        <v>11</v>
      </c>
    </row>
    <row r="23" spans="3:12">
      <c r="C23" t="s">
        <v>3</v>
      </c>
      <c r="D23" s="2">
        <v>40021</v>
      </c>
      <c r="E23" s="2">
        <v>40036</v>
      </c>
      <c r="F23">
        <f>Table1[End]-Table1[Bgn]</f>
        <v>15</v>
      </c>
    </row>
    <row r="24" spans="3:12">
      <c r="C24" t="s">
        <v>3</v>
      </c>
      <c r="D24" s="2">
        <v>40038</v>
      </c>
      <c r="E24" s="2">
        <v>40050</v>
      </c>
      <c r="F24">
        <f>Table1[End]-Table1[Bgn]</f>
        <v>12</v>
      </c>
    </row>
    <row r="25" spans="3:12">
      <c r="C25" t="s">
        <v>3</v>
      </c>
      <c r="D25" s="2">
        <v>40055</v>
      </c>
      <c r="E25" s="2">
        <v>40067</v>
      </c>
      <c r="F25">
        <f>Table1[End]-Table1[Bgn]</f>
        <v>12</v>
      </c>
      <c r="J25" s="1"/>
    </row>
    <row r="26" spans="3:12">
      <c r="C26" t="s">
        <v>3</v>
      </c>
      <c r="D26" s="2">
        <v>40069</v>
      </c>
      <c r="E26" s="2">
        <v>40076</v>
      </c>
      <c r="F26">
        <f>Table1[End]-Table1[Bgn]</f>
        <v>7</v>
      </c>
    </row>
    <row r="27" spans="3:12">
      <c r="C27" t="s">
        <v>3</v>
      </c>
      <c r="D27" s="2">
        <v>40080</v>
      </c>
      <c r="E27" s="2">
        <v>40085</v>
      </c>
      <c r="F27">
        <f>Table1[End]-Table1[Bgn]</f>
        <v>5</v>
      </c>
    </row>
    <row r="28" spans="3:12">
      <c r="C28" t="s">
        <v>3</v>
      </c>
      <c r="D28" s="2">
        <v>40090</v>
      </c>
      <c r="E28" s="2">
        <v>40092</v>
      </c>
      <c r="F28">
        <f>Table1[End]-Table1[Bgn]</f>
        <v>2</v>
      </c>
    </row>
    <row r="29" spans="3:12">
      <c r="C29" t="s">
        <v>4</v>
      </c>
      <c r="D29" s="2">
        <v>40011</v>
      </c>
      <c r="E29" s="2">
        <v>40035</v>
      </c>
      <c r="F29">
        <f>Table1[End]-Table1[Bgn]</f>
        <v>24</v>
      </c>
    </row>
    <row r="30" spans="3:12">
      <c r="C30" t="s">
        <v>4</v>
      </c>
      <c r="D30" s="2">
        <v>40036</v>
      </c>
      <c r="E30" s="2">
        <v>40052</v>
      </c>
      <c r="F30">
        <f>Table1[End]-Table1[Bgn]</f>
        <v>16</v>
      </c>
    </row>
    <row r="31" spans="3:12">
      <c r="C31" t="s">
        <v>4</v>
      </c>
      <c r="D31" s="2">
        <v>40055</v>
      </c>
      <c r="E31" s="2">
        <v>40073</v>
      </c>
      <c r="F31">
        <f>Table1[End]-Table1[Bgn]</f>
        <v>18</v>
      </c>
    </row>
    <row r="32" spans="3:12">
      <c r="C32" t="s">
        <v>4</v>
      </c>
      <c r="D32" s="2">
        <v>40074</v>
      </c>
      <c r="E32" s="2">
        <v>40083</v>
      </c>
      <c r="F32">
        <f>Table1[End]-Table1[Bgn]</f>
        <v>9</v>
      </c>
    </row>
    <row r="33" spans="3:6">
      <c r="C33" t="s">
        <v>4</v>
      </c>
      <c r="D33" s="2">
        <v>40086</v>
      </c>
      <c r="E33" s="2">
        <v>40094</v>
      </c>
      <c r="F33">
        <f>Table1[End]-Table1[Bgn]</f>
        <v>8</v>
      </c>
    </row>
    <row r="34" spans="3:6">
      <c r="C34" t="s">
        <v>4</v>
      </c>
      <c r="D34" s="2">
        <v>40095</v>
      </c>
      <c r="E34" s="2">
        <v>40114</v>
      </c>
      <c r="F34">
        <f>Table1[End]-Table1[Bgn]</f>
        <v>19</v>
      </c>
    </row>
    <row r="35" spans="3:6">
      <c r="C35" t="s">
        <v>4</v>
      </c>
      <c r="D35" s="2">
        <v>40119</v>
      </c>
      <c r="E35" s="2">
        <v>40124</v>
      </c>
      <c r="F35">
        <f>Table1[End]-Table1[Bgn]</f>
        <v>5</v>
      </c>
    </row>
    <row r="36" spans="3:6">
      <c r="C36" t="s">
        <v>4</v>
      </c>
      <c r="D36" s="2">
        <v>40125</v>
      </c>
      <c r="E36" s="2">
        <v>40146</v>
      </c>
      <c r="F36">
        <f>Table1[End]-Table1[Bgn]</f>
        <v>21</v>
      </c>
    </row>
    <row r="37" spans="3:6">
      <c r="C37" t="s">
        <v>4</v>
      </c>
      <c r="D37" s="2">
        <v>40147</v>
      </c>
      <c r="E37" s="2">
        <v>40160</v>
      </c>
      <c r="F37">
        <f>Table1[End]-Table1[Bgn]</f>
        <v>13</v>
      </c>
    </row>
    <row r="38" spans="3:6">
      <c r="C38" t="s">
        <v>4</v>
      </c>
      <c r="D38" s="2">
        <v>40162</v>
      </c>
      <c r="E38" s="2">
        <v>40167</v>
      </c>
      <c r="F38">
        <f>Table1[End]-Table1[Bgn]</f>
        <v>5</v>
      </c>
    </row>
    <row r="39" spans="3:6">
      <c r="C39" t="s">
        <v>1</v>
      </c>
      <c r="D39" s="2">
        <v>40040</v>
      </c>
      <c r="E39" s="2">
        <v>40056</v>
      </c>
      <c r="F39">
        <f>Table1[End]-Table1[Bgn]</f>
        <v>16</v>
      </c>
    </row>
    <row r="40" spans="3:6">
      <c r="C40" t="s">
        <v>1</v>
      </c>
      <c r="D40" s="2">
        <v>40061</v>
      </c>
      <c r="E40" s="2">
        <v>40073</v>
      </c>
      <c r="F40">
        <f>Table1[End]-Table1[Bgn]</f>
        <v>12</v>
      </c>
    </row>
    <row r="41" spans="3:6">
      <c r="C41" t="s">
        <v>2</v>
      </c>
      <c r="D41" s="2">
        <v>40005</v>
      </c>
      <c r="E41" s="2">
        <v>40024</v>
      </c>
      <c r="F41">
        <f>Table1[End]-Table1[Bgn]</f>
        <v>19</v>
      </c>
    </row>
    <row r="42" spans="3:6">
      <c r="C42" t="s">
        <v>2</v>
      </c>
      <c r="D42" s="2">
        <v>40025</v>
      </c>
      <c r="E42" s="2">
        <v>40046</v>
      </c>
      <c r="F42">
        <f>Table1[End]-Table1[Bgn]</f>
        <v>21</v>
      </c>
    </row>
    <row r="43" spans="3:6">
      <c r="C43" t="s">
        <v>2</v>
      </c>
      <c r="D43" s="2">
        <v>40050</v>
      </c>
      <c r="E43" s="2">
        <v>40075</v>
      </c>
      <c r="F43">
        <f>Table1[End]-Table1[Bgn]</f>
        <v>25</v>
      </c>
    </row>
    <row r="44" spans="3:6">
      <c r="C44" t="s">
        <v>2</v>
      </c>
      <c r="D44" s="2">
        <v>40078</v>
      </c>
      <c r="E44" s="2">
        <v>40099</v>
      </c>
      <c r="F44">
        <f>Table1[End]-Table1[Bgn]</f>
        <v>21</v>
      </c>
    </row>
  </sheetData>
  <dataConsolidate topLabels="1">
    <dataRefs count="2">
      <dataRef name="table1"/>
      <dataRef name="table2"/>
    </dataRefs>
  </dataConsolidate>
  <phoneticPr fontId="4" type="noConversion"/>
  <pageMargins left="0.75" right="0.75" top="1" bottom="1" header="0.5" footer="0.5"/>
  <headerFooter alignWithMargins="0"/>
  <legacy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2003-01-27T03:51:45Z</dcterms:created>
  <dcterms:modified xsi:type="dcterms:W3CDTF">2021-05-08T02:14:44Z</dcterms:modified>
</cp:coreProperties>
</file>