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AF25F7D4-8D28-BF4F-AC9E-76DA67D7076D}" xr6:coauthVersionLast="47" xr6:coauthVersionMax="47" xr10:uidLastSave="{00000000-0000-0000-0000-000000000000}"/>
  <bookViews>
    <workbookView xWindow="8520" yWindow="1380" windowWidth="20120" windowHeight="10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W11" i="1" l="1"/>
  <c r="X11" i="1" s="1"/>
  <c r="U11" i="1"/>
  <c r="V11" i="1" s="1"/>
  <c r="S11" i="1"/>
  <c r="T11" i="1" s="1"/>
  <c r="Q11" i="1"/>
  <c r="R11" i="1" s="1"/>
  <c r="B40" i="1"/>
  <c r="E40" i="1" s="1"/>
  <c r="B39" i="1"/>
  <c r="I39" i="1" s="1"/>
  <c r="B38" i="1"/>
  <c r="B37" i="1"/>
  <c r="B34" i="1"/>
  <c r="B33" i="1"/>
  <c r="B32" i="1"/>
  <c r="B31" i="1"/>
  <c r="B30" i="1"/>
  <c r="B29" i="1"/>
  <c r="J15" i="1"/>
  <c r="J16" i="1"/>
  <c r="H15" i="1"/>
  <c r="H16" i="1"/>
  <c r="F15" i="1"/>
  <c r="F16" i="1"/>
  <c r="D15" i="1"/>
  <c r="D16" i="1"/>
  <c r="K20" i="1"/>
  <c r="K39" i="1" s="1"/>
  <c r="B23" i="1"/>
  <c r="B24" i="1"/>
  <c r="C24" i="1"/>
  <c r="E24" i="1"/>
  <c r="G24" i="1"/>
  <c r="I24" i="1"/>
  <c r="I40" i="1" l="1"/>
  <c r="C40" i="1"/>
  <c r="G39" i="1"/>
  <c r="F34" i="1"/>
  <c r="G40" i="1"/>
  <c r="C39" i="1"/>
  <c r="M39" i="1"/>
  <c r="E39" i="1"/>
  <c r="D34" i="1" s="1"/>
  <c r="M40" i="1"/>
  <c r="Y11" i="1"/>
  <c r="M38" i="1"/>
  <c r="M37" i="1"/>
  <c r="M34" i="1"/>
  <c r="M33" i="1"/>
  <c r="M32" i="1"/>
  <c r="C38" i="1"/>
  <c r="C37" i="1"/>
  <c r="C34" i="1"/>
  <c r="C33" i="1"/>
  <c r="C32" i="1"/>
  <c r="I38" i="1"/>
  <c r="I37" i="1"/>
  <c r="I34" i="1"/>
  <c r="I33" i="1"/>
  <c r="I32" i="1"/>
  <c r="I29" i="1"/>
  <c r="G38" i="1"/>
  <c r="G37" i="1"/>
  <c r="G34" i="1"/>
  <c r="H34" i="1" s="1"/>
  <c r="G33" i="1"/>
  <c r="G32" i="1"/>
  <c r="G29" i="1"/>
  <c r="E38" i="1"/>
  <c r="E37" i="1"/>
  <c r="E34" i="1"/>
  <c r="E33" i="1"/>
  <c r="E32" i="1"/>
  <c r="E29" i="1"/>
  <c r="C29" i="1"/>
  <c r="K21" i="1"/>
  <c r="K40" i="1" s="1"/>
  <c r="J14" i="1"/>
  <c r="J13" i="1"/>
  <c r="H14" i="1"/>
  <c r="H13" i="1"/>
  <c r="F14" i="1"/>
  <c r="F13" i="1"/>
  <c r="D14" i="1"/>
  <c r="D13" i="1"/>
  <c r="I12" i="1"/>
  <c r="J12" i="1" s="1"/>
  <c r="G12" i="1"/>
  <c r="H12" i="1" s="1"/>
  <c r="E12" i="1"/>
  <c r="F12" i="1" s="1"/>
  <c r="C12" i="1"/>
  <c r="D12" i="1" s="1"/>
  <c r="B16" i="1"/>
  <c r="B35" i="1" s="1"/>
  <c r="M35" i="1" s="1"/>
  <c r="B17" i="1"/>
  <c r="B36" i="1" s="1"/>
  <c r="I36" i="1" s="1"/>
  <c r="K19" i="1"/>
  <c r="K38" i="1" s="1"/>
  <c r="K18" i="1"/>
  <c r="K37" i="1" s="1"/>
  <c r="K17" i="1"/>
  <c r="K16" i="1"/>
  <c r="J11" i="1" l="1"/>
  <c r="I23" i="1"/>
  <c r="F11" i="1"/>
  <c r="E23" i="1"/>
  <c r="H11" i="1"/>
  <c r="G23" i="1"/>
  <c r="D11" i="1"/>
  <c r="K11" i="1" s="1"/>
  <c r="K30" i="1" s="1"/>
  <c r="C23" i="1"/>
  <c r="H32" i="1"/>
  <c r="F32" i="1"/>
  <c r="H33" i="1"/>
  <c r="E31" i="1"/>
  <c r="F33" i="1"/>
  <c r="E35" i="1"/>
  <c r="F35" i="1" s="1"/>
  <c r="I30" i="1"/>
  <c r="D33" i="1"/>
  <c r="C35" i="1"/>
  <c r="D35" i="1" s="1"/>
  <c r="K35" i="1"/>
  <c r="D32" i="1"/>
  <c r="G36" i="1"/>
  <c r="C31" i="1"/>
  <c r="K36" i="1"/>
  <c r="M36" i="1"/>
  <c r="G30" i="1"/>
  <c r="I31" i="1"/>
  <c r="I35" i="1"/>
  <c r="E36" i="1"/>
  <c r="C36" i="1"/>
  <c r="E30" i="1"/>
  <c r="G31" i="1"/>
  <c r="H31" i="1" s="1"/>
  <c r="G35" i="1"/>
  <c r="H35" i="1" s="1"/>
  <c r="C30" i="1"/>
  <c r="D30" i="1" s="1"/>
  <c r="K10" i="1"/>
  <c r="K29" i="1" s="1"/>
  <c r="K14" i="1"/>
  <c r="K33" i="1" s="1"/>
  <c r="K15" i="1"/>
  <c r="K34" i="1" s="1"/>
  <c r="K13" i="1"/>
  <c r="K32" i="1" s="1"/>
  <c r="K12" i="1"/>
  <c r="K31" i="1" s="1"/>
  <c r="K23" i="1" l="1"/>
  <c r="K24" i="1"/>
  <c r="F31" i="1"/>
  <c r="F30" i="1"/>
  <c r="H30" i="1"/>
  <c r="D31" i="1"/>
</calcChain>
</file>

<file path=xl/sharedStrings.xml><?xml version="1.0" encoding="utf-8"?>
<sst xmlns="http://schemas.openxmlformats.org/spreadsheetml/2006/main" count="29" uniqueCount="14">
  <si>
    <t>Total</t>
  </si>
  <si>
    <t>&lt;5</t>
  </si>
  <si>
    <t>5-9</t>
  </si>
  <si>
    <t>10-14</t>
  </si>
  <si>
    <t>15-19</t>
  </si>
  <si>
    <t>20-24</t>
  </si>
  <si>
    <t>Children</t>
  </si>
  <si>
    <t>Year</t>
  </si>
  <si>
    <t>Population Percentage By Age Group</t>
  </si>
  <si>
    <t>Population By Age Group</t>
  </si>
  <si>
    <t>comp 2000</t>
  </si>
  <si>
    <t>comp 1990</t>
  </si>
  <si>
    <t>1-Year Estimates of 2000 is slightly off from full census</t>
  </si>
  <si>
    <t xml:space="preserve"> Demographics of Children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</si>
</sst>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quotePrefix="1" applyFont="1" applyAlignment="1">
      <alignment horizontal="right"/>
    </xf>
    <xf numFmtId="16" fontId="0" fillId="0" borderId="0" xfId="0" quotePrefix="1" applyNumberFormat="1" applyFont="1" applyAlignment="1">
      <alignment horizontal="right"/>
    </xf>
    <xf numFmtId="3" fontId="2" fillId="0" borderId="0" xfId="0" applyNumberFormat="1" applyFont="1"/>
    <xf numFmtId="9" fontId="2" fillId="0" borderId="0" xfId="1" applyFont="1"/>
    <xf numFmtId="176" fontId="0" fillId="0" borderId="0" xfId="1" quotePrefix="1" applyNumberFormat="1" applyFont="1" applyAlignment="1">
      <alignment horizontal="right"/>
    </xf>
    <xf numFmtId="176" fontId="2" fillId="0" borderId="0" xfId="1" applyNumberFormat="1" applyFont="1"/>
    <xf numFmtId="176" fontId="0" fillId="0" borderId="0" xfId="1" applyNumberFormat="1" applyFont="1" applyAlignment="1">
      <alignment horizontal="right"/>
    </xf>
    <xf numFmtId="9" fontId="2" fillId="0" borderId="0" xfId="1" applyFont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2" applyAlignment="1">
      <alignment horizontal="left"/>
    </xf>
    <xf numFmtId="0" fontId="4" fillId="0" borderId="0" xfId="0" applyFont="1" applyAlignment="1">
      <alignment horizontal="left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Five Year Change (%population)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&lt;5</c:v>
                </c:pt>
              </c:strCache>
            </c:strRef>
          </c:tx>
          <c:marker>
            <c:symbol val="none"/>
          </c:marker>
          <c:cat>
            <c:numRef>
              <c:f>Sheet1!$A$30:$A$35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Sheet1!$D$30:$D$35</c:f>
              <c:numCache>
                <c:formatCode>0%</c:formatCode>
                <c:ptCount val="6"/>
                <c:pt idx="0">
                  <c:v>0.81116837849712109</c:v>
                </c:pt>
                <c:pt idx="1">
                  <c:v>0.68805971803178745</c:v>
                </c:pt>
                <c:pt idx="2">
                  <c:v>0.76894581732563105</c:v>
                </c:pt>
                <c:pt idx="3">
                  <c:v>0.80973347026874676</c:v>
                </c:pt>
                <c:pt idx="4">
                  <c:v>0.66266300925552502</c:v>
                </c:pt>
                <c:pt idx="5">
                  <c:v>0.63992753455879048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4-9646-A4BA-0E5FEC24C838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5-9</c:v>
                </c:pt>
              </c:strCache>
            </c:strRef>
          </c:tx>
          <c:marker>
            <c:symbol val="none"/>
          </c:marker>
          <c:cat>
            <c:numRef>
              <c:f>Sheet1!$A$30:$A$35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Sheet1!$F$30:$F$35</c:f>
              <c:numCache>
                <c:formatCode>0%</c:formatCode>
                <c:ptCount val="6"/>
                <c:pt idx="0">
                  <c:v>0.9977741904550792</c:v>
                </c:pt>
                <c:pt idx="1">
                  <c:v>0.95357215243960491</c:v>
                </c:pt>
                <c:pt idx="2">
                  <c:v>0.82227727216427227</c:v>
                </c:pt>
                <c:pt idx="3">
                  <c:v>0.98508502662969211</c:v>
                </c:pt>
                <c:pt idx="4">
                  <c:v>0.94041689600370293</c:v>
                </c:pt>
                <c:pt idx="5">
                  <c:v>0.98863721556583151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4-9646-A4BA-0E5FEC24C838}"/>
            </c:ext>
          </c:extLst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10-14</c:v>
                </c:pt>
              </c:strCache>
            </c:strRef>
          </c:tx>
          <c:marker>
            <c:symbol val="none"/>
          </c:marker>
          <c:cat>
            <c:numRef>
              <c:f>Sheet1!$A$30:$A$35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Sheet1!$H$30:$H$35</c:f>
              <c:numCache>
                <c:formatCode>0%</c:formatCode>
                <c:ptCount val="6"/>
                <c:pt idx="0">
                  <c:v>0.90290236676659219</c:v>
                </c:pt>
                <c:pt idx="1">
                  <c:v>0.8988339673367014</c:v>
                </c:pt>
                <c:pt idx="2">
                  <c:v>1.0353964076757547</c:v>
                </c:pt>
                <c:pt idx="3">
                  <c:v>0.9679293871251603</c:v>
                </c:pt>
                <c:pt idx="4">
                  <c:v>1.0531700910061559</c:v>
                </c:pt>
                <c:pt idx="5">
                  <c:v>1.0599276369909365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4-9646-A4BA-0E5FEC24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81600"/>
        <c:axId val="76683520"/>
      </c:lineChart>
      <c:catAx>
        <c:axId val="766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83520"/>
        <c:crosses val="autoZero"/>
        <c:auto val="1"/>
        <c:lblAlgn val="ctr"/>
        <c:lblOffset val="100"/>
        <c:noMultiLvlLbl val="0"/>
      </c:catAx>
      <c:valAx>
        <c:axId val="76683520"/>
        <c:scaling>
          <c:orientation val="minMax"/>
          <c:min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66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Five Year Change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&lt;5</c:v>
                </c:pt>
              </c:strCache>
            </c:strRef>
          </c:tx>
          <c:marker>
            <c:symbol val="none"/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Sheet1!$D$11:$D$16</c:f>
              <c:numCache>
                <c:formatCode>0%</c:formatCode>
                <c:ptCount val="6"/>
                <c:pt idx="0">
                  <c:v>0.7509562798343502</c:v>
                </c:pt>
                <c:pt idx="1">
                  <c:v>0.68171480554923813</c:v>
                </c:pt>
                <c:pt idx="2">
                  <c:v>0.78969002505701169</c:v>
                </c:pt>
                <c:pt idx="3">
                  <c:v>0.89491069928895361</c:v>
                </c:pt>
                <c:pt idx="4">
                  <c:v>0.74572705075588341</c:v>
                </c:pt>
                <c:pt idx="5">
                  <c:v>0.71660204441311248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B-E34B-8057-0CC7FE7981AE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5-9</c:v>
                </c:pt>
              </c:strCache>
            </c:strRef>
          </c:tx>
          <c:marker>
            <c:symbol val="none"/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Sheet1!$F$11:$F$16</c:f>
              <c:numCache>
                <c:formatCode>0%</c:formatCode>
                <c:ptCount val="6"/>
                <c:pt idx="0">
                  <c:v>0.92371055632999621</c:v>
                </c:pt>
                <c:pt idx="1">
                  <c:v>0.94477882869972296</c:v>
                </c:pt>
                <c:pt idx="2">
                  <c:v>0.84446022727272729</c:v>
                </c:pt>
                <c:pt idx="3">
                  <c:v>1.0887077815218242</c:v>
                </c:pt>
                <c:pt idx="4">
                  <c:v>1.0582970658430437</c:v>
                </c:pt>
                <c:pt idx="5">
                  <c:v>1.1070932435276784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B-E34B-8057-0CC7FE7981AE}"/>
            </c:ext>
          </c:extLst>
        </c:ser>
        <c:ser>
          <c:idx val="2"/>
          <c:order val="2"/>
          <c:tx>
            <c:strRef>
              <c:f>Sheet1!$H$9</c:f>
              <c:strCache>
                <c:ptCount val="1"/>
                <c:pt idx="0">
                  <c:v>10-14</c:v>
                </c:pt>
              </c:strCache>
            </c:strRef>
          </c:tx>
          <c:marker>
            <c:symbol val="none"/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Sheet1!$H$11:$H$16</c:f>
              <c:numCache>
                <c:formatCode>0%</c:formatCode>
                <c:ptCount val="6"/>
                <c:pt idx="0">
                  <c:v>0.83588095933534545</c:v>
                </c:pt>
                <c:pt idx="1">
                  <c:v>0.89054540936762328</c:v>
                </c:pt>
                <c:pt idx="2">
                  <c:v>1.0633287764866712</c:v>
                </c:pt>
                <c:pt idx="3">
                  <c:v>1.0697475113718768</c:v>
                </c:pt>
                <c:pt idx="4">
                  <c:v>1.185183743382124</c:v>
                </c:pt>
                <c:pt idx="5">
                  <c:v>1.1869255041843874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B-E34B-8057-0CC7FE79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2336"/>
        <c:axId val="77024256"/>
      </c:lineChart>
      <c:catAx>
        <c:axId val="770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24256"/>
        <c:crosses val="autoZero"/>
        <c:auto val="1"/>
        <c:lblAlgn val="ctr"/>
        <c:lblOffset val="100"/>
        <c:noMultiLvlLbl val="0"/>
      </c:catAx>
      <c:valAx>
        <c:axId val="77024256"/>
        <c:scaling>
          <c:orientation val="minMax"/>
          <c:min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Five Year Change (%population)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&lt;5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Sheet1!$A$30:$A$35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Sheet1!$D$30:$D$35</c:f>
              <c:numCache>
                <c:formatCode>0%</c:formatCode>
                <c:ptCount val="6"/>
                <c:pt idx="0">
                  <c:v>0.81116837849712109</c:v>
                </c:pt>
                <c:pt idx="1">
                  <c:v>0.68805971803178745</c:v>
                </c:pt>
                <c:pt idx="2">
                  <c:v>0.76894581732563105</c:v>
                </c:pt>
                <c:pt idx="3">
                  <c:v>0.80973347026874676</c:v>
                </c:pt>
                <c:pt idx="4">
                  <c:v>0.66266300925552502</c:v>
                </c:pt>
                <c:pt idx="5">
                  <c:v>0.63992753455879048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F-F54B-94A5-5C16CF2C3763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5-9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trendline>
            <c:spPr>
              <a:ln w="28575">
                <a:solidFill>
                  <a:schemeClr val="accent6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Sheet1!$A$30:$A$35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Sheet1!$F$30:$F$35</c:f>
              <c:numCache>
                <c:formatCode>0%</c:formatCode>
                <c:ptCount val="6"/>
                <c:pt idx="0">
                  <c:v>0.9977741904550792</c:v>
                </c:pt>
                <c:pt idx="1">
                  <c:v>0.95357215243960491</c:v>
                </c:pt>
                <c:pt idx="2">
                  <c:v>0.82227727216427227</c:v>
                </c:pt>
                <c:pt idx="3">
                  <c:v>0.98508502662969211</c:v>
                </c:pt>
                <c:pt idx="4">
                  <c:v>0.94041689600370293</c:v>
                </c:pt>
                <c:pt idx="5">
                  <c:v>0.98863721556583151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F-F54B-94A5-5C16CF2C3763}"/>
            </c:ext>
          </c:extLst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10-14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trendline>
            <c:spPr>
              <a:ln w="28575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Sheet1!$A$30:$A$35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Sheet1!$H$30:$H$35</c:f>
              <c:numCache>
                <c:formatCode>0%</c:formatCode>
                <c:ptCount val="6"/>
                <c:pt idx="0">
                  <c:v>0.90290236676659219</c:v>
                </c:pt>
                <c:pt idx="1">
                  <c:v>0.8988339673367014</c:v>
                </c:pt>
                <c:pt idx="2">
                  <c:v>1.0353964076757547</c:v>
                </c:pt>
                <c:pt idx="3">
                  <c:v>0.9679293871251603</c:v>
                </c:pt>
                <c:pt idx="4">
                  <c:v>1.0531700910061559</c:v>
                </c:pt>
                <c:pt idx="5">
                  <c:v>1.0599276369909365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7F-F54B-94A5-5C16CF2C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22272"/>
        <c:axId val="77514624"/>
      </c:lineChart>
      <c:catAx>
        <c:axId val="772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14624"/>
        <c:crosses val="autoZero"/>
        <c:auto val="1"/>
        <c:lblAlgn val="ctr"/>
        <c:lblOffset val="100"/>
        <c:noMultiLvlLbl val="0"/>
      </c:catAx>
      <c:valAx>
        <c:axId val="77514624"/>
        <c:scaling>
          <c:orientation val="minMax"/>
          <c:min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2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Five Year Change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&lt;5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Sheet1!$A$11:$A$16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Sheet1!$D$11:$D$16</c:f>
              <c:numCache>
                <c:formatCode>0%</c:formatCode>
                <c:ptCount val="6"/>
                <c:pt idx="0">
                  <c:v>0.7509562798343502</c:v>
                </c:pt>
                <c:pt idx="1">
                  <c:v>0.68171480554923813</c:v>
                </c:pt>
                <c:pt idx="2">
                  <c:v>0.78969002505701169</c:v>
                </c:pt>
                <c:pt idx="3">
                  <c:v>0.89491069928895361</c:v>
                </c:pt>
                <c:pt idx="4">
                  <c:v>0.74572705075588341</c:v>
                </c:pt>
                <c:pt idx="5">
                  <c:v>0.71660204441311248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8-B94C-8103-AECDE58BF78E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5-9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Sheet1!$A$11:$A$16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Sheet1!$F$11:$F$16</c:f>
              <c:numCache>
                <c:formatCode>0%</c:formatCode>
                <c:ptCount val="6"/>
                <c:pt idx="0">
                  <c:v>0.92371055632999621</c:v>
                </c:pt>
                <c:pt idx="1">
                  <c:v>0.94477882869972296</c:v>
                </c:pt>
                <c:pt idx="2">
                  <c:v>0.84446022727272729</c:v>
                </c:pt>
                <c:pt idx="3">
                  <c:v>1.0887077815218242</c:v>
                </c:pt>
                <c:pt idx="4">
                  <c:v>1.0582970658430437</c:v>
                </c:pt>
                <c:pt idx="5">
                  <c:v>1.1070932435276784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8-B94C-8103-AECDE58BF78E}"/>
            </c:ext>
          </c:extLst>
        </c:ser>
        <c:ser>
          <c:idx val="2"/>
          <c:order val="2"/>
          <c:tx>
            <c:strRef>
              <c:f>Sheet1!$H$9</c:f>
              <c:strCache>
                <c:ptCount val="1"/>
                <c:pt idx="0">
                  <c:v>10-14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Sheet1!$A$11:$A$16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Sheet1!$H$11:$H$16</c:f>
              <c:numCache>
                <c:formatCode>0%</c:formatCode>
                <c:ptCount val="6"/>
                <c:pt idx="0">
                  <c:v>0.83588095933534545</c:v>
                </c:pt>
                <c:pt idx="1">
                  <c:v>0.89054540936762328</c:v>
                </c:pt>
                <c:pt idx="2">
                  <c:v>1.0633287764866712</c:v>
                </c:pt>
                <c:pt idx="3">
                  <c:v>1.0697475113718768</c:v>
                </c:pt>
                <c:pt idx="4">
                  <c:v>1.185183743382124</c:v>
                </c:pt>
                <c:pt idx="5">
                  <c:v>1.1869255041843874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8-B94C-8103-AECDE58B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6256"/>
        <c:axId val="77618176"/>
      </c:lineChart>
      <c:catAx>
        <c:axId val="776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618176"/>
        <c:crosses val="autoZero"/>
        <c:auto val="1"/>
        <c:lblAlgn val="ctr"/>
        <c:lblOffset val="100"/>
        <c:noMultiLvlLbl val="0"/>
      </c:catAx>
      <c:valAx>
        <c:axId val="77618176"/>
        <c:scaling>
          <c:orientation val="minMax"/>
          <c:min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6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Children (0-19)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diamond"/>
            <c:size val="7"/>
          </c:marker>
          <c:xVal>
            <c:numRef>
              <c:f>(Sheet1!$A$10,Sheet1!$A$11,Sheet1!$A$12,Sheet1!$A$13,Sheet1!$A$14,Sheet1!$A$15,Sheet1!$A$16,Sheet1!$A$17,Sheet1!$A$18,Sheet1!$A$19,Sheet1!$A$20,Sheet1!$A$21)</c:f>
              <c:numCache>
                <c:formatCode>General</c:formatCode>
                <c:ptCount val="12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xVal>
          <c:yVal>
            <c:numRef>
              <c:f>(Sheet1!$K$10,Sheet1!$K$11,Sheet1!$K$12,Sheet1!$K$13,Sheet1!$K$14,Sheet1!$K$15,Sheet1!$K$16,Sheet1!$K$17,Sheet1!$K$18,Sheet1!$K$19,Sheet1!$K$20,Sheet1!$K$21)</c:f>
              <c:numCache>
                <c:formatCode>#,##0</c:formatCode>
                <c:ptCount val="12"/>
                <c:pt idx="0">
                  <c:v>132663</c:v>
                </c:pt>
                <c:pt idx="1">
                  <c:v>127346.51054779549</c:v>
                </c:pt>
                <c:pt idx="2">
                  <c:v>128219.5170390436</c:v>
                </c:pt>
                <c:pt idx="3">
                  <c:v>121469.69747902881</c:v>
                </c:pt>
                <c:pt idx="4">
                  <c:v>118471.05336599218</c:v>
                </c:pt>
                <c:pt idx="5">
                  <c:v>118036.98920785998</c:v>
                </c:pt>
                <c:pt idx="6">
                  <c:v>118388.01062079212</c:v>
                </c:pt>
                <c:pt idx="7">
                  <c:v>123191</c:v>
                </c:pt>
                <c:pt idx="8">
                  <c:v>124278</c:v>
                </c:pt>
                <c:pt idx="9">
                  <c:v>134400</c:v>
                </c:pt>
                <c:pt idx="10">
                  <c:v>130748</c:v>
                </c:pt>
                <c:pt idx="11">
                  <c:v>124570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C-1D49-AED2-DAF44DD8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2208"/>
        <c:axId val="89958656"/>
      </c:scatterChart>
      <c:valAx>
        <c:axId val="90142208"/>
        <c:scaling>
          <c:orientation val="minMax"/>
          <c:max val="2011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crossAx val="89958656"/>
        <c:crosses val="autoZero"/>
        <c:crossBetween val="midCat"/>
      </c:valAx>
      <c:valAx>
        <c:axId val="89958656"/>
        <c:scaling>
          <c:orientation val="minMax"/>
          <c:min val="1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14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Population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diamond"/>
            <c:size val="7"/>
          </c:marker>
          <c:xVal>
            <c:numRef>
              <c:f>Sheet1!$A$29:$A$40</c:f>
              <c:numCache>
                <c:formatCode>General</c:formatCode>
                <c:ptCount val="12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xVal>
          <c:yVal>
            <c:numRef>
              <c:f>Sheet1!$B$29:$B$40</c:f>
              <c:numCache>
                <c:formatCode>#,##0</c:formatCode>
                <c:ptCount val="12"/>
                <c:pt idx="0">
                  <c:v>723959</c:v>
                </c:pt>
                <c:pt idx="1">
                  <c:v>776733</c:v>
                </c:pt>
                <c:pt idx="2">
                  <c:v>750966</c:v>
                </c:pt>
                <c:pt idx="3">
                  <c:v>744881</c:v>
                </c:pt>
                <c:pt idx="4">
                  <c:v>731978</c:v>
                </c:pt>
                <c:pt idx="5">
                  <c:v>724538</c:v>
                </c:pt>
                <c:pt idx="6">
                  <c:v>719077</c:v>
                </c:pt>
                <c:pt idx="7">
                  <c:v>744041</c:v>
                </c:pt>
                <c:pt idx="8">
                  <c:v>764976</c:v>
                </c:pt>
                <c:pt idx="9">
                  <c:v>808976</c:v>
                </c:pt>
                <c:pt idx="10">
                  <c:v>815358</c:v>
                </c:pt>
                <c:pt idx="11">
                  <c:v>805235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C-FA4A-993E-CB74CF40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1584"/>
        <c:axId val="106248064"/>
      </c:scatterChart>
      <c:valAx>
        <c:axId val="106291584"/>
        <c:scaling>
          <c:orientation val="minMax"/>
          <c:max val="2011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crossAx val="106248064"/>
        <c:crosses val="autoZero"/>
        <c:crossBetween val="midCat"/>
      </c:valAx>
      <c:valAx>
        <c:axId val="106248064"/>
        <c:scaling>
          <c:orientation val="minMax"/>
          <c:min val="6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629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Age &lt;5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diamond"/>
            <c:size val="7"/>
          </c:marker>
          <c:xVal>
            <c:numRef>
              <c:f>Sheet1!$A$10:$A$21</c:f>
              <c:numCache>
                <c:formatCode>General</c:formatCode>
                <c:ptCount val="12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xVal>
          <c:yVal>
            <c:numRef>
              <c:f>Sheet1!$C$10:$C$21</c:f>
              <c:numCache>
                <c:formatCode>#,##0</c:formatCode>
                <c:ptCount val="12"/>
                <c:pt idx="0">
                  <c:v>35599</c:v>
                </c:pt>
                <c:pt idx="1">
                  <c:v>31633</c:v>
                </c:pt>
                <c:pt idx="2">
                  <c:v>35176</c:v>
                </c:pt>
                <c:pt idx="3">
                  <c:v>35519</c:v>
                </c:pt>
                <c:pt idx="4">
                  <c:v>35722</c:v>
                </c:pt>
                <c:pt idx="5">
                  <c:v>38498</c:v>
                </c:pt>
                <c:pt idx="6">
                  <c:v>39718</c:v>
                </c:pt>
                <c:pt idx="7">
                  <c:v>40872</c:v>
                </c:pt>
                <c:pt idx="8">
                  <c:v>40147</c:v>
                </c:pt>
                <c:pt idx="9">
                  <c:v>42192</c:v>
                </c:pt>
                <c:pt idx="10">
                  <c:v>41441</c:v>
                </c:pt>
                <c:pt idx="11">
                  <c:v>35203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1-9340-ADFD-26EDD82F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856"/>
        <c:axId val="48161920"/>
      </c:scatterChart>
      <c:valAx>
        <c:axId val="48313856"/>
        <c:scaling>
          <c:orientation val="minMax"/>
          <c:max val="2011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crossAx val="48161920"/>
        <c:crosses val="autoZero"/>
        <c:crossBetween val="midCat"/>
      </c:valAx>
      <c:valAx>
        <c:axId val="48161920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31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14287</xdr:rowOff>
    </xdr:from>
    <xdr:to>
      <xdr:col>22</xdr:col>
      <xdr:colOff>600076</xdr:colOff>
      <xdr:row>72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43</xdr:row>
      <xdr:rowOff>14287</xdr:rowOff>
    </xdr:from>
    <xdr:to>
      <xdr:col>23</xdr:col>
      <xdr:colOff>19050</xdr:colOff>
      <xdr:row>57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58</xdr:row>
      <xdr:rowOff>9525</xdr:rowOff>
    </xdr:from>
    <xdr:to>
      <xdr:col>15</xdr:col>
      <xdr:colOff>9525</xdr:colOff>
      <xdr:row>73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41</xdr:row>
      <xdr:rowOff>180975</xdr:rowOff>
    </xdr:from>
    <xdr:to>
      <xdr:col>14</xdr:col>
      <xdr:colOff>600075</xdr:colOff>
      <xdr:row>56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190499</xdr:rowOff>
    </xdr:from>
    <xdr:to>
      <xdr:col>6</xdr:col>
      <xdr:colOff>600075</xdr:colOff>
      <xdr:row>72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9525</xdr:rowOff>
    </xdr:from>
    <xdr:to>
      <xdr:col>7</xdr:col>
      <xdr:colOff>0</xdr:colOff>
      <xdr:row>56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0</xdr:colOff>
      <xdr:row>88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opLeftCell="H4" workbookViewId="0">
      <selection activeCell="G13" sqref="G13"/>
    </sheetView>
  </sheetViews>
  <sheetFormatPr baseColWidth="10" defaultColWidth="9.1640625" defaultRowHeight="14"/>
  <cols>
    <col min="1" max="1" width="9.83203125" style="2" customWidth="1"/>
    <col min="2" max="3" width="9.1640625" style="2"/>
    <col min="4" max="4" width="9.1640625" style="10"/>
    <col min="5" max="5" width="9.5" style="2" bestFit="1" customWidth="1"/>
    <col min="6" max="6" width="9.1640625" style="10"/>
    <col min="7" max="7" width="9.1640625" style="2"/>
    <col min="8" max="8" width="9.1640625" style="10"/>
    <col min="9" max="9" width="9.1640625" style="2"/>
    <col min="10" max="10" width="9.1640625" style="10"/>
    <col min="11" max="11" width="9.1640625" style="2"/>
    <col min="12" max="12" width="9.1640625" style="9"/>
    <col min="13" max="13" width="9.1640625" style="2"/>
    <col min="14" max="16384" width="9.1640625" style="1"/>
  </cols>
  <sheetData>
    <row r="1" spans="1:25" ht="17">
      <c r="A1" s="13" t="s">
        <v>13</v>
      </c>
    </row>
    <row r="3" spans="1:25">
      <c r="A3" s="11"/>
    </row>
    <row r="4" spans="1:25">
      <c r="A4" s="11"/>
    </row>
    <row r="5" spans="1:25">
      <c r="A5" s="11"/>
    </row>
    <row r="6" spans="1:25">
      <c r="A6" s="12"/>
    </row>
    <row r="8" spans="1:25" ht="17">
      <c r="A8" s="13" t="s">
        <v>9</v>
      </c>
    </row>
    <row r="9" spans="1:25">
      <c r="A9" s="2" t="s">
        <v>7</v>
      </c>
      <c r="B9" s="2" t="s">
        <v>0</v>
      </c>
      <c r="C9" s="3" t="s">
        <v>1</v>
      </c>
      <c r="D9" s="3" t="s">
        <v>1</v>
      </c>
      <c r="E9" s="4" t="s">
        <v>2</v>
      </c>
      <c r="F9" s="4" t="s">
        <v>2</v>
      </c>
      <c r="G9" s="3" t="s">
        <v>3</v>
      </c>
      <c r="H9" s="3" t="s">
        <v>3</v>
      </c>
      <c r="I9" s="3" t="s">
        <v>4</v>
      </c>
      <c r="J9" s="3" t="s">
        <v>4</v>
      </c>
      <c r="K9" s="3" t="s">
        <v>6</v>
      </c>
      <c r="L9" s="7"/>
      <c r="M9" s="3" t="s">
        <v>5</v>
      </c>
    </row>
    <row r="10" spans="1:25">
      <c r="A10" s="2">
        <v>1990</v>
      </c>
      <c r="B10" s="5">
        <v>723959</v>
      </c>
      <c r="C10" s="5">
        <v>35599</v>
      </c>
      <c r="E10" s="5">
        <v>31562</v>
      </c>
      <c r="G10" s="5">
        <v>30140</v>
      </c>
      <c r="I10" s="5">
        <v>35362</v>
      </c>
      <c r="K10" s="5">
        <f t="shared" ref="K10:K21" si="0">SUM(C10:I10)</f>
        <v>132663</v>
      </c>
      <c r="L10" s="8"/>
      <c r="M10" s="3"/>
      <c r="O10" s="1" t="s">
        <v>12</v>
      </c>
    </row>
    <row r="11" spans="1:25">
      <c r="A11" s="2">
        <v>2000</v>
      </c>
      <c r="B11" s="5">
        <v>776733</v>
      </c>
      <c r="C11" s="5">
        <v>31633</v>
      </c>
      <c r="D11" s="10">
        <f>E16/C11</f>
        <v>0.7509562798343502</v>
      </c>
      <c r="E11" s="5">
        <v>31564</v>
      </c>
      <c r="F11" s="10">
        <f>G16/E11</f>
        <v>0.92371055632999621</v>
      </c>
      <c r="G11" s="5">
        <v>30813</v>
      </c>
      <c r="H11" s="10">
        <f>I16/G11</f>
        <v>0.83588095933534545</v>
      </c>
      <c r="I11" s="5">
        <v>33334</v>
      </c>
      <c r="J11" s="10">
        <f>M16/I11</f>
        <v>1.1676966460670786</v>
      </c>
      <c r="K11" s="5">
        <f t="shared" si="0"/>
        <v>127346.51054779549</v>
      </c>
      <c r="L11" s="8"/>
      <c r="M11" s="5">
        <v>56054</v>
      </c>
      <c r="O11" s="2">
        <v>2000</v>
      </c>
      <c r="P11" s="5">
        <v>756976</v>
      </c>
      <c r="Q11" s="5">
        <f>16069+14933</f>
        <v>31002</v>
      </c>
      <c r="R11" s="10">
        <f>S16/Q11</f>
        <v>0</v>
      </c>
      <c r="S11" s="5">
        <f>16328+15310</f>
        <v>31638</v>
      </c>
      <c r="T11" s="10">
        <f>U16/S11</f>
        <v>0</v>
      </c>
      <c r="U11" s="5">
        <f>15728+14738</f>
        <v>30466</v>
      </c>
      <c r="V11" s="10">
        <f>W16/U11</f>
        <v>0</v>
      </c>
      <c r="W11" s="5">
        <f>9637+6378+8931+5172</f>
        <v>30118</v>
      </c>
      <c r="X11" s="10">
        <f>AA16/W11</f>
        <v>0</v>
      </c>
      <c r="Y11" s="5">
        <f t="shared" ref="Y11" si="1">SUM(Q11:W11)</f>
        <v>123224</v>
      </c>
    </row>
    <row r="12" spans="1:25">
      <c r="A12" s="2">
        <v>2001</v>
      </c>
      <c r="B12" s="5">
        <v>750966</v>
      </c>
      <c r="C12" s="5">
        <f>17894+17282</f>
        <v>35176</v>
      </c>
      <c r="D12" s="10">
        <f t="shared" ref="D12:F16" si="2">E17/C12</f>
        <v>0.68171480554923813</v>
      </c>
      <c r="E12" s="5">
        <f>16002+15399</f>
        <v>31401</v>
      </c>
      <c r="F12" s="10">
        <f t="shared" si="2"/>
        <v>0.94477882869972296</v>
      </c>
      <c r="G12" s="5">
        <f>16625+15571</f>
        <v>32196</v>
      </c>
      <c r="H12" s="10">
        <f t="shared" ref="H12" si="3">I17/G12</f>
        <v>0.89054540936762328</v>
      </c>
      <c r="I12" s="5">
        <f>9248+5895+8901+5400</f>
        <v>29444</v>
      </c>
      <c r="J12" s="10">
        <f t="shared" ref="J12:J16" si="4">M17/I12</f>
        <v>1.4383235973373183</v>
      </c>
      <c r="K12" s="5">
        <f t="shared" si="0"/>
        <v>128219.5170390436</v>
      </c>
      <c r="L12" s="8"/>
      <c r="M12" s="5"/>
    </row>
    <row r="13" spans="1:25">
      <c r="A13" s="2">
        <v>2002</v>
      </c>
      <c r="B13" s="5">
        <v>744881</v>
      </c>
      <c r="C13" s="5">
        <v>35519</v>
      </c>
      <c r="D13" s="10">
        <f t="shared" si="2"/>
        <v>0.78969002505701169</v>
      </c>
      <c r="E13" s="5">
        <v>29568</v>
      </c>
      <c r="F13" s="10">
        <f t="shared" si="2"/>
        <v>0.84446022727272729</v>
      </c>
      <c r="G13" s="5">
        <v>29260</v>
      </c>
      <c r="H13" s="10">
        <f t="shared" ref="H13" si="5">I18/G13</f>
        <v>1.0633287764866712</v>
      </c>
      <c r="I13" s="5">
        <v>27120</v>
      </c>
      <c r="J13" s="10">
        <f t="shared" si="4"/>
        <v>1.6456858407079646</v>
      </c>
      <c r="K13" s="5">
        <f t="shared" si="0"/>
        <v>121469.69747902881</v>
      </c>
      <c r="L13" s="8"/>
      <c r="M13" s="5">
        <v>37551</v>
      </c>
    </row>
    <row r="14" spans="1:25">
      <c r="A14" s="2">
        <v>2003</v>
      </c>
      <c r="B14" s="5">
        <v>731978</v>
      </c>
      <c r="C14" s="5">
        <v>35722</v>
      </c>
      <c r="D14" s="10">
        <f t="shared" si="2"/>
        <v>0.89491069928895361</v>
      </c>
      <c r="E14" s="5">
        <v>25522</v>
      </c>
      <c r="F14" s="10">
        <f t="shared" si="2"/>
        <v>1.0887077815218242</v>
      </c>
      <c r="G14" s="5">
        <v>30338</v>
      </c>
      <c r="H14" s="10">
        <f t="shared" ref="H14:H16" si="6">I19/G14</f>
        <v>1.0697475113718768</v>
      </c>
      <c r="I14" s="5">
        <v>26886</v>
      </c>
      <c r="J14" s="10">
        <f t="shared" si="4"/>
        <v>1.7345086662203377</v>
      </c>
      <c r="K14" s="5">
        <f t="shared" si="0"/>
        <v>118471.05336599218</v>
      </c>
      <c r="L14" s="8"/>
      <c r="M14" s="5">
        <v>31689</v>
      </c>
    </row>
    <row r="15" spans="1:25">
      <c r="A15" s="2">
        <v>2004</v>
      </c>
      <c r="B15" s="5">
        <v>724538</v>
      </c>
      <c r="C15" s="5">
        <v>38498</v>
      </c>
      <c r="D15" s="10">
        <f t="shared" si="2"/>
        <v>0.74572705075588341</v>
      </c>
      <c r="E15" s="5">
        <v>28492</v>
      </c>
      <c r="F15" s="10">
        <f t="shared" si="2"/>
        <v>1.0582970658430437</v>
      </c>
      <c r="G15" s="5">
        <v>25688</v>
      </c>
      <c r="H15" s="10">
        <f t="shared" si="6"/>
        <v>1.185183743382124</v>
      </c>
      <c r="I15" s="5">
        <v>25356</v>
      </c>
      <c r="J15" s="10">
        <f t="shared" si="4"/>
        <v>1.8547483830257139</v>
      </c>
      <c r="K15" s="5">
        <f t="shared" si="0"/>
        <v>118036.98920785998</v>
      </c>
      <c r="L15" s="8"/>
      <c r="M15" s="5">
        <v>29911</v>
      </c>
    </row>
    <row r="16" spans="1:25">
      <c r="A16" s="2">
        <v>2005</v>
      </c>
      <c r="B16" s="5">
        <f>362869+356208</f>
        <v>719077</v>
      </c>
      <c r="C16" s="5">
        <v>39718</v>
      </c>
      <c r="D16" s="10">
        <f t="shared" si="2"/>
        <v>0.71660204441311248</v>
      </c>
      <c r="E16" s="5">
        <v>23755</v>
      </c>
      <c r="F16" s="10">
        <f t="shared" si="2"/>
        <v>1.1070932435276784</v>
      </c>
      <c r="G16" s="5">
        <v>29156</v>
      </c>
      <c r="H16" s="10">
        <f t="shared" si="6"/>
        <v>1.1869255041843874</v>
      </c>
      <c r="I16" s="5">
        <v>25756</v>
      </c>
      <c r="J16" s="10">
        <f t="shared" si="4"/>
        <v>2.3535486876844232</v>
      </c>
      <c r="K16" s="5">
        <f t="shared" si="0"/>
        <v>118388.01062079212</v>
      </c>
      <c r="L16" s="8"/>
      <c r="M16" s="5">
        <v>38924</v>
      </c>
    </row>
    <row r="17" spans="1:13">
      <c r="A17" s="2">
        <v>2006</v>
      </c>
      <c r="B17" s="5">
        <f>379762+364279</f>
        <v>744041</v>
      </c>
      <c r="C17" s="5">
        <v>40872</v>
      </c>
      <c r="E17" s="5">
        <v>23980</v>
      </c>
      <c r="G17" s="5">
        <v>29667</v>
      </c>
      <c r="I17" s="5">
        <v>28672</v>
      </c>
      <c r="K17" s="5">
        <f t="shared" si="0"/>
        <v>123191</v>
      </c>
      <c r="L17" s="8"/>
      <c r="M17" s="5">
        <v>42350</v>
      </c>
    </row>
    <row r="18" spans="1:13">
      <c r="A18" s="2">
        <v>2007</v>
      </c>
      <c r="B18" s="5">
        <v>764976</v>
      </c>
      <c r="C18" s="5">
        <v>40147</v>
      </c>
      <c r="E18" s="5">
        <v>28049</v>
      </c>
      <c r="G18" s="5">
        <v>24969</v>
      </c>
      <c r="I18" s="5">
        <v>31113</v>
      </c>
      <c r="K18" s="5">
        <f t="shared" si="0"/>
        <v>124278</v>
      </c>
      <c r="L18" s="8"/>
      <c r="M18" s="5">
        <v>44631</v>
      </c>
    </row>
    <row r="19" spans="1:13">
      <c r="A19" s="2">
        <v>2008</v>
      </c>
      <c r="B19" s="5">
        <v>808976</v>
      </c>
      <c r="C19" s="5">
        <v>42192</v>
      </c>
      <c r="E19" s="5">
        <v>31968</v>
      </c>
      <c r="G19" s="5">
        <v>27786</v>
      </c>
      <c r="I19" s="5">
        <v>32454</v>
      </c>
      <c r="K19" s="5">
        <f t="shared" si="0"/>
        <v>134400</v>
      </c>
      <c r="L19" s="8"/>
      <c r="M19" s="5">
        <v>46634</v>
      </c>
    </row>
    <row r="20" spans="1:13">
      <c r="A20" s="2">
        <v>2009</v>
      </c>
      <c r="B20" s="5">
        <v>815358</v>
      </c>
      <c r="C20" s="5">
        <v>41441</v>
      </c>
      <c r="E20" s="5">
        <v>28709</v>
      </c>
      <c r="G20" s="5">
        <v>30153</v>
      </c>
      <c r="I20" s="5">
        <v>30445</v>
      </c>
      <c r="K20" s="5">
        <f t="shared" ref="K20" si="7">SUM(C20:I20)</f>
        <v>130748</v>
      </c>
      <c r="L20" s="8"/>
      <c r="M20" s="5">
        <v>47029</v>
      </c>
    </row>
    <row r="21" spans="1:13">
      <c r="A21" s="2">
        <v>2010</v>
      </c>
      <c r="B21" s="5">
        <v>805235</v>
      </c>
      <c r="C21" s="5">
        <v>35203</v>
      </c>
      <c r="E21" s="5">
        <v>28462</v>
      </c>
      <c r="G21" s="5">
        <v>26299</v>
      </c>
      <c r="I21" s="5">
        <v>34606</v>
      </c>
      <c r="K21" s="5">
        <f t="shared" si="0"/>
        <v>124570</v>
      </c>
      <c r="L21" s="8"/>
      <c r="M21" s="5">
        <v>60618</v>
      </c>
    </row>
    <row r="22" spans="1:13">
      <c r="B22" s="5"/>
      <c r="C22" s="5"/>
      <c r="E22" s="5"/>
      <c r="G22" s="5"/>
      <c r="I22" s="5"/>
      <c r="K22" s="5"/>
      <c r="L22" s="8"/>
      <c r="M22" s="5"/>
    </row>
    <row r="23" spans="1:13">
      <c r="A23" s="11" t="s">
        <v>10</v>
      </c>
      <c r="B23" s="6">
        <f>B21/B11-1</f>
        <v>3.6694720064681219E-2</v>
      </c>
      <c r="C23" s="6">
        <f>C21/C11-1</f>
        <v>0.11285682673157771</v>
      </c>
      <c r="E23" s="6">
        <f>E21/E11-1</f>
        <v>-9.8276517551641129E-2</v>
      </c>
      <c r="G23" s="6">
        <f>G21/G11-1</f>
        <v>-0.14649660857430302</v>
      </c>
      <c r="I23" s="6">
        <f>I21/I11-1</f>
        <v>3.8159236815263675E-2</v>
      </c>
      <c r="K23" s="6">
        <f>K21/K11-1</f>
        <v>-2.1802800373971865E-2</v>
      </c>
      <c r="L23" s="8"/>
      <c r="M23" s="5"/>
    </row>
    <row r="24" spans="1:13">
      <c r="A24" s="11" t="s">
        <v>11</v>
      </c>
      <c r="B24" s="6">
        <f>B21/B10-1</f>
        <v>0.11226602611473857</v>
      </c>
      <c r="C24" s="6">
        <f>C21/C10-1</f>
        <v>-1.1123907974943115E-2</v>
      </c>
      <c r="E24" s="6">
        <f>E21/E10-1</f>
        <v>-9.8219377732716606E-2</v>
      </c>
      <c r="G24" s="6">
        <f>G21/G10-1</f>
        <v>-0.1274386197743862</v>
      </c>
      <c r="I24" s="6">
        <f>I21/I10-1</f>
        <v>-2.137888128499521E-2</v>
      </c>
      <c r="K24" s="6">
        <f>K21/K10-1</f>
        <v>-6.1004198608504256E-2</v>
      </c>
      <c r="L24" s="8"/>
      <c r="M24" s="5"/>
    </row>
    <row r="25" spans="1:13">
      <c r="B25" s="6"/>
      <c r="C25" s="6"/>
      <c r="E25" s="6"/>
      <c r="G25" s="6"/>
      <c r="I25" s="6"/>
      <c r="K25" s="6"/>
      <c r="L25" s="8"/>
      <c r="M25" s="5"/>
    </row>
    <row r="26" spans="1:13">
      <c r="B26" s="6"/>
      <c r="C26" s="6"/>
      <c r="E26" s="6"/>
      <c r="G26" s="6"/>
      <c r="I26" s="6"/>
      <c r="K26" s="6"/>
      <c r="L26" s="8"/>
      <c r="M26" s="5"/>
    </row>
    <row r="27" spans="1:13" ht="17">
      <c r="A27" s="13" t="s">
        <v>8</v>
      </c>
      <c r="B27" s="6"/>
      <c r="C27" s="6"/>
      <c r="E27" s="6"/>
      <c r="G27" s="6"/>
      <c r="I27" s="6"/>
      <c r="K27" s="6"/>
      <c r="L27" s="8"/>
      <c r="M27" s="5"/>
    </row>
    <row r="28" spans="1:13">
      <c r="A28" s="2" t="s">
        <v>7</v>
      </c>
      <c r="B28" s="2" t="s">
        <v>0</v>
      </c>
      <c r="C28" s="3" t="s">
        <v>1</v>
      </c>
      <c r="D28" s="3" t="s">
        <v>1</v>
      </c>
      <c r="E28" s="4" t="s">
        <v>2</v>
      </c>
      <c r="F28" s="4" t="s">
        <v>2</v>
      </c>
      <c r="G28" s="3" t="s">
        <v>3</v>
      </c>
      <c r="H28" s="3" t="s">
        <v>3</v>
      </c>
      <c r="I28" s="3" t="s">
        <v>4</v>
      </c>
      <c r="K28" s="3" t="s">
        <v>6</v>
      </c>
      <c r="L28" s="8"/>
      <c r="M28" s="3" t="s">
        <v>5</v>
      </c>
    </row>
    <row r="29" spans="1:13">
      <c r="A29" s="2">
        <v>1990</v>
      </c>
      <c r="B29" s="5">
        <f>B10</f>
        <v>723959</v>
      </c>
      <c r="C29" s="8">
        <f t="shared" ref="C29:C38" si="8">C10/$B29</f>
        <v>4.9172674143148992E-2</v>
      </c>
      <c r="E29" s="8">
        <f t="shared" ref="E29:E38" si="9">E10/$B29</f>
        <v>4.3596391508358902E-2</v>
      </c>
      <c r="G29" s="8">
        <f t="shared" ref="G29:G38" si="10">G10/$B29</f>
        <v>4.1632191878269352E-2</v>
      </c>
      <c r="I29" s="8">
        <f t="shared" ref="I29:I38" si="11">I10/$B29</f>
        <v>4.8845307538134063E-2</v>
      </c>
      <c r="K29" s="8">
        <f t="shared" ref="K29:K38" si="12">K10/$B29</f>
        <v>0.18324656506791132</v>
      </c>
      <c r="L29" s="8"/>
      <c r="M29" s="8"/>
    </row>
    <row r="30" spans="1:13">
      <c r="A30" s="2">
        <v>2000</v>
      </c>
      <c r="B30" s="5">
        <f t="shared" ref="B30:B40" si="13">B11</f>
        <v>776733</v>
      </c>
      <c r="C30" s="8">
        <f t="shared" si="8"/>
        <v>4.0725706259422477E-2</v>
      </c>
      <c r="D30" s="10">
        <f t="shared" ref="D30:F35" si="14">E35/C30</f>
        <v>0.81116837849712109</v>
      </c>
      <c r="E30" s="8">
        <f t="shared" si="9"/>
        <v>4.0636872644782697E-2</v>
      </c>
      <c r="F30" s="10">
        <f t="shared" si="14"/>
        <v>0.9977741904550792</v>
      </c>
      <c r="G30" s="8">
        <f t="shared" si="10"/>
        <v>3.9670002433268577E-2</v>
      </c>
      <c r="H30" s="10">
        <f t="shared" ref="H30" si="15">I35/G30</f>
        <v>0.90290236676659219</v>
      </c>
      <c r="I30" s="8">
        <f t="shared" si="11"/>
        <v>4.2915647976846612E-2</v>
      </c>
      <c r="K30" s="8">
        <f t="shared" si="12"/>
        <v>0.16395146150323919</v>
      </c>
      <c r="L30" s="8"/>
      <c r="M30" s="8"/>
    </row>
    <row r="31" spans="1:13">
      <c r="A31" s="2">
        <v>2001</v>
      </c>
      <c r="B31" s="5">
        <f t="shared" si="13"/>
        <v>750966</v>
      </c>
      <c r="C31" s="8">
        <f t="shared" si="8"/>
        <v>4.6841002122599423E-2</v>
      </c>
      <c r="D31" s="10">
        <f t="shared" si="14"/>
        <v>0.68805971803178745</v>
      </c>
      <c r="E31" s="8">
        <f t="shared" si="9"/>
        <v>4.1814143383322282E-2</v>
      </c>
      <c r="F31" s="10">
        <f t="shared" si="14"/>
        <v>0.95357215243960491</v>
      </c>
      <c r="G31" s="8">
        <f t="shared" si="10"/>
        <v>4.287277985954091E-2</v>
      </c>
      <c r="H31" s="10">
        <f t="shared" ref="H31" si="16">I36/G31</f>
        <v>0.8988339673367014</v>
      </c>
      <c r="I31" s="8">
        <f t="shared" si="11"/>
        <v>3.9208166548152644E-2</v>
      </c>
      <c r="K31" s="8">
        <f t="shared" si="12"/>
        <v>0.17073944364863869</v>
      </c>
      <c r="L31" s="8"/>
      <c r="M31" s="8"/>
    </row>
    <row r="32" spans="1:13">
      <c r="A32" s="2">
        <v>2002</v>
      </c>
      <c r="B32" s="5">
        <f t="shared" si="13"/>
        <v>744881</v>
      </c>
      <c r="C32" s="8">
        <f t="shared" si="8"/>
        <v>4.7684126726282451E-2</v>
      </c>
      <c r="D32" s="10">
        <f t="shared" si="14"/>
        <v>0.76894581732563105</v>
      </c>
      <c r="E32" s="8">
        <f t="shared" si="9"/>
        <v>3.969493113665136E-2</v>
      </c>
      <c r="F32" s="10">
        <f t="shared" si="14"/>
        <v>0.82227727216427227</v>
      </c>
      <c r="G32" s="8">
        <f t="shared" si="10"/>
        <v>3.9281442270644576E-2</v>
      </c>
      <c r="H32" s="10">
        <f t="shared" ref="H32" si="17">I37/G32</f>
        <v>1.0353964076757547</v>
      </c>
      <c r="I32" s="8">
        <f t="shared" si="11"/>
        <v>3.6408500149688341E-2</v>
      </c>
      <c r="K32" s="8">
        <f t="shared" si="12"/>
        <v>0.16307262163893133</v>
      </c>
      <c r="L32" s="8"/>
      <c r="M32" s="8">
        <f t="shared" ref="M32:M38" si="18">M13/$B32</f>
        <v>5.0412079244872669E-2</v>
      </c>
    </row>
    <row r="33" spans="1:13">
      <c r="A33" s="2">
        <v>2003</v>
      </c>
      <c r="B33" s="5">
        <f t="shared" si="13"/>
        <v>731978</v>
      </c>
      <c r="C33" s="8">
        <f t="shared" si="8"/>
        <v>4.8802013175259368E-2</v>
      </c>
      <c r="D33" s="10">
        <f t="shared" si="14"/>
        <v>0.80973347026874676</v>
      </c>
      <c r="E33" s="8">
        <f t="shared" si="9"/>
        <v>3.486716813893314E-2</v>
      </c>
      <c r="F33" s="10">
        <f t="shared" si="14"/>
        <v>0.98508502662969211</v>
      </c>
      <c r="G33" s="8">
        <f t="shared" si="10"/>
        <v>4.1446600854124029E-2</v>
      </c>
      <c r="H33" s="10">
        <f t="shared" ref="H33:H35" si="19">I38/G33</f>
        <v>0.9679293871251603</v>
      </c>
      <c r="I33" s="8">
        <f t="shared" si="11"/>
        <v>3.6730612122222256E-2</v>
      </c>
      <c r="K33" s="8">
        <f t="shared" si="12"/>
        <v>0.16185056568092507</v>
      </c>
      <c r="L33" s="8"/>
      <c r="M33" s="8">
        <f t="shared" si="18"/>
        <v>4.3292284740798222E-2</v>
      </c>
    </row>
    <row r="34" spans="1:13">
      <c r="A34" s="2">
        <v>2004</v>
      </c>
      <c r="B34" s="5">
        <f t="shared" si="13"/>
        <v>724538</v>
      </c>
      <c r="C34" s="8">
        <f t="shared" si="8"/>
        <v>5.3134549188586379E-2</v>
      </c>
      <c r="D34" s="10">
        <f t="shared" si="14"/>
        <v>0.66266300925552502</v>
      </c>
      <c r="E34" s="8">
        <f t="shared" si="9"/>
        <v>3.9324369460262951E-2</v>
      </c>
      <c r="F34" s="10">
        <f t="shared" si="14"/>
        <v>0.94041689600370293</v>
      </c>
      <c r="G34" s="8">
        <f t="shared" si="10"/>
        <v>3.5454317095859708E-2</v>
      </c>
      <c r="H34" s="10">
        <f t="shared" si="19"/>
        <v>1.0531700910061559</v>
      </c>
      <c r="I34" s="8">
        <f t="shared" si="11"/>
        <v>3.4996094062699268E-2</v>
      </c>
      <c r="K34" s="8">
        <f t="shared" si="12"/>
        <v>0.16291345548178285</v>
      </c>
      <c r="L34" s="8"/>
      <c r="M34" s="8">
        <f t="shared" si="18"/>
        <v>4.1282858870066164E-2</v>
      </c>
    </row>
    <row r="35" spans="1:13">
      <c r="A35" s="2">
        <v>2005</v>
      </c>
      <c r="B35" s="5">
        <f t="shared" si="13"/>
        <v>719077</v>
      </c>
      <c r="C35" s="8">
        <f t="shared" si="8"/>
        <v>5.5234696701465906E-2</v>
      </c>
      <c r="D35" s="10">
        <f t="shared" si="14"/>
        <v>0.63992753455879048</v>
      </c>
      <c r="E35" s="8">
        <f t="shared" si="9"/>
        <v>3.3035405109605787E-2</v>
      </c>
      <c r="F35" s="10">
        <f t="shared" si="14"/>
        <v>0.98863721556583151</v>
      </c>
      <c r="G35" s="8">
        <f t="shared" si="10"/>
        <v>4.0546422705774209E-2</v>
      </c>
      <c r="H35" s="10">
        <f t="shared" si="19"/>
        <v>1.0599276369909365</v>
      </c>
      <c r="I35" s="8">
        <f t="shared" si="11"/>
        <v>3.581813908663467E-2</v>
      </c>
      <c r="K35" s="8">
        <f t="shared" si="12"/>
        <v>0.16463885038847317</v>
      </c>
      <c r="L35" s="8"/>
      <c r="M35" s="8">
        <f t="shared" si="18"/>
        <v>5.4130503409231555E-2</v>
      </c>
    </row>
    <row r="36" spans="1:13">
      <c r="A36" s="2">
        <v>2006</v>
      </c>
      <c r="B36" s="5">
        <f t="shared" si="13"/>
        <v>744041</v>
      </c>
      <c r="C36" s="8">
        <f t="shared" si="8"/>
        <v>5.4932456679134614E-2</v>
      </c>
      <c r="E36" s="8">
        <f t="shared" si="9"/>
        <v>3.2229406712802118E-2</v>
      </c>
      <c r="G36" s="8">
        <f t="shared" si="10"/>
        <v>3.9872802708452892E-2</v>
      </c>
      <c r="I36" s="8">
        <f t="shared" si="11"/>
        <v>3.8535510811904185E-2</v>
      </c>
      <c r="K36" s="8">
        <f t="shared" si="12"/>
        <v>0.16557017691229381</v>
      </c>
      <c r="L36" s="8"/>
      <c r="M36" s="8">
        <f t="shared" si="18"/>
        <v>5.6918906350590895E-2</v>
      </c>
    </row>
    <row r="37" spans="1:13">
      <c r="A37" s="2">
        <v>2007</v>
      </c>
      <c r="B37" s="5">
        <f t="shared" si="13"/>
        <v>764976</v>
      </c>
      <c r="C37" s="8">
        <f t="shared" si="8"/>
        <v>5.2481385036916191E-2</v>
      </c>
      <c r="E37" s="8">
        <f t="shared" si="9"/>
        <v>3.6666509799000227E-2</v>
      </c>
      <c r="G37" s="8">
        <f t="shared" si="10"/>
        <v>3.2640239693794315E-2</v>
      </c>
      <c r="I37" s="8">
        <f t="shared" si="11"/>
        <v>4.0671864215347936E-2</v>
      </c>
      <c r="K37" s="8">
        <f t="shared" si="12"/>
        <v>0.16245999874505868</v>
      </c>
      <c r="L37" s="8"/>
      <c r="M37" s="8">
        <f t="shared" si="18"/>
        <v>5.8343006839430257E-2</v>
      </c>
    </row>
    <row r="38" spans="1:13">
      <c r="A38" s="2">
        <v>2008</v>
      </c>
      <c r="B38" s="5">
        <f t="shared" si="13"/>
        <v>808976</v>
      </c>
      <c r="C38" s="8">
        <f t="shared" si="8"/>
        <v>5.2154822887205556E-2</v>
      </c>
      <c r="E38" s="8">
        <f t="shared" si="9"/>
        <v>3.9516623484503868E-2</v>
      </c>
      <c r="G38" s="8">
        <f t="shared" si="10"/>
        <v>3.4347125254642903E-2</v>
      </c>
      <c r="I38" s="8">
        <f t="shared" si="11"/>
        <v>4.0117382963153418E-2</v>
      </c>
      <c r="K38" s="8">
        <f t="shared" si="12"/>
        <v>0.16613595458950575</v>
      </c>
      <c r="L38" s="8"/>
      <c r="M38" s="8">
        <f t="shared" si="18"/>
        <v>5.7645715076837876E-2</v>
      </c>
    </row>
    <row r="39" spans="1:13">
      <c r="A39" s="2">
        <v>2009</v>
      </c>
      <c r="B39" s="5">
        <f t="shared" si="13"/>
        <v>815358</v>
      </c>
      <c r="C39" s="8">
        <f t="shared" ref="C39:C40" si="20">C20/$B39</f>
        <v>5.0825526946445612E-2</v>
      </c>
      <c r="E39" s="8">
        <f t="shared" ref="E39:E40" si="21">E20/$B39</f>
        <v>3.5210300260744364E-2</v>
      </c>
      <c r="G39" s="8">
        <f t="shared" ref="G39:G40" si="22">G20/$B39</f>
        <v>3.6981301465123295E-2</v>
      </c>
      <c r="I39" s="8">
        <f t="shared" ref="I39:I40" si="23">I20/$B39</f>
        <v>3.7339426362407675E-2</v>
      </c>
      <c r="K39" s="8">
        <f t="shared" ref="K39:K40" si="24">K20/$B39</f>
        <v>0.16035655503472093</v>
      </c>
      <c r="L39" s="8"/>
      <c r="M39" s="8">
        <f t="shared" ref="M39:M40" si="25">M20/$B39</f>
        <v>5.7678958199956339E-2</v>
      </c>
    </row>
    <row r="40" spans="1:13">
      <c r="A40" s="2">
        <v>2010</v>
      </c>
      <c r="B40" s="5">
        <f t="shared" si="13"/>
        <v>805235</v>
      </c>
      <c r="C40" s="8">
        <f t="shared" si="20"/>
        <v>4.3717672480704392E-2</v>
      </c>
      <c r="E40" s="8">
        <f t="shared" si="21"/>
        <v>3.5346203282271636E-2</v>
      </c>
      <c r="G40" s="8">
        <f t="shared" si="22"/>
        <v>3.2660030922649907E-2</v>
      </c>
      <c r="I40" s="8">
        <f t="shared" si="23"/>
        <v>4.2976274006966908E-2</v>
      </c>
      <c r="K40" s="8">
        <f t="shared" si="24"/>
        <v>0.15470018069259284</v>
      </c>
      <c r="L40" s="8"/>
      <c r="M40" s="8">
        <f t="shared" si="25"/>
        <v>7.5279887237887075E-2</v>
      </c>
    </row>
    <row r="41" spans="1:13">
      <c r="B41" s="6"/>
      <c r="C41" s="6"/>
      <c r="E41" s="6"/>
      <c r="G41" s="6"/>
      <c r="I41" s="6"/>
      <c r="K41" s="6"/>
      <c r="L41" s="8"/>
      <c r="M41" s="5"/>
    </row>
    <row r="42" spans="1:13">
      <c r="B42" s="6"/>
      <c r="C42" s="6"/>
      <c r="E42" s="6"/>
      <c r="G42" s="6"/>
      <c r="I42" s="6"/>
      <c r="K42" s="6"/>
      <c r="L42" s="8"/>
      <c r="M42" s="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8.83203125" defaultRowHeight="1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2011-06-23T02:23:44Z</dcterms:created>
  <dcterms:modified xsi:type="dcterms:W3CDTF">2021-05-03T09:57:56Z</dcterms:modified>
</cp:coreProperties>
</file>