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27"/>
  <workbookPr/>
  <mc:AlternateContent xmlns:mc="http://schemas.openxmlformats.org/markup-compatibility/2006">
    <mc:Choice Requires="x15">
      <x15ac:absPath xmlns:x15ac="http://schemas.microsoft.com/office/spreadsheetml/2010/11/ac" url="/Users/yak/Documents/研二下/Tasi/Tasi/Spreadsheet/"/>
    </mc:Choice>
  </mc:AlternateContent>
  <xr:revisionPtr revIDLastSave="0" documentId="13_ncr:1_{559B018E-C9B9-5742-A3F4-81741E5A40ED}" xr6:coauthVersionLast="47" xr6:coauthVersionMax="47" xr10:uidLastSave="{00000000-0000-0000-0000-000000000000}"/>
  <bookViews>
    <workbookView xWindow="0" yWindow="460" windowWidth="22420" windowHeight="14320" activeTab="4" xr2:uid="{00000000-000D-0000-FFFF-FFFF00000000}"/>
  </bookViews>
  <sheets>
    <sheet name="Raw data" sheetId="7" r:id="rId1"/>
    <sheet name="Reaction network" sheetId="9" r:id="rId2"/>
    <sheet name="CTRL fluxes" sheetId="2" r:id="rId3"/>
    <sheet name="CSC fluxes" sheetId="4" r:id="rId4"/>
    <sheet name="Comparison" sheetId="6" r:id="rId5"/>
  </sheets>
  <calcPr calcId="191029"/>
</workbook>
</file>

<file path=xl/calcChain.xml><?xml version="1.0" encoding="utf-8"?>
<calcChain xmlns="http://schemas.openxmlformats.org/spreadsheetml/2006/main">
  <c r="H75" i="7" l="1"/>
  <c r="I75" i="7"/>
  <c r="J75" i="7"/>
  <c r="K75" i="7"/>
  <c r="H76" i="7"/>
  <c r="I76" i="7"/>
  <c r="J76" i="7"/>
  <c r="K76" i="7"/>
  <c r="H77" i="7"/>
  <c r="I77" i="7"/>
  <c r="J77" i="7"/>
  <c r="K77" i="7"/>
  <c r="H78" i="7"/>
  <c r="I78" i="7"/>
  <c r="J78" i="7"/>
  <c r="K78" i="7"/>
  <c r="H79" i="7"/>
  <c r="I79" i="7"/>
  <c r="J79" i="7"/>
  <c r="K79" i="7"/>
  <c r="H80" i="7"/>
  <c r="I80" i="7"/>
  <c r="J80" i="7"/>
  <c r="K80" i="7"/>
  <c r="H81" i="7"/>
  <c r="I81" i="7"/>
  <c r="J81" i="7"/>
  <c r="K81" i="7"/>
  <c r="H82" i="7"/>
  <c r="I82" i="7"/>
  <c r="J82" i="7"/>
  <c r="K82" i="7"/>
  <c r="H83" i="7"/>
  <c r="I83" i="7"/>
  <c r="J83" i="7"/>
  <c r="K83" i="7"/>
  <c r="H84" i="7"/>
  <c r="I84" i="7"/>
  <c r="J84" i="7"/>
  <c r="K84" i="7"/>
  <c r="H85" i="7"/>
  <c r="I85" i="7"/>
  <c r="J85" i="7"/>
  <c r="K85" i="7"/>
  <c r="H86" i="7"/>
  <c r="I86" i="7"/>
  <c r="J86" i="7"/>
  <c r="K86" i="7"/>
  <c r="H87" i="7"/>
  <c r="I87" i="7"/>
  <c r="J87" i="7"/>
  <c r="K87" i="7"/>
  <c r="H88" i="7"/>
  <c r="I88" i="7"/>
  <c r="J88" i="7"/>
  <c r="K88" i="7"/>
  <c r="H89" i="7"/>
  <c r="I89" i="7"/>
  <c r="J89" i="7"/>
  <c r="K89" i="7"/>
  <c r="H90" i="7"/>
  <c r="I90" i="7"/>
  <c r="J90" i="7"/>
  <c r="K90" i="7"/>
  <c r="K74" i="7"/>
  <c r="J74" i="7"/>
  <c r="I74" i="7"/>
  <c r="H74" i="7"/>
  <c r="J25" i="6" l="1"/>
  <c r="I25" i="6"/>
  <c r="J21" i="6"/>
  <c r="I21" i="6"/>
  <c r="J20" i="6"/>
  <c r="I20" i="6"/>
  <c r="J17" i="6"/>
  <c r="I17" i="6"/>
  <c r="J16" i="6"/>
  <c r="I16" i="6"/>
  <c r="J15" i="6"/>
  <c r="I15" i="6"/>
  <c r="J13" i="6"/>
  <c r="I13" i="6"/>
  <c r="J11" i="6"/>
  <c r="I11" i="6"/>
  <c r="J7" i="6"/>
  <c r="I7" i="6"/>
  <c r="H25" i="6"/>
  <c r="G25" i="6"/>
  <c r="H21" i="6"/>
  <c r="G21" i="6"/>
  <c r="H20" i="6"/>
  <c r="G20" i="6"/>
  <c r="H17" i="6"/>
  <c r="G17" i="6"/>
  <c r="H16" i="6"/>
  <c r="G16" i="6"/>
  <c r="H15" i="6"/>
  <c r="G15" i="6"/>
  <c r="H13" i="6"/>
  <c r="G13" i="6"/>
  <c r="H11" i="6"/>
  <c r="G11" i="6"/>
  <c r="H7" i="6"/>
  <c r="G7" i="6"/>
  <c r="E4" i="6" l="1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3" i="6"/>
  <c r="E44" i="6"/>
  <c r="E45" i="6"/>
  <c r="E46" i="6"/>
  <c r="E47" i="6"/>
  <c r="E48" i="6"/>
  <c r="E3" i="6"/>
  <c r="C40" i="6"/>
  <c r="D40" i="6"/>
  <c r="C41" i="6"/>
  <c r="D41" i="6"/>
  <c r="C43" i="6"/>
  <c r="D43" i="6"/>
  <c r="C44" i="6"/>
  <c r="D44" i="6"/>
  <c r="C45" i="6"/>
  <c r="D45" i="6"/>
  <c r="C46" i="6"/>
  <c r="D46" i="6"/>
  <c r="C47" i="6"/>
  <c r="D47" i="6"/>
  <c r="C48" i="6"/>
  <c r="D48" i="6"/>
  <c r="D39" i="6"/>
  <c r="C39" i="6"/>
  <c r="D38" i="6"/>
  <c r="C38" i="6"/>
  <c r="D37" i="6"/>
  <c r="C37" i="6"/>
  <c r="D36" i="6"/>
  <c r="C36" i="6"/>
  <c r="D35" i="6"/>
  <c r="C35" i="6"/>
  <c r="D34" i="6"/>
  <c r="C34" i="6"/>
  <c r="D33" i="6"/>
  <c r="C33" i="6"/>
  <c r="D32" i="6"/>
  <c r="C32" i="6"/>
  <c r="D31" i="6"/>
  <c r="C31" i="6"/>
  <c r="D30" i="6"/>
  <c r="C30" i="6"/>
  <c r="D29" i="6"/>
  <c r="C29" i="6"/>
  <c r="D27" i="6"/>
  <c r="C27" i="6"/>
  <c r="D26" i="6"/>
  <c r="C26" i="6"/>
  <c r="D25" i="6"/>
  <c r="C25" i="6"/>
  <c r="D24" i="6"/>
  <c r="C24" i="6"/>
  <c r="D23" i="6"/>
  <c r="C23" i="6"/>
  <c r="D22" i="6"/>
  <c r="C22" i="6"/>
  <c r="D21" i="6"/>
  <c r="C21" i="6"/>
  <c r="D20" i="6"/>
  <c r="C20" i="6"/>
  <c r="D19" i="6"/>
  <c r="C19" i="6"/>
  <c r="D18" i="6"/>
  <c r="C18" i="6"/>
  <c r="D17" i="6"/>
  <c r="C17" i="6"/>
  <c r="D16" i="6"/>
  <c r="C16" i="6"/>
  <c r="D15" i="6"/>
  <c r="C15" i="6"/>
  <c r="D14" i="6"/>
  <c r="C14" i="6"/>
  <c r="D13" i="6"/>
  <c r="C13" i="6"/>
  <c r="D12" i="6"/>
  <c r="C12" i="6"/>
  <c r="D11" i="6"/>
  <c r="C11" i="6"/>
  <c r="D10" i="6"/>
  <c r="C10" i="6"/>
  <c r="D9" i="6"/>
  <c r="C9" i="6"/>
  <c r="D8" i="6"/>
  <c r="C8" i="6"/>
  <c r="D7" i="6"/>
  <c r="C7" i="6"/>
  <c r="D6" i="6"/>
  <c r="C6" i="6"/>
  <c r="D5" i="6"/>
  <c r="C5" i="6"/>
  <c r="D4" i="6"/>
  <c r="C4" i="6"/>
  <c r="D3" i="6"/>
  <c r="C3" i="6"/>
  <c r="H6" i="4"/>
  <c r="I6" i="4" s="1"/>
  <c r="J6" i="4" s="1"/>
  <c r="J5" i="4"/>
  <c r="H6" i="2"/>
  <c r="H7" i="2" s="1"/>
  <c r="J5" i="2"/>
  <c r="H7" i="4" l="1"/>
  <c r="I7" i="4" s="1"/>
  <c r="J7" i="4" s="1"/>
  <c r="I6" i="2"/>
  <c r="J6" i="2" s="1"/>
  <c r="I7" i="2" l="1"/>
  <c r="J7" i="2" s="1"/>
</calcChain>
</file>

<file path=xl/sharedStrings.xml><?xml version="1.0" encoding="utf-8"?>
<sst xmlns="http://schemas.openxmlformats.org/spreadsheetml/2006/main" count="539" uniqueCount="232">
  <si>
    <t>Pyr.m -&gt; AcCoA.m + CO2</t>
  </si>
  <si>
    <t>PDH</t>
  </si>
  <si>
    <t>FAO</t>
  </si>
  <si>
    <t>Pyr.m + CO2 -&gt; Oac.m</t>
  </si>
  <si>
    <t>PC</t>
  </si>
  <si>
    <t>AcCoA.m + Oac.m -&gt; Cit</t>
  </si>
  <si>
    <t>CS</t>
  </si>
  <si>
    <t>IDH net</t>
  </si>
  <si>
    <t>Akg -&gt; Suc + CO2</t>
  </si>
  <si>
    <t>OGDH</t>
  </si>
  <si>
    <t>SDH net</t>
  </si>
  <si>
    <t>FH net</t>
  </si>
  <si>
    <t>MDH1 net</t>
  </si>
  <si>
    <t>MDH2 net</t>
  </si>
  <si>
    <t>Mal.c -&gt; Pyr.c + CO2</t>
  </si>
  <si>
    <t>ME1</t>
  </si>
  <si>
    <t>Mal.m -&gt; Pyr.m + CO2</t>
  </si>
  <si>
    <t>ME2</t>
  </si>
  <si>
    <t>Gln.x -&gt; Gln</t>
  </si>
  <si>
    <t>Gln_uptake</t>
  </si>
  <si>
    <t>Gln -&gt; Glu</t>
  </si>
  <si>
    <t>GLS</t>
  </si>
  <si>
    <t>GDH net</t>
  </si>
  <si>
    <t>Cit -&gt; AcCoA.c + Oac.c</t>
  </si>
  <si>
    <t>ACLY</t>
  </si>
  <si>
    <t>Growth</t>
  </si>
  <si>
    <t>Glc.x -&gt; Pyr.c + Pyr.c</t>
  </si>
  <si>
    <t>Glycolysis</t>
  </si>
  <si>
    <t>Pyr.c -&gt; Lac</t>
  </si>
  <si>
    <t>LDH</t>
  </si>
  <si>
    <t>Pyr.c -&gt; Pyr.m</t>
  </si>
  <si>
    <t>MPC</t>
  </si>
  <si>
    <t>Mal.c -&gt; Mal.m</t>
  </si>
  <si>
    <t>DIC</t>
  </si>
  <si>
    <t>Gln.t -&gt; Gln.x</t>
  </si>
  <si>
    <t>Gln_tracer</t>
  </si>
  <si>
    <t>Gln.d -&gt; Gln.x</t>
  </si>
  <si>
    <t>Gln_dilution</t>
  </si>
  <si>
    <t>0*Pyr.m -&gt; Ala.mix</t>
  </si>
  <si>
    <t>ALT</t>
  </si>
  <si>
    <t>0*Ala.d -&gt; Ala.mix</t>
  </si>
  <si>
    <t>Ala_dilution</t>
  </si>
  <si>
    <t>0*Oac.c -&gt; Asp.mix</t>
  </si>
  <si>
    <t>AST1</t>
  </si>
  <si>
    <t>0*Oac.m -&gt; Asp.mix</t>
  </si>
  <si>
    <t>AST2</t>
  </si>
  <si>
    <t>0*Asp.d -&gt; Asp.mix</t>
  </si>
  <si>
    <t>Asp_dilution</t>
  </si>
  <si>
    <t>FASN</t>
  </si>
  <si>
    <t>0*Palm.d -&gt; Palm.mix</t>
  </si>
  <si>
    <t>0*Mal.c -&gt; Mal.mix</t>
  </si>
  <si>
    <t>Mal.c</t>
  </si>
  <si>
    <t>0*Mal.m -&gt; Mal.mix</t>
  </si>
  <si>
    <t>Mal.m</t>
  </si>
  <si>
    <t>Ala.mix -&gt; sink</t>
  </si>
  <si>
    <t>Ala_sink</t>
  </si>
  <si>
    <t>Asp.mix -&gt; sink</t>
  </si>
  <si>
    <t>Asp_sink</t>
  </si>
  <si>
    <t>Palm.mix -&gt; sink</t>
  </si>
  <si>
    <t>Palm_sink</t>
  </si>
  <si>
    <t>Mal.mix -&gt; sink</t>
  </si>
  <si>
    <t>Mal_sink</t>
  </si>
  <si>
    <t>Cit &lt;-&gt; Akg + CO2</t>
  </si>
  <si>
    <t>IDH exch</t>
  </si>
  <si>
    <t>Suc &lt;-&gt; Fum</t>
  </si>
  <si>
    <t>SDH exch</t>
  </si>
  <si>
    <t>Fum &lt;-&gt; Mal.m</t>
  </si>
  <si>
    <t>FH exch</t>
  </si>
  <si>
    <t>Mal.m &lt;-&gt; Oac.m</t>
  </si>
  <si>
    <t>MDH1 exch</t>
  </si>
  <si>
    <t>Oac.c &lt;-&gt; Mal.c</t>
  </si>
  <si>
    <t>MDH2 exch</t>
  </si>
  <si>
    <t>Glu &lt;-&gt; Akg</t>
  </si>
  <si>
    <t>GDH exch</t>
  </si>
  <si>
    <t>Reaction</t>
  </si>
  <si>
    <t>Equation</t>
  </si>
  <si>
    <t>LB95</t>
  </si>
  <si>
    <t>UB95</t>
  </si>
  <si>
    <t>Flux</t>
  </si>
  <si>
    <t>FFA -&gt; AcCoA.m</t>
  </si>
  <si>
    <t>Inf</t>
  </si>
  <si>
    <t>Net fluxes</t>
  </si>
  <si>
    <t>Exchange fluxes</t>
  </si>
  <si>
    <t xml:space="preserve">SSR </t>
  </si>
  <si>
    <t>DOF</t>
  </si>
  <si>
    <t>CTRL</t>
  </si>
  <si>
    <t>CSC</t>
  </si>
  <si>
    <t>Td</t>
  </si>
  <si>
    <t>Value</t>
  </si>
  <si>
    <t>SD</t>
  </si>
  <si>
    <t>SEM (n=3)</t>
  </si>
  <si>
    <t>Mu</t>
  </si>
  <si>
    <t>1-G</t>
  </si>
  <si>
    <t>8*AcCoA.c -&gt; Palm</t>
  </si>
  <si>
    <t>0.3276*AcCoA.c + 0.2684*Palm -&gt; Biomass</t>
  </si>
  <si>
    <t>Palm_new</t>
  </si>
  <si>
    <t>0*Palm -&gt; Palm.mix</t>
  </si>
  <si>
    <t>Palm_old</t>
  </si>
  <si>
    <t>Palm.x -&gt; Palm</t>
  </si>
  <si>
    <t>Palm_uptake</t>
  </si>
  <si>
    <t>CTRL 1</t>
  </si>
  <si>
    <t>CTRL 2</t>
  </si>
  <si>
    <t>CSC 1</t>
  </si>
  <si>
    <t>CSC 2</t>
  </si>
  <si>
    <t>Palm 270 (M0)</t>
  </si>
  <si>
    <t>Palm 271 (M1)</t>
  </si>
  <si>
    <t>Palm 272 (M2)</t>
  </si>
  <si>
    <t>Palm 273 (M3)</t>
  </si>
  <si>
    <t>Palm 274 (M4)</t>
  </si>
  <si>
    <t>Palm 275 (M5)</t>
  </si>
  <si>
    <t>Palm 276 (M6)</t>
  </si>
  <si>
    <t>Palm 277 (M7)</t>
  </si>
  <si>
    <t>Palm 278 (M8)</t>
  </si>
  <si>
    <t>Palm 279 (M9)</t>
  </si>
  <si>
    <t>Palm 280 (M10)</t>
  </si>
  <si>
    <t>Palm 281 (M11)</t>
  </si>
  <si>
    <t>Palm 282 (M12)</t>
  </si>
  <si>
    <t>Palm 283 (M13)</t>
  </si>
  <si>
    <t>Palm 284 (M14)</t>
  </si>
  <si>
    <t>Palm 285 (M15)</t>
  </si>
  <si>
    <t>Palm 286 (M16)</t>
  </si>
  <si>
    <t>Lac 233 (M0)</t>
  </si>
  <si>
    <t>Lac 234 (M1)</t>
  </si>
  <si>
    <t>Lac 235 (M2)</t>
  </si>
  <si>
    <t>Lac 261 (M0)</t>
  </si>
  <si>
    <t>Lac 262 (M1)</t>
  </si>
  <si>
    <t>Lac 263 (M2)</t>
  </si>
  <si>
    <t>Lac 264 (M3)</t>
  </si>
  <si>
    <t>Ala 232 (M0)</t>
  </si>
  <si>
    <t>Ala 233 (M1)</t>
  </si>
  <si>
    <t>Ala 234 (M2)</t>
  </si>
  <si>
    <t>Ala 260 (M0)</t>
  </si>
  <si>
    <t>Ala 261 (M1)</t>
  </si>
  <si>
    <t>Ala 262 (M2)</t>
  </si>
  <si>
    <t>Ala 263 (M3)</t>
  </si>
  <si>
    <t>Akg 346 (M0)</t>
  </si>
  <si>
    <t>Akg 347 (M1)</t>
  </si>
  <si>
    <t>Akg 348 (M2)</t>
  </si>
  <si>
    <t>Akg 349 (M3)</t>
  </si>
  <si>
    <t>Akg 350 (M4)</t>
  </si>
  <si>
    <t>Akg 351 (M5)</t>
  </si>
  <si>
    <t>Mal 419 (M0)</t>
  </si>
  <si>
    <t>Mal 420 (M1)</t>
  </si>
  <si>
    <t>Mal 421 (M2)</t>
  </si>
  <si>
    <t>Mal 422 (M3)</t>
  </si>
  <si>
    <t>Mal 423 (M4)</t>
  </si>
  <si>
    <t>Asp 302 (M0)</t>
  </si>
  <si>
    <t>Asp 303 (M1)</t>
  </si>
  <si>
    <t>Asp 304 (M2)</t>
  </si>
  <si>
    <t>Asp 390 (M0)</t>
  </si>
  <si>
    <t>Asp 391 (M1)</t>
  </si>
  <si>
    <t>Asp 392 (M2)</t>
  </si>
  <si>
    <t>Asp 393 (M3)</t>
  </si>
  <si>
    <t>Asp 418 (M0)</t>
  </si>
  <si>
    <t>Asp 419 (M1)</t>
  </si>
  <si>
    <t>Asp 420 (M2)</t>
  </si>
  <si>
    <t>Asp 421 (M3)</t>
  </si>
  <si>
    <t>Asp 422 (M4)</t>
  </si>
  <si>
    <t>Gln 431 (M0)</t>
  </si>
  <si>
    <t>Gln 432 (M1)</t>
  </si>
  <si>
    <t>Gln 433 (M2)</t>
  </si>
  <si>
    <t>Gln 434 (M3)</t>
  </si>
  <si>
    <t>Gln 435 (M4)</t>
  </si>
  <si>
    <t>Gln 436 (M5)</t>
  </si>
  <si>
    <t>Cit 459 (M0)</t>
  </si>
  <si>
    <t>Cit 460 (M1)</t>
  </si>
  <si>
    <t>Cit 461 (M2)</t>
  </si>
  <si>
    <t>Cit 462 (M3)</t>
  </si>
  <si>
    <t>Cit 463 (M4)</t>
  </si>
  <si>
    <t>Cit 464 (M5)</t>
  </si>
  <si>
    <t>Cit 465 (M6)</t>
  </si>
  <si>
    <r>
      <t xml:space="preserve">SIG? </t>
    </r>
    <r>
      <rPr>
        <b/>
        <sz val="11"/>
        <color theme="1"/>
        <rFont val="Calibri"/>
        <family val="2"/>
      </rPr>
      <t>α</t>
    </r>
    <r>
      <rPr>
        <b/>
        <sz val="11"/>
        <color theme="1"/>
        <rFont val="等线"/>
        <family val="2"/>
        <scheme val="minor"/>
      </rPr>
      <t>=0.05</t>
    </r>
  </si>
  <si>
    <t>Gln uptake</t>
  </si>
  <si>
    <t>Palm uptake</t>
  </si>
  <si>
    <t>Lower EB</t>
  </si>
  <si>
    <t>Upper EB</t>
  </si>
  <si>
    <t>Growth (1/day)</t>
  </si>
  <si>
    <t>AVG</t>
  </si>
  <si>
    <t>SEM</t>
  </si>
  <si>
    <t>Pyr.m (abc) -&gt; AcCoA.m (bc) + CO2 (a)</t>
  </si>
  <si>
    <t>FFA (ab) -&gt; AcCoA.m (ab)</t>
  </si>
  <si>
    <t>Pyr.m (abc) + CO2 (d) -&gt; Oac.m (abcd)</t>
  </si>
  <si>
    <t>AcCoA.m (ab) + Oac.m (cdef) -&gt; Cit (fedbac)</t>
  </si>
  <si>
    <t>IDH</t>
  </si>
  <si>
    <t>Cit (abcdef) &lt;-&gt; Akg (abcde) + CO2 (f)</t>
  </si>
  <si>
    <t>Akg (abcde) -&gt; Suc (bcde) + CO2 (a)</t>
  </si>
  <si>
    <t>SDH</t>
  </si>
  <si>
    <t>Suc (abcd) &lt;-&gt; Fum (abcd)</t>
  </si>
  <si>
    <t>FH</t>
  </si>
  <si>
    <t>Fum (abcd) &lt;-&gt; Mal.m (abcd)</t>
  </si>
  <si>
    <t>MDH2</t>
  </si>
  <si>
    <t>Mal.m (abcd) &lt;-&gt; Oac.m (abcd)</t>
  </si>
  <si>
    <t>MDH1</t>
  </si>
  <si>
    <t>Oac.c (abcd) &lt;-&gt; Mal.c (abcd)</t>
  </si>
  <si>
    <t>Mal.c (abcd) -&gt; Pyr.c (abc) + CO2 (d)</t>
  </si>
  <si>
    <t>Mal.m (abcd) -&gt; Pyr.m (abc) + CO2 (d)</t>
  </si>
  <si>
    <t>Gln.x (abcde) -&gt; Gln (abcde)</t>
  </si>
  <si>
    <t>Gln (abcde) -&gt; Glu (abcde)</t>
  </si>
  <si>
    <t>GDH</t>
  </si>
  <si>
    <t>Glu (abcde) &lt;-&gt; Akg (abcde)</t>
  </si>
  <si>
    <t>Cit (fedbac) -&gt; AcCoA.c (ab) + Oac.c (cdef)</t>
  </si>
  <si>
    <t>8*AcCoA.c (ab) -&gt; Palm (abababababababab)</t>
  </si>
  <si>
    <t>Palm.x (abcdefghijklmnop) -&gt; Palm (abcdefghijklmnop)</t>
  </si>
  <si>
    <t>Glc.x (abcdef) -&gt; Pyr.c (cba) + Pyr.c (def)</t>
  </si>
  <si>
    <t>Pyr.c (abc) -&gt; Lac (abc)</t>
  </si>
  <si>
    <t>Pyr.c (abc) -&gt; Pyr.m (abc)</t>
  </si>
  <si>
    <t>Mal.c (abcd) -&gt; Mal.m (abcd)</t>
  </si>
  <si>
    <t>Gln.t (abcde) -&gt; Gln.x (abcde)</t>
  </si>
  <si>
    <t>Gln.d (abcde) -&gt; Gln.x (abcde)</t>
  </si>
  <si>
    <t>0*Pyr.m (abc) -&gt; Ala.mix (abc)</t>
  </si>
  <si>
    <t>0*Ala.d (abc) -&gt; Ala.mix (abc)</t>
  </si>
  <si>
    <t>0*Oac.c (abcd) -&gt; Asp.mix (abcd)</t>
  </si>
  <si>
    <t>0*Oac.m (abcd) -&gt; Asp.mix (abcd)</t>
  </si>
  <si>
    <t>0*Asp.d (abcd) -&gt; Asp.mix (abcd)</t>
  </si>
  <si>
    <t>0*Palm (abcdefghijklmnop) -&gt; Palm.mix (abcdefghijklmnop)</t>
  </si>
  <si>
    <t>0*Palm.d (abcdefghijklmnop) -&gt; Palm.mix (abcdefghijklmnop)</t>
  </si>
  <si>
    <t>0*Mal.c (abcd) -&gt; Mal.mix (abcd)</t>
  </si>
  <si>
    <t>0*Mal.m (abcd) -&gt; Mal.mix (abcd)</t>
  </si>
  <si>
    <t>(mmol/gDW/day)</t>
  </si>
  <si>
    <t>Mixing fluxes</t>
  </si>
  <si>
    <t>(Percent contribution)</t>
  </si>
  <si>
    <t>TCA cycle and anaplerosis</t>
  </si>
  <si>
    <t>Glutamine metabolism</t>
  </si>
  <si>
    <t>Biosynthesis</t>
  </si>
  <si>
    <t>Glucose metabolism</t>
  </si>
  <si>
    <t>Transport</t>
  </si>
  <si>
    <t>Tracer enrichment</t>
  </si>
  <si>
    <t>Mixing reactions</t>
  </si>
  <si>
    <t>Best-fit solution for biological replicate #1</t>
  </si>
  <si>
    <t>Best-fit solution for biological replicate #2</t>
  </si>
  <si>
    <t>b</t>
  </si>
  <si>
    <t>All values have been corrected.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</si>
</sst>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"/>
    <numFmt numFmtId="177" formatCode="0.0"/>
  </numFmts>
  <fonts count="6">
    <font>
      <sz val="11"/>
      <color theme="1"/>
      <name val="等线"/>
      <family val="2"/>
      <scheme val="minor"/>
    </font>
    <font>
      <b/>
      <sz val="11"/>
      <color theme="1"/>
      <name val="等线"/>
      <family val="2"/>
      <scheme val="minor"/>
    </font>
    <font>
      <b/>
      <i/>
      <sz val="11"/>
      <color theme="1"/>
      <name val="等线"/>
      <family val="2"/>
      <scheme val="minor"/>
    </font>
    <font>
      <b/>
      <sz val="11"/>
      <color theme="1"/>
      <name val="Calibri"/>
      <family val="2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27">
    <xf numFmtId="0" fontId="0" fillId="0" borderId="0" xfId="0"/>
    <xf numFmtId="11" fontId="0" fillId="0" borderId="0" xfId="0" applyNumberFormat="1"/>
    <xf numFmtId="2" fontId="0" fillId="0" borderId="0" xfId="0" applyNumberFormat="1"/>
    <xf numFmtId="0" fontId="1" fillId="0" borderId="0" xfId="0" applyFont="1"/>
    <xf numFmtId="0" fontId="0" fillId="0" borderId="0" xfId="0" applyAlignment="1">
      <alignment vertical="center" wrapText="1"/>
    </xf>
    <xf numFmtId="11" fontId="0" fillId="0" borderId="0" xfId="0" applyNumberFormat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2" borderId="0" xfId="0" applyFont="1" applyFill="1" applyAlignment="1">
      <alignment vertical="center" wrapText="1"/>
    </xf>
    <xf numFmtId="0" fontId="0" fillId="2" borderId="0" xfId="0" applyFill="1"/>
    <xf numFmtId="2" fontId="0" fillId="2" borderId="0" xfId="0" applyNumberFormat="1" applyFill="1"/>
    <xf numFmtId="0" fontId="2" fillId="2" borderId="0" xfId="0" applyFont="1" applyFill="1"/>
    <xf numFmtId="0" fontId="1" fillId="2" borderId="0" xfId="0" applyFont="1" applyFill="1"/>
    <xf numFmtId="176" fontId="0" fillId="0" borderId="0" xfId="0" applyNumberFormat="1" applyAlignment="1">
      <alignment vertical="center" wrapText="1"/>
    </xf>
    <xf numFmtId="176" fontId="0" fillId="0" borderId="0" xfId="0" applyNumberFormat="1"/>
    <xf numFmtId="1" fontId="0" fillId="0" borderId="0" xfId="0" applyNumberFormat="1" applyAlignment="1">
      <alignment vertical="center" wrapText="1"/>
    </xf>
    <xf numFmtId="0" fontId="3" fillId="0" borderId="0" xfId="0" applyFont="1" applyAlignment="1">
      <alignment vertical="center"/>
    </xf>
    <xf numFmtId="177" fontId="0" fillId="0" borderId="0" xfId="0" applyNumberFormat="1"/>
    <xf numFmtId="0" fontId="0" fillId="3" borderId="0" xfId="0" applyFill="1" applyAlignment="1">
      <alignment horizontal="center"/>
    </xf>
    <xf numFmtId="0" fontId="0" fillId="0" borderId="0" xfId="0" applyFill="1"/>
    <xf numFmtId="176" fontId="0" fillId="0" borderId="0" xfId="0" applyNumberFormat="1" applyFill="1"/>
    <xf numFmtId="9" fontId="0" fillId="0" borderId="0" xfId="1" applyFont="1"/>
    <xf numFmtId="0" fontId="0" fillId="4" borderId="0" xfId="0" applyFill="1"/>
    <xf numFmtId="0" fontId="1" fillId="0" borderId="0" xfId="0" applyFont="1" applyFill="1" applyAlignment="1">
      <alignment horizontal="left"/>
    </xf>
    <xf numFmtId="0" fontId="1" fillId="2" borderId="0" xfId="0" applyFont="1" applyFill="1" applyAlignment="1">
      <alignment vertical="center" wrapText="1"/>
    </xf>
    <xf numFmtId="0" fontId="1" fillId="0" borderId="0" xfId="0" applyFont="1" applyFill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2">
    <cellStyle name="百分比" xfId="1" builtinId="5"/>
    <cellStyle name="常规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1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b="1"/>
              <a:t>Palmitate MID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1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'Raw data'!$H$72</c:f>
              <c:strCache>
                <c:ptCount val="1"/>
                <c:pt idx="0">
                  <c:v>CTRL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'Raw data'!$I$75:$I$90</c:f>
                <c:numCache>
                  <c:formatCode>General</c:formatCode>
                  <c:ptCount val="16"/>
                  <c:pt idx="0">
                    <c:v>1.8394135514435133E-3</c:v>
                  </c:pt>
                  <c:pt idx="1">
                    <c:v>4.447682474575828E-3</c:v>
                  </c:pt>
                  <c:pt idx="2">
                    <c:v>1.0117098336882594E-3</c:v>
                  </c:pt>
                  <c:pt idx="3">
                    <c:v>5.1172693447848316E-3</c:v>
                  </c:pt>
                  <c:pt idx="4">
                    <c:v>1.1273463030498257E-3</c:v>
                  </c:pt>
                  <c:pt idx="5">
                    <c:v>3.6261436403328164E-3</c:v>
                  </c:pt>
                  <c:pt idx="6">
                    <c:v>2.5309157798353104E-3</c:v>
                  </c:pt>
                  <c:pt idx="7">
                    <c:v>3.8656682062851071E-3</c:v>
                  </c:pt>
                  <c:pt idx="8">
                    <c:v>1.0420803104022008E-3</c:v>
                  </c:pt>
                  <c:pt idx="9">
                    <c:v>4.4826739964862732E-3</c:v>
                  </c:pt>
                  <c:pt idx="10">
                    <c:v>9.1581904180606502E-4</c:v>
                  </c:pt>
                  <c:pt idx="11">
                    <c:v>1.2599297578460647E-3</c:v>
                  </c:pt>
                  <c:pt idx="12">
                    <c:v>1.9198225640496098E-4</c:v>
                  </c:pt>
                  <c:pt idx="13">
                    <c:v>1.5777371934145795E-4</c:v>
                  </c:pt>
                  <c:pt idx="14">
                    <c:v>4.0304278333665698E-4</c:v>
                  </c:pt>
                  <c:pt idx="15">
                    <c:v>1.7687720234038119E-4</c:v>
                  </c:pt>
                </c:numCache>
              </c:numRef>
            </c:plus>
            <c:minus>
              <c:numRef>
                <c:f>'Raw data'!$I$75:$I$90</c:f>
                <c:numCache>
                  <c:formatCode>General</c:formatCode>
                  <c:ptCount val="16"/>
                  <c:pt idx="0">
                    <c:v>1.8394135514435133E-3</c:v>
                  </c:pt>
                  <c:pt idx="1">
                    <c:v>4.447682474575828E-3</c:v>
                  </c:pt>
                  <c:pt idx="2">
                    <c:v>1.0117098336882594E-3</c:v>
                  </c:pt>
                  <c:pt idx="3">
                    <c:v>5.1172693447848316E-3</c:v>
                  </c:pt>
                  <c:pt idx="4">
                    <c:v>1.1273463030498257E-3</c:v>
                  </c:pt>
                  <c:pt idx="5">
                    <c:v>3.6261436403328164E-3</c:v>
                  </c:pt>
                  <c:pt idx="6">
                    <c:v>2.5309157798353104E-3</c:v>
                  </c:pt>
                  <c:pt idx="7">
                    <c:v>3.8656682062851071E-3</c:v>
                  </c:pt>
                  <c:pt idx="8">
                    <c:v>1.0420803104022008E-3</c:v>
                  </c:pt>
                  <c:pt idx="9">
                    <c:v>4.4826739964862732E-3</c:v>
                  </c:pt>
                  <c:pt idx="10">
                    <c:v>9.1581904180606502E-4</c:v>
                  </c:pt>
                  <c:pt idx="11">
                    <c:v>1.2599297578460647E-3</c:v>
                  </c:pt>
                  <c:pt idx="12">
                    <c:v>1.9198225640496098E-4</c:v>
                  </c:pt>
                  <c:pt idx="13">
                    <c:v>1.5777371934145795E-4</c:v>
                  </c:pt>
                  <c:pt idx="14">
                    <c:v>4.0304278333665698E-4</c:v>
                  </c:pt>
                  <c:pt idx="15">
                    <c:v>1.7687720234038119E-4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'Raw data'!$G$75:$G$90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'Raw data'!$H$75:$H$90</c:f>
              <c:numCache>
                <c:formatCode>General</c:formatCode>
                <c:ptCount val="16"/>
                <c:pt idx="0">
                  <c:v>6.4932586605020515E-3</c:v>
                </c:pt>
                <c:pt idx="1">
                  <c:v>6.0852700053441455E-2</c:v>
                </c:pt>
                <c:pt idx="2">
                  <c:v>7.1872675377484567E-3</c:v>
                </c:pt>
                <c:pt idx="3">
                  <c:v>4.5193496112473946E-2</c:v>
                </c:pt>
                <c:pt idx="4">
                  <c:v>3.5550111063915911E-3</c:v>
                </c:pt>
                <c:pt idx="5">
                  <c:v>2.9936566528112319E-2</c:v>
                </c:pt>
                <c:pt idx="6">
                  <c:v>7.4817409810275996E-4</c:v>
                </c:pt>
                <c:pt idx="7">
                  <c:v>1.4615031067320887E-2</c:v>
                </c:pt>
                <c:pt idx="8">
                  <c:v>1.141156668793097E-3</c:v>
                </c:pt>
                <c:pt idx="9">
                  <c:v>4.9966629999303172E-3</c:v>
                </c:pt>
                <c:pt idx="10">
                  <c:v>1.4438747940641332E-3</c:v>
                </c:pt>
                <c:pt idx="11">
                  <c:v>1.7287917334061923E-3</c:v>
                </c:pt>
                <c:pt idx="12">
                  <c:v>1.490575886575887E-4</c:v>
                </c:pt>
                <c:pt idx="13">
                  <c:v>1.5654114963768549E-4</c:v>
                </c:pt>
                <c:pt idx="14">
                  <c:v>6.9818407284231521E-4</c:v>
                </c:pt>
                <c:pt idx="15">
                  <c:v>2.0123077485566598E-4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0D-4D3A-A9E6-2E2A529399EE}"/>
            </c:ext>
          </c:extLst>
        </c:ser>
        <c:ser>
          <c:idx val="1"/>
          <c:order val="1"/>
          <c:tx>
            <c:strRef>
              <c:f>'Raw data'!$J$72</c:f>
              <c:strCache>
                <c:ptCount val="1"/>
                <c:pt idx="0">
                  <c:v>CSC</c:v>
                </c:pt>
              </c:strCache>
            </c:strRef>
          </c:tx>
          <c:spPr>
            <a:solidFill>
              <a:schemeClr val="bg1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'Raw data'!$K$75:$K$90</c:f>
                <c:numCache>
                  <c:formatCode>General</c:formatCode>
                  <c:ptCount val="16"/>
                  <c:pt idx="0">
                    <c:v>4.8196115188796273E-3</c:v>
                  </c:pt>
                  <c:pt idx="1">
                    <c:v>1.935832264653381E-3</c:v>
                  </c:pt>
                  <c:pt idx="2">
                    <c:v>6.2223638039615291E-4</c:v>
                  </c:pt>
                  <c:pt idx="3">
                    <c:v>3.9164063938436251E-3</c:v>
                  </c:pt>
                  <c:pt idx="4">
                    <c:v>8.5172948961282377E-4</c:v>
                  </c:pt>
                  <c:pt idx="5">
                    <c:v>3.1873123174818298E-3</c:v>
                  </c:pt>
                  <c:pt idx="6">
                    <c:v>3.5643334683400479E-4</c:v>
                  </c:pt>
                  <c:pt idx="7">
                    <c:v>2.1129495107606172E-3</c:v>
                  </c:pt>
                  <c:pt idx="8">
                    <c:v>2.1633615220005911E-4</c:v>
                  </c:pt>
                  <c:pt idx="9">
                    <c:v>1.3233412567600622E-3</c:v>
                  </c:pt>
                  <c:pt idx="10">
                    <c:v>1.4698481366610177E-4</c:v>
                  </c:pt>
                  <c:pt idx="11">
                    <c:v>1.4324198968101087E-4</c:v>
                  </c:pt>
                  <c:pt idx="12">
                    <c:v>9.3570145879223537E-6</c:v>
                  </c:pt>
                  <c:pt idx="13">
                    <c:v>6.8354061640646407E-5</c:v>
                  </c:pt>
                  <c:pt idx="14">
                    <c:v>3.1701412658351026E-5</c:v>
                  </c:pt>
                  <c:pt idx="15">
                    <c:v>3.2846680382108127E-5</c:v>
                  </c:pt>
                </c:numCache>
              </c:numRef>
            </c:plus>
            <c:minus>
              <c:numRef>
                <c:f>'Raw data'!$K$75:$K$90</c:f>
                <c:numCache>
                  <c:formatCode>General</c:formatCode>
                  <c:ptCount val="16"/>
                  <c:pt idx="0">
                    <c:v>4.8196115188796273E-3</c:v>
                  </c:pt>
                  <c:pt idx="1">
                    <c:v>1.935832264653381E-3</c:v>
                  </c:pt>
                  <c:pt idx="2">
                    <c:v>6.2223638039615291E-4</c:v>
                  </c:pt>
                  <c:pt idx="3">
                    <c:v>3.9164063938436251E-3</c:v>
                  </c:pt>
                  <c:pt idx="4">
                    <c:v>8.5172948961282377E-4</c:v>
                  </c:pt>
                  <c:pt idx="5">
                    <c:v>3.1873123174818298E-3</c:v>
                  </c:pt>
                  <c:pt idx="6">
                    <c:v>3.5643334683400479E-4</c:v>
                  </c:pt>
                  <c:pt idx="7">
                    <c:v>2.1129495107606172E-3</c:v>
                  </c:pt>
                  <c:pt idx="8">
                    <c:v>2.1633615220005911E-4</c:v>
                  </c:pt>
                  <c:pt idx="9">
                    <c:v>1.3233412567600622E-3</c:v>
                  </c:pt>
                  <c:pt idx="10">
                    <c:v>1.4698481366610177E-4</c:v>
                  </c:pt>
                  <c:pt idx="11">
                    <c:v>1.4324198968101087E-4</c:v>
                  </c:pt>
                  <c:pt idx="12">
                    <c:v>9.3570145879223537E-6</c:v>
                  </c:pt>
                  <c:pt idx="13">
                    <c:v>6.8354061640646407E-5</c:v>
                  </c:pt>
                  <c:pt idx="14">
                    <c:v>3.1701412658351026E-5</c:v>
                  </c:pt>
                  <c:pt idx="15">
                    <c:v>3.2846680382108127E-5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'Raw data'!$G$75:$G$90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'Raw data'!$J$75:$J$90</c:f>
              <c:numCache>
                <c:formatCode>General</c:formatCode>
                <c:ptCount val="16"/>
                <c:pt idx="0">
                  <c:v>9.6047895683796132E-3</c:v>
                </c:pt>
                <c:pt idx="1">
                  <c:v>6.0073116417356666E-2</c:v>
                </c:pt>
                <c:pt idx="2">
                  <c:v>5.827823927090605E-3</c:v>
                </c:pt>
                <c:pt idx="3">
                  <c:v>6.1264266076420312E-2</c:v>
                </c:pt>
                <c:pt idx="4">
                  <c:v>4.57794586839547E-3</c:v>
                </c:pt>
                <c:pt idx="5">
                  <c:v>4.4906221903808295E-2</c:v>
                </c:pt>
                <c:pt idx="6">
                  <c:v>2.7339113277666488E-3</c:v>
                </c:pt>
                <c:pt idx="7">
                  <c:v>2.2648685846715085E-2</c:v>
                </c:pt>
                <c:pt idx="8">
                  <c:v>1.6022421609390236E-3</c:v>
                </c:pt>
                <c:pt idx="9">
                  <c:v>8.1695505208214704E-3</c:v>
                </c:pt>
                <c:pt idx="10">
                  <c:v>9.9676615053093326E-4</c:v>
                </c:pt>
                <c:pt idx="11">
                  <c:v>2.2180115428837572E-3</c:v>
                </c:pt>
                <c:pt idx="12">
                  <c:v>1.9150362746090109E-4</c:v>
                </c:pt>
                <c:pt idx="13">
                  <c:v>4.7461870835657191E-5</c:v>
                </c:pt>
                <c:pt idx="14">
                  <c:v>2.03108138356124E-4</c:v>
                </c:pt>
                <c:pt idx="15">
                  <c:v>9.6229248639829215E-5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0D-4D3A-A9E6-2E2A529399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9337984"/>
        <c:axId val="129360640"/>
      </c:barChart>
      <c:catAx>
        <c:axId val="129337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>m/z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129360640"/>
        <c:crosses val="autoZero"/>
        <c:auto val="1"/>
        <c:lblAlgn val="ctr"/>
        <c:lblOffset val="100"/>
        <c:noMultiLvlLbl val="0"/>
      </c:catAx>
      <c:valAx>
        <c:axId val="129360640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129337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64060313792971"/>
          <c:y val="3.5563006343472259E-2"/>
          <c:w val="0.85264903470143483"/>
          <c:h val="0.7417320362039059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Comparison!$C$1</c:f>
              <c:strCache>
                <c:ptCount val="1"/>
                <c:pt idx="0">
                  <c:v>CTRL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(Comparison!$H$7,Comparison!$H$11,Comparison!$H$13,Comparison!$H$15,Comparison!$H$16,Comparison!$H$17,Comparison!$H$20,Comparison!$H$21,Comparison!$H$25)</c:f>
                <c:numCache>
                  <c:formatCode>General</c:formatCode>
                  <c:ptCount val="9"/>
                  <c:pt idx="0">
                    <c:v>2.7200000000000002E-2</c:v>
                  </c:pt>
                  <c:pt idx="1">
                    <c:v>8.1899999999999973E-2</c:v>
                  </c:pt>
                  <c:pt idx="2">
                    <c:v>0.11280000000000001</c:v>
                  </c:pt>
                  <c:pt idx="3">
                    <c:v>0.10070000000000001</c:v>
                  </c:pt>
                  <c:pt idx="4">
                    <c:v>0.10070000000000001</c:v>
                  </c:pt>
                  <c:pt idx="5">
                    <c:v>0.10070000000000001</c:v>
                  </c:pt>
                  <c:pt idx="6">
                    <c:v>1.0000000000000002E-2</c:v>
                  </c:pt>
                  <c:pt idx="7">
                    <c:v>8.499999999999952E-3</c:v>
                  </c:pt>
                  <c:pt idx="8">
                    <c:v>9.5899999999999985E-2</c:v>
                  </c:pt>
                </c:numCache>
              </c:numRef>
            </c:plus>
            <c:minus>
              <c:numRef>
                <c:f>(Comparison!$G$7,Comparison!$G$11,Comparison!$G$13,Comparison!$G$15,Comparison!$G$16,Comparison!$G$17,Comparison!$G$20,Comparison!$G$21,Comparison!$G$25)</c:f>
                <c:numCache>
                  <c:formatCode>General</c:formatCode>
                  <c:ptCount val="9"/>
                  <c:pt idx="0">
                    <c:v>1.6799999999999999E-2</c:v>
                  </c:pt>
                  <c:pt idx="1">
                    <c:v>8.3699999999999997E-2</c:v>
                  </c:pt>
                  <c:pt idx="2">
                    <c:v>7.7100000000000002E-2</c:v>
                  </c:pt>
                  <c:pt idx="3">
                    <c:v>6.6200000000000009E-2</c:v>
                  </c:pt>
                  <c:pt idx="4">
                    <c:v>6.6200000000000009E-2</c:v>
                  </c:pt>
                  <c:pt idx="5">
                    <c:v>6.6200000000000009E-2</c:v>
                  </c:pt>
                  <c:pt idx="6">
                    <c:v>9.5000000000000015E-3</c:v>
                  </c:pt>
                  <c:pt idx="7">
                    <c:v>8.5000000000000075E-3</c:v>
                  </c:pt>
                  <c:pt idx="8">
                    <c:v>0.1119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(Comparison!$A$7,Comparison!$A$11,Comparison!$A$13,Comparison!$A$15:$A$17,Comparison!$A$20:$A$21,Comparison!$A$25)</c:f>
              <c:strCache>
                <c:ptCount val="9"/>
                <c:pt idx="0">
                  <c:v>IDH net</c:v>
                </c:pt>
                <c:pt idx="1">
                  <c:v>MDH2 net</c:v>
                </c:pt>
                <c:pt idx="2">
                  <c:v>ME1</c:v>
                </c:pt>
                <c:pt idx="3">
                  <c:v>Gln uptake</c:v>
                </c:pt>
                <c:pt idx="4">
                  <c:v>GLS</c:v>
                </c:pt>
                <c:pt idx="5">
                  <c:v>GDH net</c:v>
                </c:pt>
                <c:pt idx="6">
                  <c:v>Palm uptake</c:v>
                </c:pt>
                <c:pt idx="7">
                  <c:v>Growth (1/day)</c:v>
                </c:pt>
                <c:pt idx="8">
                  <c:v>DIC</c:v>
                </c:pt>
              </c:strCache>
            </c:strRef>
          </c:cat>
          <c:val>
            <c:numRef>
              <c:f>(Comparison!$C$7,Comparison!$C$11,Comparison!$C$13,Comparison!$C$15:$C$17,Comparison!$C$20:$C$21,Comparison!$C$25)</c:f>
              <c:numCache>
                <c:formatCode>0.0000</c:formatCode>
                <c:ptCount val="9"/>
                <c:pt idx="0">
                  <c:v>2.01E-2</c:v>
                </c:pt>
                <c:pt idx="1">
                  <c:v>0.5796</c:v>
                </c:pt>
                <c:pt idx="2">
                  <c:v>0.29189999999999999</c:v>
                </c:pt>
                <c:pt idx="3">
                  <c:v>0.31540000000000001</c:v>
                </c:pt>
                <c:pt idx="4">
                  <c:v>0.31540000000000001</c:v>
                </c:pt>
                <c:pt idx="5">
                  <c:v>0.31540000000000001</c:v>
                </c:pt>
                <c:pt idx="6">
                  <c:v>5.2999999999999999E-2</c:v>
                </c:pt>
                <c:pt idx="7">
                  <c:v>0.44280000000000003</c:v>
                </c:pt>
                <c:pt idx="8">
                  <c:v>0.37959999999999999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54-4E31-A787-1930A4E7E8CD}"/>
            </c:ext>
          </c:extLst>
        </c:ser>
        <c:ser>
          <c:idx val="1"/>
          <c:order val="1"/>
          <c:tx>
            <c:strRef>
              <c:f>Comparison!$D$1</c:f>
              <c:strCache>
                <c:ptCount val="1"/>
                <c:pt idx="0">
                  <c:v>CSC</c:v>
                </c:pt>
              </c:strCache>
            </c:strRef>
          </c:tx>
          <c:spPr>
            <a:solidFill>
              <a:schemeClr val="tx1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(Comparison!$J$7,Comparison!$J$11,Comparison!$J$13,Comparison!$J$15,Comparison!$J$16,Comparison!$J$17,Comparison!$J$20,Comparison!$J$21,Comparison!$J$25)</c:f>
                <c:numCache>
                  <c:formatCode>General</c:formatCode>
                  <c:ptCount val="9"/>
                  <c:pt idx="0">
                    <c:v>1.89E-2</c:v>
                  </c:pt>
                  <c:pt idx="1">
                    <c:v>4.6899999999999997E-2</c:v>
                  </c:pt>
                  <c:pt idx="2">
                    <c:v>9.0100000000000069E-2</c:v>
                  </c:pt>
                  <c:pt idx="3">
                    <c:v>7.9900000000000027E-2</c:v>
                  </c:pt>
                  <c:pt idx="4">
                    <c:v>7.9900000000000027E-2</c:v>
                  </c:pt>
                  <c:pt idx="5">
                    <c:v>7.9900000000000027E-2</c:v>
                  </c:pt>
                  <c:pt idx="6">
                    <c:v>8.7000000000000011E-3</c:v>
                  </c:pt>
                  <c:pt idx="7">
                    <c:v>1.0500000000000009E-2</c:v>
                  </c:pt>
                  <c:pt idx="8">
                    <c:v>4.7800000000000009E-2</c:v>
                  </c:pt>
                </c:numCache>
              </c:numRef>
            </c:plus>
            <c:minus>
              <c:numRef>
                <c:f>(Comparison!$I$7,Comparison!$I$11,Comparison!$I$13,Comparison!$I$15,Comparison!$I$16,Comparison!$I$17,Comparison!$I$20,Comparison!$I$21,Comparison!$I$25)</c:f>
                <c:numCache>
                  <c:formatCode>General</c:formatCode>
                  <c:ptCount val="9"/>
                  <c:pt idx="0">
                    <c:v>2.0099999999999993E-2</c:v>
                  </c:pt>
                  <c:pt idx="1">
                    <c:v>5.5099999999999982E-2</c:v>
                  </c:pt>
                  <c:pt idx="2">
                    <c:v>6.9399999999999962E-2</c:v>
                  </c:pt>
                  <c:pt idx="3">
                    <c:v>6.2900000000000011E-2</c:v>
                  </c:pt>
                  <c:pt idx="4">
                    <c:v>6.2900000000000011E-2</c:v>
                  </c:pt>
                  <c:pt idx="5">
                    <c:v>6.2900000000000011E-2</c:v>
                  </c:pt>
                  <c:pt idx="6">
                    <c:v>8.6999999999999994E-3</c:v>
                  </c:pt>
                  <c:pt idx="7">
                    <c:v>1.0500000000000009E-2</c:v>
                  </c:pt>
                  <c:pt idx="8">
                    <c:v>7.5800000000000006E-2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(Comparison!$A$7,Comparison!$A$11,Comparison!$A$13,Comparison!$A$15:$A$17,Comparison!$A$20:$A$21,Comparison!$A$25)</c:f>
              <c:strCache>
                <c:ptCount val="9"/>
                <c:pt idx="0">
                  <c:v>IDH net</c:v>
                </c:pt>
                <c:pt idx="1">
                  <c:v>MDH2 net</c:v>
                </c:pt>
                <c:pt idx="2">
                  <c:v>ME1</c:v>
                </c:pt>
                <c:pt idx="3">
                  <c:v>Gln uptake</c:v>
                </c:pt>
                <c:pt idx="4">
                  <c:v>GLS</c:v>
                </c:pt>
                <c:pt idx="5">
                  <c:v>GDH net</c:v>
                </c:pt>
                <c:pt idx="6">
                  <c:v>Palm uptake</c:v>
                </c:pt>
                <c:pt idx="7">
                  <c:v>Growth (1/day)</c:v>
                </c:pt>
                <c:pt idx="8">
                  <c:v>DIC</c:v>
                </c:pt>
              </c:strCache>
            </c:strRef>
          </c:cat>
          <c:val>
            <c:numRef>
              <c:f>(Comparison!$D$7,Comparison!$D$11,Comparison!$D$13,Comparison!$D$15:$D$17,Comparison!$D$20:$D$21,Comparison!$D$25)</c:f>
              <c:numCache>
                <c:formatCode>0.0000</c:formatCode>
                <c:ptCount val="9"/>
                <c:pt idx="0">
                  <c:v>-0.1145</c:v>
                </c:pt>
                <c:pt idx="1">
                  <c:v>0.37469999999999998</c:v>
                </c:pt>
                <c:pt idx="2">
                  <c:v>0.53039999999999998</c:v>
                </c:pt>
                <c:pt idx="3">
                  <c:v>0.49440000000000001</c:v>
                </c:pt>
                <c:pt idx="4">
                  <c:v>0.49440000000000001</c:v>
                </c:pt>
                <c:pt idx="5">
                  <c:v>0.49440000000000001</c:v>
                </c:pt>
                <c:pt idx="6">
                  <c:v>1.46E-2</c:v>
                </c:pt>
                <c:pt idx="7">
                  <c:v>0.31640000000000001</c:v>
                </c:pt>
                <c:pt idx="8">
                  <c:v>0.1358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54-4E31-A787-1930A4E7E8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318144"/>
        <c:axId val="131319680"/>
      </c:barChart>
      <c:catAx>
        <c:axId val="131318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vert="horz" anchor="ctr" anchorCtr="1"/>
          <a:lstStyle/>
          <a:p>
            <a:pPr>
              <a:defRPr/>
            </a:pPr>
            <a:endParaRPr lang="zh-CN"/>
          </a:p>
        </c:txPr>
        <c:crossAx val="131319680"/>
        <c:crosses val="autoZero"/>
        <c:auto val="1"/>
        <c:lblAlgn val="ctr"/>
        <c:lblOffset val="100"/>
        <c:noMultiLvlLbl val="0"/>
      </c:catAx>
      <c:valAx>
        <c:axId val="13131968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Flux (mmol/gDW/day)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" sourceLinked="0"/>
        <c:majorTickMark val="none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vert="horz"/>
          <a:lstStyle/>
          <a:p>
            <a:pPr>
              <a:defRPr/>
            </a:pPr>
            <a:endParaRPr lang="zh-CN"/>
          </a:p>
        </c:txPr>
        <c:crossAx val="131318144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5660742089783173"/>
          <c:y val="6.2636070632480403E-2"/>
          <c:w val="0.17022710950530609"/>
          <c:h val="6.438543980871915E-2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+mn-lt"/>
          <a:cs typeface="Arial" panose="020B0604020202020204" pitchFamily="34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38098</xdr:colOff>
      <xdr:row>90</xdr:row>
      <xdr:rowOff>123825</xdr:rowOff>
    </xdr:from>
    <xdr:to>
      <xdr:col>14</xdr:col>
      <xdr:colOff>276223</xdr:colOff>
      <xdr:row>109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10583</xdr:colOff>
      <xdr:row>1</xdr:row>
      <xdr:rowOff>21167</xdr:rowOff>
    </xdr:from>
    <xdr:to>
      <xdr:col>36</xdr:col>
      <xdr:colOff>10584</xdr:colOff>
      <xdr:row>37</xdr:row>
      <xdr:rowOff>173567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048750" y="211667"/>
          <a:ext cx="15345834" cy="7010400"/>
        </a:xfrm>
        <a:prstGeom prst="rect">
          <a:avLst/>
        </a:prstGeom>
      </xdr:spPr>
    </xdr:pic>
    <xdr:clientData/>
  </xdr:twoCellAnchor>
  <xdr:twoCellAnchor editAs="oneCell">
    <xdr:from>
      <xdr:col>11</xdr:col>
      <xdr:colOff>21167</xdr:colOff>
      <xdr:row>40</xdr:row>
      <xdr:rowOff>42333</xdr:rowOff>
    </xdr:from>
    <xdr:to>
      <xdr:col>36</xdr:col>
      <xdr:colOff>21168</xdr:colOff>
      <xdr:row>77</xdr:row>
      <xdr:rowOff>4233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059334" y="7662333"/>
          <a:ext cx="15345834" cy="70104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19050</xdr:colOff>
      <xdr:row>1</xdr:row>
      <xdr:rowOff>47625</xdr:rowOff>
    </xdr:from>
    <xdr:to>
      <xdr:col>36</xdr:col>
      <xdr:colOff>19050</xdr:colOff>
      <xdr:row>38</xdr:row>
      <xdr:rowOff>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991600" y="238125"/>
          <a:ext cx="15240000" cy="701040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40</xdr:row>
      <xdr:rowOff>9525</xdr:rowOff>
    </xdr:from>
    <xdr:to>
      <xdr:col>36</xdr:col>
      <xdr:colOff>0</xdr:colOff>
      <xdr:row>76</xdr:row>
      <xdr:rowOff>161925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972550" y="7439025"/>
          <a:ext cx="15240000" cy="70104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609599</xdr:colOff>
      <xdr:row>2</xdr:row>
      <xdr:rowOff>171449</xdr:rowOff>
    </xdr:from>
    <xdr:to>
      <xdr:col>15</xdr:col>
      <xdr:colOff>600075</xdr:colOff>
      <xdr:row>25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0"/>
  <sheetViews>
    <sheetView topLeftCell="A69" workbookViewId="0">
      <selection activeCell="G1" sqref="G1"/>
    </sheetView>
  </sheetViews>
  <sheetFormatPr baseColWidth="10" defaultColWidth="8.83203125" defaultRowHeight="15"/>
  <cols>
    <col min="1" max="1" width="14.5" bestFit="1" customWidth="1"/>
    <col min="7" max="7" width="14.6640625" bestFit="1" customWidth="1"/>
  </cols>
  <sheetData>
    <row r="1" spans="1:7">
      <c r="B1" s="17" t="s">
        <v>100</v>
      </c>
      <c r="C1" s="17" t="s">
        <v>101</v>
      </c>
      <c r="D1" s="17" t="s">
        <v>102</v>
      </c>
      <c r="E1" s="17" t="s">
        <v>103</v>
      </c>
      <c r="G1" s="22" t="s">
        <v>231</v>
      </c>
    </row>
    <row r="2" spans="1:7">
      <c r="A2" t="s">
        <v>121</v>
      </c>
      <c r="B2" s="13">
        <v>0.97821205095000163</v>
      </c>
      <c r="C2" s="13">
        <v>0.99201076770216545</v>
      </c>
      <c r="D2" s="13">
        <v>1.0004679524528055</v>
      </c>
      <c r="E2" s="13">
        <v>1.0008734367695509</v>
      </c>
    </row>
    <row r="3" spans="1:7">
      <c r="A3" t="s">
        <v>122</v>
      </c>
      <c r="B3" s="13">
        <v>8.3722407585771486E-3</v>
      </c>
      <c r="C3" s="13">
        <v>-4.1358530473197515E-3</v>
      </c>
      <c r="D3" s="13">
        <v>-2.5778805616462853E-3</v>
      </c>
      <c r="E3" s="13">
        <v>-2.0165913337522809E-3</v>
      </c>
    </row>
    <row r="4" spans="1:7">
      <c r="A4" t="s">
        <v>123</v>
      </c>
      <c r="B4" s="13">
        <v>1.3415708291421125E-2</v>
      </c>
      <c r="C4" s="13">
        <v>1.2125085345154189E-2</v>
      </c>
      <c r="D4" s="13">
        <v>2.1099281088408015E-3</v>
      </c>
      <c r="E4" s="13">
        <v>1.1431545642013648E-3</v>
      </c>
    </row>
    <row r="5" spans="1:7">
      <c r="A5" s="18"/>
      <c r="B5" s="19"/>
      <c r="C5" s="19"/>
      <c r="D5" s="20"/>
      <c r="E5" s="20"/>
    </row>
    <row r="6" spans="1:7">
      <c r="B6" s="17" t="s">
        <v>100</v>
      </c>
      <c r="C6" s="17" t="s">
        <v>101</v>
      </c>
      <c r="D6" s="17" t="s">
        <v>102</v>
      </c>
      <c r="E6" s="17" t="s">
        <v>103</v>
      </c>
    </row>
    <row r="7" spans="1:7">
      <c r="A7" t="s">
        <v>124</v>
      </c>
      <c r="B7" s="13">
        <v>0.9875018004333096</v>
      </c>
      <c r="C7" s="13">
        <v>0.98706760977725683</v>
      </c>
      <c r="D7" s="13">
        <v>0.95862396666096172</v>
      </c>
      <c r="E7" s="13">
        <v>0.97672177122282355</v>
      </c>
    </row>
    <row r="8" spans="1:7">
      <c r="A8" t="s">
        <v>125</v>
      </c>
      <c r="B8" s="13">
        <v>-3.6549651974296482E-3</v>
      </c>
      <c r="C8" s="13">
        <v>-6.976914693130246E-4</v>
      </c>
      <c r="D8" s="13">
        <v>3.2815516447937773E-2</v>
      </c>
      <c r="E8" s="13">
        <v>1.7648432714506973E-2</v>
      </c>
    </row>
    <row r="9" spans="1:7">
      <c r="A9" t="s">
        <v>126</v>
      </c>
      <c r="B9" s="13">
        <v>1.5313559248035752E-3</v>
      </c>
      <c r="C9" s="13">
        <v>1.1970769968186732E-3</v>
      </c>
      <c r="D9" s="13">
        <v>7.2962219431070927E-3</v>
      </c>
      <c r="E9" s="13">
        <v>3.7434765697093612E-3</v>
      </c>
    </row>
    <row r="10" spans="1:7">
      <c r="A10" t="s">
        <v>127</v>
      </c>
      <c r="B10" s="13">
        <v>1.4621808839316477E-2</v>
      </c>
      <c r="C10" s="13">
        <v>1.2433004695237563E-2</v>
      </c>
      <c r="D10" s="13">
        <v>1.2642949479933334E-3</v>
      </c>
      <c r="E10" s="13">
        <v>1.8863194929600816E-3</v>
      </c>
    </row>
    <row r="11" spans="1:7">
      <c r="D11" s="20"/>
      <c r="E11" s="20"/>
    </row>
    <row r="12" spans="1:7">
      <c r="B12" s="17" t="s">
        <v>100</v>
      </c>
      <c r="C12" s="17" t="s">
        <v>101</v>
      </c>
      <c r="D12" s="17" t="s">
        <v>102</v>
      </c>
      <c r="E12" s="17" t="s">
        <v>103</v>
      </c>
    </row>
    <row r="13" spans="1:7">
      <c r="A13" t="s">
        <v>128</v>
      </c>
      <c r="B13" s="13">
        <v>0.93512542520127873</v>
      </c>
      <c r="C13" s="13">
        <v>0.9304776900242695</v>
      </c>
      <c r="D13" s="13">
        <v>0.90699666712783877</v>
      </c>
      <c r="E13" s="13">
        <v>0.89973417301793568</v>
      </c>
    </row>
    <row r="14" spans="1:7">
      <c r="A14" t="s">
        <v>129</v>
      </c>
      <c r="B14" s="13">
        <v>7.3301611913327317E-3</v>
      </c>
      <c r="C14" s="13">
        <v>7.2488054877285941E-3</v>
      </c>
      <c r="D14" s="13">
        <v>1.9805994758584056E-3</v>
      </c>
      <c r="E14" s="13">
        <v>1.0576760327396571E-2</v>
      </c>
    </row>
    <row r="15" spans="1:7">
      <c r="A15" t="s">
        <v>130</v>
      </c>
      <c r="B15" s="13">
        <v>5.7544413607388656E-2</v>
      </c>
      <c r="C15" s="13">
        <v>6.2273504488001903E-2</v>
      </c>
      <c r="D15" s="13">
        <v>9.1022733396302902E-2</v>
      </c>
      <c r="E15" s="13">
        <v>8.9689066654667748E-2</v>
      </c>
    </row>
    <row r="16" spans="1:7">
      <c r="D16" s="20"/>
      <c r="E16" s="20"/>
    </row>
    <row r="17" spans="1:5">
      <c r="B17" s="17" t="s">
        <v>100</v>
      </c>
      <c r="C17" s="17" t="s">
        <v>101</v>
      </c>
      <c r="D17" s="17" t="s">
        <v>102</v>
      </c>
      <c r="E17" s="17" t="s">
        <v>103</v>
      </c>
    </row>
    <row r="18" spans="1:5">
      <c r="A18" t="s">
        <v>131</v>
      </c>
      <c r="B18" s="13">
        <v>0.93287634422291132</v>
      </c>
      <c r="C18" s="13">
        <v>0.93314451905207219</v>
      </c>
      <c r="D18" s="13">
        <v>0.91130986541042236</v>
      </c>
      <c r="E18" s="13">
        <v>0.89999033024342689</v>
      </c>
    </row>
    <row r="19" spans="1:5">
      <c r="A19" t="s">
        <v>132</v>
      </c>
      <c r="B19" s="13">
        <v>-3.2306285701585824E-3</v>
      </c>
      <c r="C19" s="13">
        <v>-2.0834234913665543E-3</v>
      </c>
      <c r="D19" s="13">
        <v>3.2357909077752895E-3</v>
      </c>
      <c r="E19" s="13">
        <v>1.5690860707496802E-2</v>
      </c>
    </row>
    <row r="20" spans="1:5">
      <c r="A20" t="s">
        <v>133</v>
      </c>
      <c r="B20" s="13">
        <v>1.7886266382885669E-2</v>
      </c>
      <c r="C20" s="13">
        <v>1.9589955086490723E-2</v>
      </c>
      <c r="D20" s="13">
        <v>1.4854924635642124E-2</v>
      </c>
      <c r="E20" s="13">
        <v>1.5359665338220484E-2</v>
      </c>
    </row>
    <row r="21" spans="1:5">
      <c r="A21" t="s">
        <v>134</v>
      </c>
      <c r="B21" s="13">
        <v>5.2468017964361638E-2</v>
      </c>
      <c r="C21" s="13">
        <v>4.9348949352803644E-2</v>
      </c>
      <c r="D21" s="13">
        <v>7.0599419046160156E-2</v>
      </c>
      <c r="E21" s="13">
        <v>6.8959143710855805E-2</v>
      </c>
    </row>
    <row r="22" spans="1:5">
      <c r="D22" s="20"/>
      <c r="E22" s="20"/>
    </row>
    <row r="23" spans="1:5">
      <c r="B23" s="17" t="s">
        <v>100</v>
      </c>
      <c r="C23" s="17" t="s">
        <v>101</v>
      </c>
      <c r="D23" s="17" t="s">
        <v>102</v>
      </c>
      <c r="E23" s="17" t="s">
        <v>103</v>
      </c>
    </row>
    <row r="24" spans="1:5">
      <c r="A24" t="s">
        <v>135</v>
      </c>
      <c r="B24" s="13">
        <v>3.0644198111320839E-2</v>
      </c>
      <c r="C24" s="13">
        <v>5.4370648244395685E-2</v>
      </c>
      <c r="D24" s="13">
        <v>5.3510922965761071E-2</v>
      </c>
      <c r="E24" s="13">
        <v>4.6780834500489532E-2</v>
      </c>
    </row>
    <row r="25" spans="1:5">
      <c r="A25" t="s">
        <v>136</v>
      </c>
      <c r="B25" s="13">
        <v>1.7208823585227517E-2</v>
      </c>
      <c r="C25" s="13">
        <v>2.3022400603572947E-2</v>
      </c>
      <c r="D25" s="13">
        <v>3.5711968901470863E-3</v>
      </c>
      <c r="E25" s="13">
        <v>2.5348621274429318E-3</v>
      </c>
    </row>
    <row r="26" spans="1:5">
      <c r="A26" t="s">
        <v>137</v>
      </c>
      <c r="B26" s="13">
        <v>4.4493280605748052E-2</v>
      </c>
      <c r="C26" s="13">
        <v>3.6566866465345363E-2</v>
      </c>
      <c r="D26" s="13">
        <v>2.4622037358629015E-2</v>
      </c>
      <c r="E26" s="13">
        <v>2.5820312953943284E-2</v>
      </c>
    </row>
    <row r="27" spans="1:5">
      <c r="A27" t="s">
        <v>138</v>
      </c>
      <c r="B27" s="13">
        <v>0.14641358899640156</v>
      </c>
      <c r="C27" s="13">
        <v>0.14404299623478359</v>
      </c>
      <c r="D27" s="13">
        <v>8.331606807426839E-2</v>
      </c>
      <c r="E27" s="13">
        <v>7.8746446565013714E-2</v>
      </c>
    </row>
    <row r="28" spans="1:5">
      <c r="A28" t="s">
        <v>139</v>
      </c>
      <c r="B28" s="13">
        <v>1.834691522685011E-2</v>
      </c>
      <c r="C28" s="13">
        <v>8.8197496429999606E-3</v>
      </c>
      <c r="D28" s="13">
        <v>6.0766997236774154E-3</v>
      </c>
      <c r="E28" s="13">
        <v>-4.5056798861026577E-3</v>
      </c>
    </row>
    <row r="29" spans="1:5">
      <c r="A29" t="s">
        <v>140</v>
      </c>
      <c r="B29" s="13">
        <v>0.74289319347445193</v>
      </c>
      <c r="C29" s="13">
        <v>0.73317733880890257</v>
      </c>
      <c r="D29" s="13">
        <v>0.82890307498751703</v>
      </c>
      <c r="E29" s="13">
        <v>0.85062322373921317</v>
      </c>
    </row>
    <row r="30" spans="1:5">
      <c r="D30" s="20"/>
      <c r="E30" s="20"/>
    </row>
    <row r="31" spans="1:5">
      <c r="B31" s="17" t="s">
        <v>100</v>
      </c>
      <c r="C31" s="17" t="s">
        <v>101</v>
      </c>
      <c r="D31" s="17" t="s">
        <v>102</v>
      </c>
      <c r="E31" s="17" t="s">
        <v>103</v>
      </c>
    </row>
    <row r="32" spans="1:5">
      <c r="A32" t="s">
        <v>141</v>
      </c>
      <c r="B32" s="13">
        <v>0.14736768628248692</v>
      </c>
      <c r="C32" s="13">
        <v>0.14727687700588871</v>
      </c>
      <c r="D32" s="13">
        <v>0.18112008655771428</v>
      </c>
      <c r="E32" s="13">
        <v>0.18639804805764276</v>
      </c>
    </row>
    <row r="33" spans="1:5">
      <c r="A33" t="s">
        <v>142</v>
      </c>
      <c r="B33" s="13">
        <v>3.8636959440393692E-2</v>
      </c>
      <c r="C33" s="13">
        <v>4.0862912188000228E-2</v>
      </c>
      <c r="D33" s="13">
        <v>9.4045663378672009E-3</v>
      </c>
      <c r="E33" s="13">
        <v>1.335843719762477E-2</v>
      </c>
    </row>
    <row r="34" spans="1:5">
      <c r="A34" t="s">
        <v>143</v>
      </c>
      <c r="B34" s="13">
        <v>0.14210065954563134</v>
      </c>
      <c r="C34" s="13">
        <v>0.13386585496672188</v>
      </c>
      <c r="D34" s="13">
        <v>6.0334577618809282E-2</v>
      </c>
      <c r="E34" s="13">
        <v>5.2318515678360669E-2</v>
      </c>
    </row>
    <row r="35" spans="1:5">
      <c r="A35" t="s">
        <v>144</v>
      </c>
      <c r="B35" s="13">
        <v>0.16581352275624969</v>
      </c>
      <c r="C35" s="13">
        <v>0.17551257338711729</v>
      </c>
      <c r="D35" s="13">
        <v>0.20756155777416455</v>
      </c>
      <c r="E35" s="13">
        <v>0.17479131438731221</v>
      </c>
    </row>
    <row r="36" spans="1:5">
      <c r="A36" t="s">
        <v>145</v>
      </c>
      <c r="B36" s="13">
        <v>0.5060811719752385</v>
      </c>
      <c r="C36" s="13">
        <v>0.50248178245227204</v>
      </c>
      <c r="D36" s="13">
        <v>0.54157921171144463</v>
      </c>
      <c r="E36" s="13">
        <v>0.57313368467905956</v>
      </c>
    </row>
    <row r="37" spans="1:5">
      <c r="A37" s="18"/>
      <c r="B37" s="18"/>
      <c r="C37" s="18"/>
      <c r="D37" s="20"/>
      <c r="E37" s="20"/>
    </row>
    <row r="38" spans="1:5">
      <c r="B38" s="17" t="s">
        <v>100</v>
      </c>
      <c r="C38" s="17" t="s">
        <v>101</v>
      </c>
      <c r="D38" s="17" t="s">
        <v>102</v>
      </c>
      <c r="E38" s="17" t="s">
        <v>103</v>
      </c>
    </row>
    <row r="39" spans="1:5">
      <c r="A39" t="s">
        <v>146</v>
      </c>
      <c r="B39" s="13">
        <v>0.22552768714873916</v>
      </c>
      <c r="C39" s="13">
        <v>0.23293415921068522</v>
      </c>
      <c r="D39" s="13">
        <v>0.23468301428878069</v>
      </c>
      <c r="E39" s="13">
        <v>0.24379288936215732</v>
      </c>
    </row>
    <row r="40" spans="1:5">
      <c r="A40" t="s">
        <v>147</v>
      </c>
      <c r="B40" s="13">
        <v>0.13506036138352079</v>
      </c>
      <c r="C40" s="13">
        <v>0.13371792383900324</v>
      </c>
      <c r="D40" s="13">
        <v>0.13407306634199501</v>
      </c>
      <c r="E40" s="13">
        <v>0.13137599998712451</v>
      </c>
    </row>
    <row r="41" spans="1:5">
      <c r="A41" t="s">
        <v>148</v>
      </c>
      <c r="B41" s="13">
        <v>0.63941195146773999</v>
      </c>
      <c r="C41" s="13">
        <v>0.63334791695031156</v>
      </c>
      <c r="D41" s="13">
        <v>0.6312439193692243</v>
      </c>
      <c r="E41" s="13">
        <v>0.62483111065071817</v>
      </c>
    </row>
    <row r="42" spans="1:5">
      <c r="A42" s="18"/>
      <c r="B42" s="18"/>
      <c r="C42" s="18"/>
      <c r="D42" s="20"/>
      <c r="E42" s="20"/>
    </row>
    <row r="43" spans="1:5">
      <c r="B43" s="17" t="s">
        <v>100</v>
      </c>
      <c r="C43" s="17" t="s">
        <v>101</v>
      </c>
      <c r="D43" s="17" t="s">
        <v>102</v>
      </c>
      <c r="E43" s="17" t="s">
        <v>103</v>
      </c>
    </row>
    <row r="44" spans="1:5">
      <c r="A44" t="s">
        <v>149</v>
      </c>
      <c r="B44" s="13">
        <v>0.15800518209210529</v>
      </c>
      <c r="C44" s="13">
        <v>0.15406286820953291</v>
      </c>
      <c r="D44" s="13">
        <v>0.21757359851960684</v>
      </c>
      <c r="E44" s="13">
        <v>0.18607499539130878</v>
      </c>
    </row>
    <row r="45" spans="1:5">
      <c r="A45" t="s">
        <v>150</v>
      </c>
      <c r="B45" s="13">
        <v>9.2679501197248215E-2</v>
      </c>
      <c r="C45" s="13">
        <v>8.9461298594956912E-2</v>
      </c>
      <c r="D45" s="13">
        <v>5.7289565322691013E-2</v>
      </c>
      <c r="E45" s="13">
        <v>4.4540818218454098E-2</v>
      </c>
    </row>
    <row r="46" spans="1:5">
      <c r="A46" t="s">
        <v>151</v>
      </c>
      <c r="B46" s="13">
        <v>0.16523133044361399</v>
      </c>
      <c r="C46" s="13">
        <v>0.17066747990667158</v>
      </c>
      <c r="D46" s="13">
        <v>0.12054505046352877</v>
      </c>
      <c r="E46" s="13">
        <v>0.15260292688977029</v>
      </c>
    </row>
    <row r="47" spans="1:5">
      <c r="A47" t="s">
        <v>152</v>
      </c>
      <c r="B47" s="13">
        <v>0.5840839862670324</v>
      </c>
      <c r="C47" s="13">
        <v>0.58580835328883873</v>
      </c>
      <c r="D47" s="13">
        <v>0.60459178569417338</v>
      </c>
      <c r="E47" s="13">
        <v>0.61678125950046681</v>
      </c>
    </row>
    <row r="48" spans="1:5">
      <c r="A48" s="18"/>
      <c r="B48" s="18"/>
      <c r="C48" s="18"/>
      <c r="D48" s="20"/>
      <c r="E48" s="20"/>
    </row>
    <row r="49" spans="1:5">
      <c r="B49" s="17" t="s">
        <v>100</v>
      </c>
      <c r="C49" s="17" t="s">
        <v>101</v>
      </c>
      <c r="D49" s="17" t="s">
        <v>102</v>
      </c>
      <c r="E49" s="17" t="s">
        <v>103</v>
      </c>
    </row>
    <row r="50" spans="1:5">
      <c r="A50" t="s">
        <v>153</v>
      </c>
      <c r="B50" s="13">
        <v>0.14885797118557692</v>
      </c>
      <c r="C50" s="13">
        <v>0.15352061583724572</v>
      </c>
      <c r="D50" s="13">
        <v>0.1980231204403386</v>
      </c>
      <c r="E50" s="13">
        <v>0.19758821551967182</v>
      </c>
    </row>
    <row r="51" spans="1:5">
      <c r="A51" t="s">
        <v>154</v>
      </c>
      <c r="B51" s="13">
        <v>4.1022688612656899E-2</v>
      </c>
      <c r="C51" s="13">
        <v>3.7253703177536582E-2</v>
      </c>
      <c r="D51" s="13">
        <v>4.5699693534280855E-3</v>
      </c>
      <c r="E51" s="13">
        <v>1.5337117731744634E-2</v>
      </c>
    </row>
    <row r="52" spans="1:5">
      <c r="A52" t="s">
        <v>155</v>
      </c>
      <c r="B52" s="13">
        <v>0.13386499059578086</v>
      </c>
      <c r="C52" s="13">
        <v>0.13721317543878325</v>
      </c>
      <c r="D52" s="13">
        <v>8.2675313277512916E-2</v>
      </c>
      <c r="E52" s="13">
        <v>6.5768516948755712E-2</v>
      </c>
    </row>
    <row r="53" spans="1:5">
      <c r="A53" t="s">
        <v>156</v>
      </c>
      <c r="B53" s="13">
        <v>0.17607036453764102</v>
      </c>
      <c r="C53" s="13">
        <v>0.1827218255577292</v>
      </c>
      <c r="D53" s="13">
        <v>0.21314155628648007</v>
      </c>
      <c r="E53" s="13">
        <v>0.22407422954946335</v>
      </c>
    </row>
    <row r="54" spans="1:5">
      <c r="A54" t="s">
        <v>157</v>
      </c>
      <c r="B54" s="13">
        <v>0.50018398506834427</v>
      </c>
      <c r="C54" s="13">
        <v>0.48929067998870529</v>
      </c>
      <c r="D54" s="13">
        <v>0.50159004064224044</v>
      </c>
      <c r="E54" s="13">
        <v>0.49723192025036445</v>
      </c>
    </row>
    <row r="55" spans="1:5">
      <c r="D55" s="20"/>
      <c r="E55" s="20"/>
    </row>
    <row r="56" spans="1:5">
      <c r="B56" s="17" t="s">
        <v>100</v>
      </c>
      <c r="C56" s="17" t="s">
        <v>101</v>
      </c>
      <c r="D56" s="17" t="s">
        <v>102</v>
      </c>
      <c r="E56" s="17" t="s">
        <v>103</v>
      </c>
    </row>
    <row r="57" spans="1:5">
      <c r="A57" t="s">
        <v>158</v>
      </c>
      <c r="B57" s="13">
        <v>1.0676001154746543E-2</v>
      </c>
      <c r="C57" s="13">
        <v>9.3797675243855443E-3</v>
      </c>
      <c r="D57" s="13">
        <v>9.7492177881125172E-3</v>
      </c>
      <c r="E57" s="13">
        <v>9.7819718696184697E-3</v>
      </c>
    </row>
    <row r="58" spans="1:5">
      <c r="A58" t="s">
        <v>159</v>
      </c>
      <c r="B58" s="13">
        <v>-1.0207234598619188E-4</v>
      </c>
      <c r="C58" s="13">
        <v>-4.1715593912213097E-4</v>
      </c>
      <c r="D58" s="13">
        <v>7.6924285737617381E-4</v>
      </c>
      <c r="E58" s="13">
        <v>4.5409073433391565E-4</v>
      </c>
    </row>
    <row r="59" spans="1:5">
      <c r="A59" t="s">
        <v>160</v>
      </c>
      <c r="B59" s="13">
        <v>1.1234558959658742E-3</v>
      </c>
      <c r="C59" s="13">
        <v>1.4484599333131382E-3</v>
      </c>
      <c r="D59" s="13">
        <v>6.4000302381376942E-4</v>
      </c>
      <c r="E59" s="13">
        <v>1.8458760013682399E-3</v>
      </c>
    </row>
    <row r="60" spans="1:5">
      <c r="A60" t="s">
        <v>161</v>
      </c>
      <c r="B60" s="13">
        <v>6.4316651715867323E-3</v>
      </c>
      <c r="C60" s="13">
        <v>2.489111795129078E-3</v>
      </c>
      <c r="D60" s="13">
        <v>2.6290510354812688E-3</v>
      </c>
      <c r="E60" s="13">
        <v>3.1941463765463004E-3</v>
      </c>
    </row>
    <row r="61" spans="1:5">
      <c r="A61" t="s">
        <v>162</v>
      </c>
      <c r="B61" s="13">
        <v>1.4609372209421836E-2</v>
      </c>
      <c r="C61" s="13">
        <v>1.4526137655289376E-4</v>
      </c>
      <c r="D61" s="13">
        <v>-4.3327719867278816E-4</v>
      </c>
      <c r="E61" s="13">
        <v>-8.8009332540144156E-4</v>
      </c>
    </row>
    <row r="62" spans="1:5">
      <c r="A62" t="s">
        <v>163</v>
      </c>
      <c r="B62" s="13">
        <v>0.96726157791426526</v>
      </c>
      <c r="C62" s="13">
        <v>0.98695455530974152</v>
      </c>
      <c r="D62" s="13">
        <v>0.98664576249388891</v>
      </c>
      <c r="E62" s="13">
        <v>0.98560400834353457</v>
      </c>
    </row>
    <row r="63" spans="1:5">
      <c r="A63" s="18"/>
      <c r="B63" s="19"/>
      <c r="C63" s="18"/>
      <c r="D63" s="20"/>
      <c r="E63" s="20"/>
    </row>
    <row r="64" spans="1:5">
      <c r="B64" s="17" t="s">
        <v>100</v>
      </c>
      <c r="C64" s="17" t="s">
        <v>101</v>
      </c>
      <c r="D64" s="17" t="s">
        <v>102</v>
      </c>
      <c r="E64" s="17" t="s">
        <v>103</v>
      </c>
    </row>
    <row r="65" spans="1:11">
      <c r="A65" t="s">
        <v>164</v>
      </c>
      <c r="B65" s="13">
        <v>0.14020475083358303</v>
      </c>
      <c r="C65" s="13">
        <v>0.13150170976263104</v>
      </c>
      <c r="D65" s="13">
        <v>0.14252274836863477</v>
      </c>
      <c r="E65" s="13">
        <v>0.1384048686003026</v>
      </c>
    </row>
    <row r="66" spans="1:11">
      <c r="A66" t="s">
        <v>165</v>
      </c>
      <c r="B66" s="13">
        <v>3.6413830093492361E-2</v>
      </c>
      <c r="C66" s="13">
        <v>3.5631432293847402E-2</v>
      </c>
      <c r="D66" s="13">
        <v>1.0275730719104564E-2</v>
      </c>
      <c r="E66" s="13">
        <v>2.8957115354981025E-3</v>
      </c>
    </row>
    <row r="67" spans="1:11">
      <c r="A67" t="s">
        <v>166</v>
      </c>
      <c r="B67" s="13">
        <v>0.12414108224211318</v>
      </c>
      <c r="C67" s="13">
        <v>0.12262266803697974</v>
      </c>
      <c r="D67" s="13">
        <v>6.0918109205449988E-2</v>
      </c>
      <c r="E67" s="13">
        <v>7.7635241104762095E-2</v>
      </c>
    </row>
    <row r="68" spans="1:11">
      <c r="A68" t="s">
        <v>167</v>
      </c>
      <c r="B68" s="13">
        <v>0.15764817254751703</v>
      </c>
      <c r="C68" s="13">
        <v>0.1595850226053972</v>
      </c>
      <c r="D68" s="13">
        <v>0.14509820147218447</v>
      </c>
      <c r="E68" s="13">
        <v>0.12509247150647074</v>
      </c>
    </row>
    <row r="69" spans="1:11">
      <c r="A69" t="s">
        <v>168</v>
      </c>
      <c r="B69" s="13">
        <v>0.40368694672322797</v>
      </c>
      <c r="C69" s="13">
        <v>0.40354926113047951</v>
      </c>
      <c r="D69" s="13">
        <v>0.3469165218805893</v>
      </c>
      <c r="E69" s="13">
        <v>0.36299003314704159</v>
      </c>
    </row>
    <row r="70" spans="1:11">
      <c r="A70" t="s">
        <v>169</v>
      </c>
      <c r="B70" s="13">
        <v>0.10928490046477649</v>
      </c>
      <c r="C70" s="13">
        <v>0.12295260760654153</v>
      </c>
      <c r="D70" s="13">
        <v>0.26291570839114886</v>
      </c>
      <c r="E70" s="13">
        <v>0.25998095983850866</v>
      </c>
    </row>
    <row r="71" spans="1:11">
      <c r="A71" t="s">
        <v>170</v>
      </c>
      <c r="B71" s="13">
        <v>2.8620317095289931E-2</v>
      </c>
      <c r="C71" s="13">
        <v>2.4157298564123603E-2</v>
      </c>
      <c r="D71" s="13">
        <v>3.1352979962888133E-2</v>
      </c>
      <c r="E71" s="13">
        <v>3.300071426741609E-2</v>
      </c>
    </row>
    <row r="72" spans="1:11">
      <c r="H72" s="25" t="s">
        <v>85</v>
      </c>
      <c r="I72" s="25"/>
      <c r="J72" s="25" t="s">
        <v>86</v>
      </c>
      <c r="K72" s="25"/>
    </row>
    <row r="73" spans="1:11">
      <c r="B73" t="s">
        <v>100</v>
      </c>
      <c r="C73" t="s">
        <v>101</v>
      </c>
      <c r="D73" t="s">
        <v>102</v>
      </c>
      <c r="E73" t="s">
        <v>103</v>
      </c>
      <c r="H73" t="s">
        <v>177</v>
      </c>
      <c r="I73" t="s">
        <v>178</v>
      </c>
      <c r="J73" t="s">
        <v>177</v>
      </c>
      <c r="K73" t="s">
        <v>178</v>
      </c>
    </row>
    <row r="74" spans="1:11">
      <c r="A74" t="s">
        <v>104</v>
      </c>
      <c r="B74">
        <v>0.85010784520071292</v>
      </c>
      <c r="C74">
        <v>0.79169814490672596</v>
      </c>
      <c r="D74">
        <v>0.79307459801951363</v>
      </c>
      <c r="E74">
        <v>0.75660213358768591</v>
      </c>
      <c r="G74">
        <v>0</v>
      </c>
      <c r="H74">
        <f>AVERAGE(B74:C74)</f>
        <v>0.82090299505371944</v>
      </c>
      <c r="I74">
        <f>STDEV(B74:C74)/SQRT(2)</f>
        <v>2.9204850146993477E-2</v>
      </c>
      <c r="J74">
        <f>AVERAGE(D74:E74)</f>
        <v>0.77483836580359977</v>
      </c>
      <c r="K74">
        <f>STDEV(D74:E74)/SQRT(2)</f>
        <v>1.8236232215913861E-2</v>
      </c>
    </row>
    <row r="75" spans="1:11">
      <c r="A75" t="s">
        <v>105</v>
      </c>
      <c r="B75">
        <v>4.6538451090585367E-3</v>
      </c>
      <c r="C75">
        <v>8.3326722119455663E-3</v>
      </c>
      <c r="D75">
        <v>4.7851780494999876E-3</v>
      </c>
      <c r="E75">
        <v>1.442440108725924E-2</v>
      </c>
      <c r="G75">
        <v>1</v>
      </c>
      <c r="H75">
        <f t="shared" ref="H75:H90" si="0">AVERAGE(B75:C75)</f>
        <v>6.4932586605020515E-3</v>
      </c>
      <c r="I75">
        <f t="shared" ref="I75:I90" si="1">STDEV(B75:C75)/SQRT(2)</f>
        <v>1.8394135514435133E-3</v>
      </c>
      <c r="J75">
        <f t="shared" ref="J75:J90" si="2">AVERAGE(D75:E75)</f>
        <v>9.6047895683796132E-3</v>
      </c>
      <c r="K75">
        <f t="shared" ref="K75:K90" si="3">STDEV(D75:E75)/SQRT(2)</f>
        <v>4.8196115188796273E-3</v>
      </c>
    </row>
    <row r="76" spans="1:11">
      <c r="A76" t="s">
        <v>106</v>
      </c>
      <c r="B76">
        <v>5.6405017578865631E-2</v>
      </c>
      <c r="C76">
        <v>6.5300382528017287E-2</v>
      </c>
      <c r="D76">
        <v>5.8137284152703285E-2</v>
      </c>
      <c r="E76">
        <v>6.2008948682010047E-2</v>
      </c>
      <c r="G76">
        <v>2</v>
      </c>
      <c r="H76">
        <f t="shared" si="0"/>
        <v>6.0852700053441455E-2</v>
      </c>
      <c r="I76">
        <f t="shared" si="1"/>
        <v>4.447682474575828E-3</v>
      </c>
      <c r="J76">
        <f t="shared" si="2"/>
        <v>6.0073116417356666E-2</v>
      </c>
      <c r="K76">
        <f t="shared" si="3"/>
        <v>1.935832264653381E-3</v>
      </c>
    </row>
    <row r="77" spans="1:11">
      <c r="A77" t="s">
        <v>107</v>
      </c>
      <c r="B77">
        <v>6.1755577040601972E-3</v>
      </c>
      <c r="C77">
        <v>8.1989773714367161E-3</v>
      </c>
      <c r="D77">
        <v>6.4500603074867579E-3</v>
      </c>
      <c r="E77">
        <v>5.2055875466944521E-3</v>
      </c>
      <c r="G77">
        <v>3</v>
      </c>
      <c r="H77">
        <f t="shared" si="0"/>
        <v>7.1872675377484567E-3</v>
      </c>
      <c r="I77">
        <f t="shared" si="1"/>
        <v>1.0117098336882594E-3</v>
      </c>
      <c r="J77">
        <f t="shared" si="2"/>
        <v>5.827823927090605E-3</v>
      </c>
      <c r="K77">
        <f t="shared" si="3"/>
        <v>6.2223638039615291E-4</v>
      </c>
    </row>
    <row r="78" spans="1:11">
      <c r="A78" t="s">
        <v>108</v>
      </c>
      <c r="B78">
        <v>4.0076226767689127E-2</v>
      </c>
      <c r="C78">
        <v>5.0310765457258766E-2</v>
      </c>
      <c r="D78">
        <v>5.7347859682576684E-2</v>
      </c>
      <c r="E78">
        <v>6.5180672470263934E-2</v>
      </c>
      <c r="G78">
        <v>4</v>
      </c>
      <c r="H78">
        <f t="shared" si="0"/>
        <v>4.5193496112473946E-2</v>
      </c>
      <c r="I78">
        <f t="shared" si="1"/>
        <v>5.1172693447848316E-3</v>
      </c>
      <c r="J78">
        <f t="shared" si="2"/>
        <v>6.1264266076420312E-2</v>
      </c>
      <c r="K78">
        <f t="shared" si="3"/>
        <v>3.9164063938436251E-3</v>
      </c>
    </row>
    <row r="79" spans="1:11">
      <c r="A79" t="s">
        <v>109</v>
      </c>
      <c r="B79">
        <v>2.4276648033417655E-3</v>
      </c>
      <c r="C79">
        <v>4.6823574094414172E-3</v>
      </c>
      <c r="D79">
        <v>3.7262163787826464E-3</v>
      </c>
      <c r="E79">
        <v>5.4296753580082941E-3</v>
      </c>
      <c r="G79">
        <v>5</v>
      </c>
      <c r="H79">
        <f t="shared" si="0"/>
        <v>3.5550111063915911E-3</v>
      </c>
      <c r="I79">
        <f t="shared" si="1"/>
        <v>1.1273463030498257E-3</v>
      </c>
      <c r="J79">
        <f t="shared" si="2"/>
        <v>4.57794586839547E-3</v>
      </c>
      <c r="K79">
        <f t="shared" si="3"/>
        <v>8.5172948961282377E-4</v>
      </c>
    </row>
    <row r="80" spans="1:11">
      <c r="A80" t="s">
        <v>110</v>
      </c>
      <c r="B80">
        <v>2.6310422887779503E-2</v>
      </c>
      <c r="C80">
        <v>3.3562710168445135E-2</v>
      </c>
      <c r="D80">
        <v>4.1718909586326465E-2</v>
      </c>
      <c r="E80">
        <v>4.8093534221290125E-2</v>
      </c>
      <c r="G80">
        <v>6</v>
      </c>
      <c r="H80">
        <f t="shared" si="0"/>
        <v>2.9936566528112319E-2</v>
      </c>
      <c r="I80">
        <f t="shared" si="1"/>
        <v>3.6261436403328164E-3</v>
      </c>
      <c r="J80">
        <f t="shared" si="2"/>
        <v>4.4906221903808295E-2</v>
      </c>
      <c r="K80">
        <f t="shared" si="3"/>
        <v>3.1873123174818298E-3</v>
      </c>
    </row>
    <row r="81" spans="1:11">
      <c r="A81" t="s">
        <v>111</v>
      </c>
      <c r="B81">
        <v>-1.7827416817325506E-3</v>
      </c>
      <c r="C81">
        <v>3.2790898779380706E-3</v>
      </c>
      <c r="D81">
        <v>2.3774779809326439E-3</v>
      </c>
      <c r="E81">
        <v>3.0903446746006536E-3</v>
      </c>
      <c r="G81">
        <v>7</v>
      </c>
      <c r="H81">
        <f t="shared" si="0"/>
        <v>7.4817409810275996E-4</v>
      </c>
      <c r="I81">
        <f t="shared" si="1"/>
        <v>2.5309157798353104E-3</v>
      </c>
      <c r="J81">
        <f t="shared" si="2"/>
        <v>2.7339113277666488E-3</v>
      </c>
      <c r="K81">
        <f t="shared" si="3"/>
        <v>3.5643334683400479E-4</v>
      </c>
    </row>
    <row r="82" spans="1:11">
      <c r="A82" t="s">
        <v>112</v>
      </c>
      <c r="B82">
        <v>1.0749362861035783E-2</v>
      </c>
      <c r="C82">
        <v>1.8480699273605992E-2</v>
      </c>
      <c r="D82">
        <v>2.0535736335954468E-2</v>
      </c>
      <c r="E82">
        <v>2.4761635357475702E-2</v>
      </c>
      <c r="G82">
        <v>8</v>
      </c>
      <c r="H82">
        <f t="shared" si="0"/>
        <v>1.4615031067320887E-2</v>
      </c>
      <c r="I82">
        <f t="shared" si="1"/>
        <v>3.8656682062851071E-3</v>
      </c>
      <c r="J82">
        <f t="shared" si="2"/>
        <v>2.2648685846715085E-2</v>
      </c>
      <c r="K82">
        <f t="shared" si="3"/>
        <v>2.1129495107606172E-3</v>
      </c>
    </row>
    <row r="83" spans="1:11">
      <c r="A83" t="s">
        <v>113</v>
      </c>
      <c r="B83">
        <v>9.9076358390895911E-5</v>
      </c>
      <c r="C83">
        <v>2.1832369791952981E-3</v>
      </c>
      <c r="D83">
        <v>1.3859060087389645E-3</v>
      </c>
      <c r="E83">
        <v>1.8185783131390828E-3</v>
      </c>
      <c r="G83">
        <v>9</v>
      </c>
      <c r="H83">
        <f t="shared" si="0"/>
        <v>1.141156668793097E-3</v>
      </c>
      <c r="I83">
        <f t="shared" si="1"/>
        <v>1.0420803104022008E-3</v>
      </c>
      <c r="J83">
        <f t="shared" si="2"/>
        <v>1.6022421609390236E-3</v>
      </c>
      <c r="K83">
        <f t="shared" si="3"/>
        <v>2.1633615220005911E-4</v>
      </c>
    </row>
    <row r="84" spans="1:11">
      <c r="A84" t="s">
        <v>114</v>
      </c>
      <c r="B84">
        <v>5.1398900344404275E-4</v>
      </c>
      <c r="C84">
        <v>9.4793369964165913E-3</v>
      </c>
      <c r="D84">
        <v>6.8462092640614071E-3</v>
      </c>
      <c r="E84">
        <v>9.492891777581532E-3</v>
      </c>
      <c r="G84">
        <v>10</v>
      </c>
      <c r="H84">
        <f t="shared" si="0"/>
        <v>4.9966629999303172E-3</v>
      </c>
      <c r="I84">
        <f t="shared" si="1"/>
        <v>4.4826739964862732E-3</v>
      </c>
      <c r="J84">
        <f t="shared" si="2"/>
        <v>8.1695505208214704E-3</v>
      </c>
      <c r="K84">
        <f t="shared" si="3"/>
        <v>1.3233412567600622E-3</v>
      </c>
    </row>
    <row r="85" spans="1:11">
      <c r="A85" t="s">
        <v>115</v>
      </c>
      <c r="B85">
        <v>2.3596938358701985E-3</v>
      </c>
      <c r="C85">
        <v>5.2805575225806773E-4</v>
      </c>
      <c r="D85">
        <v>1.1437509641970352E-3</v>
      </c>
      <c r="E85">
        <v>8.4978133686483158E-4</v>
      </c>
      <c r="G85">
        <v>11</v>
      </c>
      <c r="H85">
        <f t="shared" si="0"/>
        <v>1.4438747940641332E-3</v>
      </c>
      <c r="I85">
        <f t="shared" si="1"/>
        <v>9.1581904180606502E-4</v>
      </c>
      <c r="J85">
        <f t="shared" si="2"/>
        <v>9.9676615053093326E-4</v>
      </c>
      <c r="K85">
        <f t="shared" si="3"/>
        <v>1.4698481366610177E-4</v>
      </c>
    </row>
    <row r="86" spans="1:11">
      <c r="A86" t="s">
        <v>116</v>
      </c>
      <c r="B86">
        <v>4.6886197556012741E-4</v>
      </c>
      <c r="C86">
        <v>2.9887214912522569E-3</v>
      </c>
      <c r="D86">
        <v>2.0747695532027464E-3</v>
      </c>
      <c r="E86">
        <v>2.3612535325647681E-3</v>
      </c>
      <c r="G86">
        <v>12</v>
      </c>
      <c r="H86">
        <f t="shared" si="0"/>
        <v>1.7287917334061923E-3</v>
      </c>
      <c r="I86">
        <f t="shared" si="1"/>
        <v>1.2599297578460647E-3</v>
      </c>
      <c r="J86">
        <f t="shared" si="2"/>
        <v>2.2180115428837572E-3</v>
      </c>
      <c r="K86">
        <f t="shared" si="3"/>
        <v>1.4324198968101087E-4</v>
      </c>
    </row>
    <row r="87" spans="1:11">
      <c r="A87" t="s">
        <v>117</v>
      </c>
      <c r="B87">
        <v>-4.2924667747372307E-5</v>
      </c>
      <c r="C87">
        <v>3.4103984506254973E-4</v>
      </c>
      <c r="D87">
        <v>1.8214661287297874E-4</v>
      </c>
      <c r="E87">
        <v>2.0086064204882345E-4</v>
      </c>
      <c r="G87">
        <v>13</v>
      </c>
      <c r="H87">
        <f t="shared" si="0"/>
        <v>1.490575886575887E-4</v>
      </c>
      <c r="I87">
        <f t="shared" si="1"/>
        <v>1.9198225640496098E-4</v>
      </c>
      <c r="J87">
        <f t="shared" si="2"/>
        <v>1.9150362746090109E-4</v>
      </c>
      <c r="K87">
        <f t="shared" si="3"/>
        <v>9.3570145879223537E-6</v>
      </c>
    </row>
    <row r="88" spans="1:11">
      <c r="A88" t="s">
        <v>118</v>
      </c>
      <c r="B88">
        <v>-1.2325697037724688E-6</v>
      </c>
      <c r="C88">
        <v>3.1431486897914347E-4</v>
      </c>
      <c r="D88">
        <v>-2.0892190804989216E-5</v>
      </c>
      <c r="E88">
        <v>1.158159324763036E-4</v>
      </c>
      <c r="G88">
        <v>14</v>
      </c>
      <c r="H88">
        <f t="shared" si="0"/>
        <v>1.5654114963768549E-4</v>
      </c>
      <c r="I88">
        <f t="shared" si="1"/>
        <v>1.5777371934145795E-4</v>
      </c>
      <c r="J88">
        <f t="shared" si="2"/>
        <v>4.7461870835657191E-5</v>
      </c>
      <c r="K88">
        <f t="shared" si="3"/>
        <v>6.8354061640646407E-5</v>
      </c>
    </row>
    <row r="89" spans="1:11">
      <c r="A89" t="s">
        <v>119</v>
      </c>
      <c r="B89">
        <v>1.1012268561789722E-3</v>
      </c>
      <c r="C89">
        <v>2.9514128950565823E-4</v>
      </c>
      <c r="D89">
        <v>1.7140672569777298E-4</v>
      </c>
      <c r="E89">
        <v>2.3480955101447504E-4</v>
      </c>
      <c r="G89">
        <v>15</v>
      </c>
      <c r="H89">
        <f t="shared" si="0"/>
        <v>6.9818407284231521E-4</v>
      </c>
      <c r="I89">
        <f t="shared" si="1"/>
        <v>4.0304278333665698E-4</v>
      </c>
      <c r="J89">
        <f t="shared" si="2"/>
        <v>2.03108138356124E-4</v>
      </c>
      <c r="K89">
        <f t="shared" si="3"/>
        <v>3.1701412658351026E-5</v>
      </c>
    </row>
    <row r="90" spans="1:11">
      <c r="A90" t="s">
        <v>120</v>
      </c>
      <c r="B90">
        <v>3.7810797719604715E-4</v>
      </c>
      <c r="C90">
        <v>2.4353572515284792E-5</v>
      </c>
      <c r="D90">
        <v>6.3382568257721095E-5</v>
      </c>
      <c r="E90">
        <v>1.2907592902193735E-4</v>
      </c>
      <c r="G90">
        <v>16</v>
      </c>
      <c r="H90">
        <f t="shared" si="0"/>
        <v>2.0123077485566598E-4</v>
      </c>
      <c r="I90">
        <f t="shared" si="1"/>
        <v>1.7687720234038119E-4</v>
      </c>
      <c r="J90">
        <f t="shared" si="2"/>
        <v>9.6229248639829215E-5</v>
      </c>
      <c r="K90">
        <f t="shared" si="3"/>
        <v>3.2846680382108127E-5</v>
      </c>
    </row>
  </sheetData>
  <mergeCells count="2">
    <mergeCell ref="H72:I72"/>
    <mergeCell ref="J72:K72"/>
  </mergeCells>
  <phoneticPr fontId="5" type="noConversion"/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5"/>
  <sheetViews>
    <sheetView workbookViewId="0">
      <selection activeCell="E14" sqref="E14"/>
    </sheetView>
  </sheetViews>
  <sheetFormatPr baseColWidth="10" defaultColWidth="8.83203125" defaultRowHeight="15"/>
  <cols>
    <col min="1" max="1" width="24" bestFit="1" customWidth="1"/>
    <col min="2" max="2" width="57.33203125" bestFit="1" customWidth="1"/>
  </cols>
  <sheetData>
    <row r="1" spans="1:2">
      <c r="A1" s="11" t="s">
        <v>221</v>
      </c>
      <c r="B1" s="11"/>
    </row>
    <row r="2" spans="1:2" ht="16">
      <c r="A2" s="4" t="s">
        <v>1</v>
      </c>
      <c r="B2" s="4" t="s">
        <v>179</v>
      </c>
    </row>
    <row r="3" spans="1:2" ht="16">
      <c r="A3" s="4" t="s">
        <v>2</v>
      </c>
      <c r="B3" s="4" t="s">
        <v>180</v>
      </c>
    </row>
    <row r="4" spans="1:2" ht="16">
      <c r="A4" s="4" t="s">
        <v>4</v>
      </c>
      <c r="B4" s="4" t="s">
        <v>181</v>
      </c>
    </row>
    <row r="5" spans="1:2" ht="16">
      <c r="A5" s="4" t="s">
        <v>6</v>
      </c>
      <c r="B5" s="4" t="s">
        <v>182</v>
      </c>
    </row>
    <row r="6" spans="1:2" ht="16">
      <c r="A6" s="4" t="s">
        <v>183</v>
      </c>
      <c r="B6" s="4" t="s">
        <v>184</v>
      </c>
    </row>
    <row r="7" spans="1:2" ht="16">
      <c r="A7" s="4" t="s">
        <v>9</v>
      </c>
      <c r="B7" s="4" t="s">
        <v>185</v>
      </c>
    </row>
    <row r="8" spans="1:2" ht="16">
      <c r="A8" s="4" t="s">
        <v>186</v>
      </c>
      <c r="B8" s="4" t="s">
        <v>187</v>
      </c>
    </row>
    <row r="9" spans="1:2" ht="16">
      <c r="A9" s="4" t="s">
        <v>188</v>
      </c>
      <c r="B9" s="4" t="s">
        <v>189</v>
      </c>
    </row>
    <row r="10" spans="1:2" ht="16">
      <c r="A10" s="4" t="s">
        <v>190</v>
      </c>
      <c r="B10" s="4" t="s">
        <v>191</v>
      </c>
    </row>
    <row r="11" spans="1:2" ht="16">
      <c r="A11" s="4" t="s">
        <v>192</v>
      </c>
      <c r="B11" s="4" t="s">
        <v>193</v>
      </c>
    </row>
    <row r="12" spans="1:2" ht="16">
      <c r="A12" s="4" t="s">
        <v>15</v>
      </c>
      <c r="B12" s="4" t="s">
        <v>194</v>
      </c>
    </row>
    <row r="13" spans="1:2" ht="16">
      <c r="A13" s="4" t="s">
        <v>17</v>
      </c>
      <c r="B13" s="4" t="s">
        <v>195</v>
      </c>
    </row>
    <row r="14" spans="1:2">
      <c r="A14" s="11" t="s">
        <v>222</v>
      </c>
      <c r="B14" s="11"/>
    </row>
    <row r="15" spans="1:2" ht="16">
      <c r="A15" s="4" t="s">
        <v>19</v>
      </c>
      <c r="B15" s="4" t="s">
        <v>196</v>
      </c>
    </row>
    <row r="16" spans="1:2" ht="16">
      <c r="A16" s="4" t="s">
        <v>21</v>
      </c>
      <c r="B16" s="4" t="s">
        <v>197</v>
      </c>
    </row>
    <row r="17" spans="1:2" ht="16">
      <c r="A17" s="4" t="s">
        <v>198</v>
      </c>
      <c r="B17" s="4" t="s">
        <v>199</v>
      </c>
    </row>
    <row r="18" spans="1:2" ht="16">
      <c r="A18" s="23" t="s">
        <v>223</v>
      </c>
      <c r="B18" s="23"/>
    </row>
    <row r="19" spans="1:2" ht="16">
      <c r="A19" s="4" t="s">
        <v>24</v>
      </c>
      <c r="B19" s="4" t="s">
        <v>200</v>
      </c>
    </row>
    <row r="20" spans="1:2" ht="16">
      <c r="A20" s="4" t="s">
        <v>48</v>
      </c>
      <c r="B20" s="4" t="s">
        <v>201</v>
      </c>
    </row>
    <row r="21" spans="1:2" ht="16">
      <c r="A21" s="4" t="s">
        <v>99</v>
      </c>
      <c r="B21" s="4" t="s">
        <v>202</v>
      </c>
    </row>
    <row r="22" spans="1:2" ht="16">
      <c r="A22" s="4" t="s">
        <v>25</v>
      </c>
      <c r="B22" s="4" t="s">
        <v>94</v>
      </c>
    </row>
    <row r="23" spans="1:2" ht="16">
      <c r="A23" s="23" t="s">
        <v>224</v>
      </c>
      <c r="B23" s="23"/>
    </row>
    <row r="24" spans="1:2" ht="16">
      <c r="A24" s="4" t="s">
        <v>27</v>
      </c>
      <c r="B24" s="4" t="s">
        <v>203</v>
      </c>
    </row>
    <row r="25" spans="1:2" ht="16">
      <c r="A25" s="4" t="s">
        <v>29</v>
      </c>
      <c r="B25" s="4" t="s">
        <v>204</v>
      </c>
    </row>
    <row r="26" spans="1:2" ht="16">
      <c r="A26" s="23" t="s">
        <v>225</v>
      </c>
      <c r="B26" s="23"/>
    </row>
    <row r="27" spans="1:2" ht="16">
      <c r="A27" s="4" t="s">
        <v>31</v>
      </c>
      <c r="B27" s="4" t="s">
        <v>205</v>
      </c>
    </row>
    <row r="28" spans="1:2" ht="16">
      <c r="A28" s="4" t="s">
        <v>33</v>
      </c>
      <c r="B28" s="4" t="s">
        <v>206</v>
      </c>
    </row>
    <row r="29" spans="1:2" ht="16">
      <c r="A29" s="23" t="s">
        <v>226</v>
      </c>
      <c r="B29" s="23"/>
    </row>
    <row r="30" spans="1:2" ht="16">
      <c r="A30" s="4" t="s">
        <v>35</v>
      </c>
      <c r="B30" s="4" t="s">
        <v>207</v>
      </c>
    </row>
    <row r="31" spans="1:2" ht="16">
      <c r="A31" s="4" t="s">
        <v>37</v>
      </c>
      <c r="B31" s="4" t="s">
        <v>208</v>
      </c>
    </row>
    <row r="32" spans="1:2" ht="16">
      <c r="A32" s="23" t="s">
        <v>227</v>
      </c>
      <c r="B32" s="23"/>
    </row>
    <row r="33" spans="1:2" ht="16">
      <c r="A33" s="4" t="s">
        <v>39</v>
      </c>
      <c r="B33" s="4" t="s">
        <v>209</v>
      </c>
    </row>
    <row r="34" spans="1:2" ht="16">
      <c r="A34" s="4" t="s">
        <v>41</v>
      </c>
      <c r="B34" s="4" t="s">
        <v>210</v>
      </c>
    </row>
    <row r="35" spans="1:2" ht="16">
      <c r="A35" s="4" t="s">
        <v>43</v>
      </c>
      <c r="B35" s="4" t="s">
        <v>211</v>
      </c>
    </row>
    <row r="36" spans="1:2" ht="16">
      <c r="A36" s="4" t="s">
        <v>45</v>
      </c>
      <c r="B36" s="4" t="s">
        <v>212</v>
      </c>
    </row>
    <row r="37" spans="1:2" ht="16">
      <c r="A37" s="4" t="s">
        <v>47</v>
      </c>
      <c r="B37" s="4" t="s">
        <v>213</v>
      </c>
    </row>
    <row r="38" spans="1:2" ht="16">
      <c r="A38" s="4" t="s">
        <v>95</v>
      </c>
      <c r="B38" s="4" t="s">
        <v>214</v>
      </c>
    </row>
    <row r="39" spans="1:2" ht="16">
      <c r="A39" s="4" t="s">
        <v>97</v>
      </c>
      <c r="B39" s="4" t="s">
        <v>215</v>
      </c>
    </row>
    <row r="40" spans="1:2" ht="16">
      <c r="A40" s="4" t="s">
        <v>51</v>
      </c>
      <c r="B40" s="4" t="s">
        <v>216</v>
      </c>
    </row>
    <row r="41" spans="1:2" ht="16">
      <c r="A41" s="4" t="s">
        <v>53</v>
      </c>
      <c r="B41" s="4" t="s">
        <v>217</v>
      </c>
    </row>
    <row r="42" spans="1:2" ht="16">
      <c r="A42" s="4" t="s">
        <v>55</v>
      </c>
      <c r="B42" s="4" t="s">
        <v>54</v>
      </c>
    </row>
    <row r="43" spans="1:2" ht="16">
      <c r="A43" s="4" t="s">
        <v>57</v>
      </c>
      <c r="B43" s="4" t="s">
        <v>56</v>
      </c>
    </row>
    <row r="44" spans="1:2" ht="16">
      <c r="A44" s="4" t="s">
        <v>59</v>
      </c>
      <c r="B44" s="4" t="s">
        <v>58</v>
      </c>
    </row>
    <row r="45" spans="1:2" ht="16">
      <c r="A45" s="4" t="s">
        <v>61</v>
      </c>
      <c r="B45" s="4" t="s">
        <v>60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52"/>
  <sheetViews>
    <sheetView topLeftCell="G1" zoomScale="90" zoomScaleNormal="90" workbookViewId="0">
      <selection activeCell="L40" sqref="L40"/>
    </sheetView>
  </sheetViews>
  <sheetFormatPr baseColWidth="10" defaultColWidth="8.83203125" defaultRowHeight="15"/>
  <cols>
    <col min="1" max="1" width="15.83203125" bestFit="1" customWidth="1"/>
    <col min="2" max="2" width="38.5" bestFit="1" customWidth="1"/>
    <col min="3" max="3" width="9" bestFit="1" customWidth="1"/>
    <col min="4" max="4" width="8.6640625" bestFit="1" customWidth="1"/>
    <col min="5" max="5" width="8.33203125" bestFit="1" customWidth="1"/>
    <col min="6" max="6" width="8.5" customWidth="1"/>
    <col min="10" max="10" width="9.83203125" bestFit="1" customWidth="1"/>
  </cols>
  <sheetData>
    <row r="1" spans="1:12" ht="16">
      <c r="A1" s="3" t="s">
        <v>74</v>
      </c>
      <c r="B1" s="3" t="s">
        <v>75</v>
      </c>
      <c r="C1" s="3" t="s">
        <v>78</v>
      </c>
      <c r="D1" s="3" t="s">
        <v>76</v>
      </c>
      <c r="E1" s="3" t="s">
        <v>77</v>
      </c>
      <c r="F1" s="3"/>
      <c r="H1" s="6" t="s">
        <v>83</v>
      </c>
      <c r="I1">
        <v>30</v>
      </c>
      <c r="L1" s="3" t="s">
        <v>228</v>
      </c>
    </row>
    <row r="2" spans="1:12" ht="16">
      <c r="A2" s="10" t="s">
        <v>81</v>
      </c>
      <c r="B2" s="11" t="s">
        <v>218</v>
      </c>
      <c r="C2" s="11"/>
      <c r="D2" s="11"/>
      <c r="E2" s="11"/>
      <c r="F2" s="24"/>
      <c r="H2" s="6" t="s">
        <v>84</v>
      </c>
      <c r="I2">
        <v>94</v>
      </c>
    </row>
    <row r="3" spans="1:12" ht="16">
      <c r="A3" s="4" t="s">
        <v>1</v>
      </c>
      <c r="B3" s="4" t="s">
        <v>0</v>
      </c>
      <c r="C3" s="4">
        <v>0.12809999999999999</v>
      </c>
      <c r="D3" s="4">
        <v>7.5499999999999998E-2</v>
      </c>
      <c r="E3" s="4">
        <v>0.21590000000000001</v>
      </c>
      <c r="F3" s="4"/>
    </row>
    <row r="4" spans="1:12" ht="16">
      <c r="A4" s="4" t="s">
        <v>2</v>
      </c>
      <c r="B4" s="4" t="s">
        <v>79</v>
      </c>
      <c r="C4" s="4">
        <v>0.5635</v>
      </c>
      <c r="D4" s="4">
        <v>0.4637</v>
      </c>
      <c r="E4" s="4">
        <v>0.64810000000000001</v>
      </c>
      <c r="F4" s="4"/>
      <c r="H4" s="3" t="s">
        <v>88</v>
      </c>
      <c r="I4" s="3" t="s">
        <v>89</v>
      </c>
      <c r="J4" s="3" t="s">
        <v>90</v>
      </c>
    </row>
    <row r="5" spans="1:12" ht="16">
      <c r="A5" s="4" t="s">
        <v>4</v>
      </c>
      <c r="B5" s="4" t="s">
        <v>3</v>
      </c>
      <c r="C5" s="4">
        <v>0.112</v>
      </c>
      <c r="D5" s="4">
        <v>6.4600000000000005E-2</v>
      </c>
      <c r="E5" s="4">
        <v>0.1908</v>
      </c>
      <c r="F5" s="4"/>
      <c r="G5" s="15" t="s">
        <v>87</v>
      </c>
      <c r="H5">
        <v>37.57</v>
      </c>
      <c r="I5" s="16">
        <v>0.9</v>
      </c>
      <c r="J5" s="13">
        <f>I5/SQRT(3)</f>
        <v>0.51961524227066325</v>
      </c>
    </row>
    <row r="6" spans="1:12" ht="16">
      <c r="A6" s="4" t="s">
        <v>6</v>
      </c>
      <c r="B6" s="4" t="s">
        <v>5</v>
      </c>
      <c r="C6" s="4">
        <v>0.69159999999999999</v>
      </c>
      <c r="D6" s="4">
        <v>0.60660000000000003</v>
      </c>
      <c r="E6" s="4">
        <v>0.77629999999999999</v>
      </c>
      <c r="F6" s="4"/>
      <c r="G6" s="3" t="s">
        <v>91</v>
      </c>
      <c r="H6" s="13">
        <f>LN(2)/H5*24</f>
        <v>0.44278765859565306</v>
      </c>
      <c r="I6" s="13">
        <f>H6/H5*I5</f>
        <v>1.0607103879054771E-2</v>
      </c>
      <c r="J6" s="13">
        <f>I6/SQRT(3)</f>
        <v>6.1240142798945959E-3</v>
      </c>
    </row>
    <row r="7" spans="1:12" ht="16">
      <c r="A7" s="4" t="s">
        <v>7</v>
      </c>
      <c r="B7" s="4" t="s">
        <v>62</v>
      </c>
      <c r="C7" s="4">
        <v>2.01E-2</v>
      </c>
      <c r="D7" s="4">
        <v>3.3E-3</v>
      </c>
      <c r="E7" s="4">
        <v>4.7300000000000002E-2</v>
      </c>
      <c r="F7" s="4"/>
      <c r="G7" s="3" t="s">
        <v>92</v>
      </c>
      <c r="H7" s="13">
        <f>1/EXP(H6)</f>
        <v>0.64224356751085909</v>
      </c>
      <c r="I7" s="13">
        <f>H7*I6</f>
        <v>6.8123442362424081E-3</v>
      </c>
      <c r="J7" s="13">
        <f>I7/SQRT(3)</f>
        <v>3.93310877860695E-3</v>
      </c>
    </row>
    <row r="8" spans="1:12" ht="16">
      <c r="A8" s="4" t="s">
        <v>9</v>
      </c>
      <c r="B8" s="4" t="s">
        <v>8</v>
      </c>
      <c r="C8" s="4">
        <v>0.33550000000000002</v>
      </c>
      <c r="D8" s="4">
        <v>0.25919999999999999</v>
      </c>
      <c r="E8" s="4">
        <v>0.46</v>
      </c>
      <c r="F8" s="4"/>
    </row>
    <row r="9" spans="1:12" ht="16">
      <c r="A9" s="4" t="s">
        <v>10</v>
      </c>
      <c r="B9" s="4" t="s">
        <v>64</v>
      </c>
      <c r="C9" s="4">
        <v>0.33550000000000002</v>
      </c>
      <c r="D9" s="4">
        <v>0.25919999999999999</v>
      </c>
      <c r="E9" s="4">
        <v>0.46</v>
      </c>
      <c r="F9" s="4"/>
    </row>
    <row r="10" spans="1:12" ht="16">
      <c r="A10" s="4" t="s">
        <v>11</v>
      </c>
      <c r="B10" s="4" t="s">
        <v>66</v>
      </c>
      <c r="C10" s="4">
        <v>0.33550000000000002</v>
      </c>
      <c r="D10" s="4">
        <v>0.25919999999999999</v>
      </c>
      <c r="E10" s="4">
        <v>0.46</v>
      </c>
      <c r="F10" s="4"/>
    </row>
    <row r="11" spans="1:12" ht="16">
      <c r="A11" s="4" t="s">
        <v>13</v>
      </c>
      <c r="B11" s="4" t="s">
        <v>68</v>
      </c>
      <c r="C11" s="4">
        <v>0.5796</v>
      </c>
      <c r="D11" s="4">
        <v>0.49590000000000001</v>
      </c>
      <c r="E11" s="4">
        <v>0.66149999999999998</v>
      </c>
      <c r="F11" s="4"/>
    </row>
    <row r="12" spans="1:12" ht="16">
      <c r="A12" s="4" t="s">
        <v>12</v>
      </c>
      <c r="B12" s="4" t="s">
        <v>70</v>
      </c>
      <c r="C12" s="4">
        <v>0.67149999999999999</v>
      </c>
      <c r="D12" s="4">
        <v>0.59160000000000001</v>
      </c>
      <c r="E12" s="4">
        <v>0.749</v>
      </c>
      <c r="F12" s="4"/>
    </row>
    <row r="13" spans="1:12" ht="16">
      <c r="A13" s="4" t="s">
        <v>15</v>
      </c>
      <c r="B13" s="4" t="s">
        <v>14</v>
      </c>
      <c r="C13" s="4">
        <v>0.29189999999999999</v>
      </c>
      <c r="D13" s="4">
        <v>0.21479999999999999</v>
      </c>
      <c r="E13" s="4">
        <v>0.4047</v>
      </c>
      <c r="F13" s="4"/>
    </row>
    <row r="14" spans="1:12" ht="16">
      <c r="A14" s="4" t="s">
        <v>17</v>
      </c>
      <c r="B14" s="4" t="s">
        <v>16</v>
      </c>
      <c r="C14" s="4">
        <v>0.13550000000000001</v>
      </c>
      <c r="D14" s="4">
        <v>8.5000000000000006E-2</v>
      </c>
      <c r="E14" s="4">
        <v>0.2092</v>
      </c>
      <c r="F14" s="4"/>
    </row>
    <row r="15" spans="1:12" ht="16">
      <c r="A15" s="4" t="s">
        <v>19</v>
      </c>
      <c r="B15" s="4" t="s">
        <v>18</v>
      </c>
      <c r="C15" s="4">
        <v>0.31540000000000001</v>
      </c>
      <c r="D15" s="4">
        <v>0.2492</v>
      </c>
      <c r="E15" s="4">
        <v>0.41610000000000003</v>
      </c>
      <c r="F15" s="4"/>
    </row>
    <row r="16" spans="1:12" ht="16">
      <c r="A16" s="4" t="s">
        <v>21</v>
      </c>
      <c r="B16" s="4" t="s">
        <v>20</v>
      </c>
      <c r="C16" s="4">
        <v>0.31540000000000001</v>
      </c>
      <c r="D16" s="4">
        <v>0.2492</v>
      </c>
      <c r="E16" s="4">
        <v>0.41610000000000003</v>
      </c>
      <c r="F16" s="4"/>
    </row>
    <row r="17" spans="1:6" ht="16">
      <c r="A17" s="4" t="s">
        <v>22</v>
      </c>
      <c r="B17" s="4" t="s">
        <v>72</v>
      </c>
      <c r="C17" s="4">
        <v>0.31540000000000001</v>
      </c>
      <c r="D17" s="4">
        <v>0.2492</v>
      </c>
      <c r="E17" s="4">
        <v>0.41610000000000003</v>
      </c>
      <c r="F17" s="4"/>
    </row>
    <row r="18" spans="1:6" ht="16">
      <c r="A18" s="4" t="s">
        <v>24</v>
      </c>
      <c r="B18" s="4" t="s">
        <v>23</v>
      </c>
      <c r="C18" s="4">
        <v>0.67149999999999999</v>
      </c>
      <c r="D18" s="4">
        <v>0.59160000000000001</v>
      </c>
      <c r="E18" s="4">
        <v>0.749</v>
      </c>
      <c r="F18" s="4"/>
    </row>
    <row r="19" spans="1:6" ht="16">
      <c r="A19" s="4" t="s">
        <v>48</v>
      </c>
      <c r="B19" s="4" t="s">
        <v>93</v>
      </c>
      <c r="C19" s="4">
        <v>6.5799999999999997E-2</v>
      </c>
      <c r="D19" s="4">
        <v>5.5899999999999998E-2</v>
      </c>
      <c r="E19" s="4">
        <v>7.5399999999999995E-2</v>
      </c>
      <c r="F19" s="4"/>
    </row>
    <row r="20" spans="1:6" ht="16">
      <c r="A20" s="4" t="s">
        <v>99</v>
      </c>
      <c r="B20" s="4" t="s">
        <v>98</v>
      </c>
      <c r="C20" s="4">
        <v>5.2999999999999999E-2</v>
      </c>
      <c r="D20" s="4">
        <v>4.3499999999999997E-2</v>
      </c>
      <c r="E20" s="4">
        <v>6.3E-2</v>
      </c>
      <c r="F20" s="4"/>
    </row>
    <row r="21" spans="1:6" ht="16">
      <c r="A21" s="4" t="s">
        <v>176</v>
      </c>
      <c r="B21" s="4" t="s">
        <v>94</v>
      </c>
      <c r="C21" s="4">
        <v>0.44280000000000003</v>
      </c>
      <c r="D21" s="4">
        <v>0.43430000000000002</v>
      </c>
      <c r="E21" s="4">
        <v>0.45129999999999998</v>
      </c>
      <c r="F21" s="4"/>
    </row>
    <row r="22" spans="1:6" ht="16">
      <c r="A22" s="4" t="s">
        <v>27</v>
      </c>
      <c r="B22" s="4" t="s">
        <v>26</v>
      </c>
      <c r="C22" s="4">
        <v>7.4836</v>
      </c>
      <c r="D22" s="4">
        <v>3.8056000000000001</v>
      </c>
      <c r="E22" s="4">
        <v>34.392499999999998</v>
      </c>
      <c r="F22" s="4"/>
    </row>
    <row r="23" spans="1:6" ht="16">
      <c r="A23" s="4" t="s">
        <v>29</v>
      </c>
      <c r="B23" s="4" t="s">
        <v>28</v>
      </c>
      <c r="C23" s="4">
        <v>15.154500000000001</v>
      </c>
      <c r="D23" s="4">
        <v>7.7354000000000003</v>
      </c>
      <c r="E23" s="4">
        <v>69.117199999999997</v>
      </c>
      <c r="F23" s="4"/>
    </row>
    <row r="24" spans="1:6" ht="16">
      <c r="A24" s="4" t="s">
        <v>31</v>
      </c>
      <c r="B24" s="4" t="s">
        <v>30</v>
      </c>
      <c r="C24" s="4">
        <v>0.1046</v>
      </c>
      <c r="D24" s="4">
        <v>7.6399999999999996E-2</v>
      </c>
      <c r="E24" s="4">
        <v>0.17699999999999999</v>
      </c>
      <c r="F24" s="4"/>
    </row>
    <row r="25" spans="1:6" ht="16">
      <c r="A25" s="4" t="s">
        <v>33</v>
      </c>
      <c r="B25" s="4" t="s">
        <v>32</v>
      </c>
      <c r="C25" s="4">
        <v>0.37959999999999999</v>
      </c>
      <c r="D25" s="4">
        <v>0.26769999999999999</v>
      </c>
      <c r="E25" s="4">
        <v>0.47549999999999998</v>
      </c>
      <c r="F25" s="4"/>
    </row>
    <row r="26" spans="1:6" ht="16">
      <c r="A26" s="4" t="s">
        <v>35</v>
      </c>
      <c r="B26" s="4" t="s">
        <v>34</v>
      </c>
      <c r="C26" s="4">
        <v>0.3125</v>
      </c>
      <c r="D26" s="4">
        <v>0.2472</v>
      </c>
      <c r="E26" s="4">
        <v>0.4118</v>
      </c>
      <c r="F26" s="4"/>
    </row>
    <row r="27" spans="1:6" ht="16">
      <c r="A27" s="4" t="s">
        <v>37</v>
      </c>
      <c r="B27" s="4" t="s">
        <v>36</v>
      </c>
      <c r="C27" s="4">
        <v>2.8999999999999998E-3</v>
      </c>
      <c r="D27" s="4">
        <v>0</v>
      </c>
      <c r="E27" s="4">
        <v>7.0000000000000001E-3</v>
      </c>
      <c r="F27" s="4"/>
    </row>
    <row r="28" spans="1:6" ht="16">
      <c r="A28" s="7" t="s">
        <v>219</v>
      </c>
      <c r="B28" s="11" t="s">
        <v>220</v>
      </c>
      <c r="C28" s="8"/>
      <c r="D28" s="8"/>
      <c r="E28" s="8"/>
      <c r="F28" s="4"/>
    </row>
    <row r="29" spans="1:6" ht="16">
      <c r="A29" s="4" t="s">
        <v>39</v>
      </c>
      <c r="B29" s="4" t="s">
        <v>38</v>
      </c>
      <c r="C29" s="4">
        <v>14.871700000000001</v>
      </c>
      <c r="D29" s="4">
        <v>11.4567</v>
      </c>
      <c r="E29" s="4">
        <v>23.151700000000002</v>
      </c>
      <c r="F29" s="4"/>
    </row>
    <row r="30" spans="1:6" ht="16">
      <c r="A30" s="4" t="s">
        <v>41</v>
      </c>
      <c r="B30" s="4" t="s">
        <v>40</v>
      </c>
      <c r="C30" s="4">
        <v>85.128299999999996</v>
      </c>
      <c r="D30" s="4">
        <v>76.848299999999995</v>
      </c>
      <c r="E30" s="4">
        <v>88.543300000000002</v>
      </c>
      <c r="F30" s="4"/>
    </row>
    <row r="31" spans="1:6" ht="16">
      <c r="A31" s="4" t="s">
        <v>43</v>
      </c>
      <c r="B31" s="4" t="s">
        <v>42</v>
      </c>
      <c r="C31" s="4">
        <v>10.5511</v>
      </c>
      <c r="D31" s="4">
        <v>3.6200000000000003E-2</v>
      </c>
      <c r="E31" s="4">
        <v>22.970600000000001</v>
      </c>
      <c r="F31" s="4"/>
    </row>
    <row r="32" spans="1:6" ht="16">
      <c r="A32" s="4" t="s">
        <v>45</v>
      </c>
      <c r="B32" s="4" t="s">
        <v>44</v>
      </c>
      <c r="C32" s="4">
        <v>89.448899999999995</v>
      </c>
      <c r="D32" s="4">
        <v>77.029399999999995</v>
      </c>
      <c r="E32" s="4">
        <v>100</v>
      </c>
      <c r="F32" s="4"/>
    </row>
    <row r="33" spans="1:12" ht="16">
      <c r="A33" s="4" t="s">
        <v>47</v>
      </c>
      <c r="B33" s="4" t="s">
        <v>46</v>
      </c>
      <c r="C33" s="5">
        <v>9.9999999999999995E-8</v>
      </c>
      <c r="D33" s="4">
        <v>0</v>
      </c>
      <c r="E33" s="4">
        <v>1.0598000000000001</v>
      </c>
      <c r="F33" s="4"/>
    </row>
    <row r="34" spans="1:12" ht="16">
      <c r="A34" s="4" t="s">
        <v>95</v>
      </c>
      <c r="B34" s="4" t="s">
        <v>96</v>
      </c>
      <c r="C34" s="4">
        <v>35.78</v>
      </c>
      <c r="D34" s="4">
        <v>34.837600000000002</v>
      </c>
      <c r="E34" s="4">
        <v>36.7224</v>
      </c>
      <c r="F34" s="4"/>
    </row>
    <row r="35" spans="1:12" ht="16">
      <c r="A35" s="4" t="s">
        <v>97</v>
      </c>
      <c r="B35" s="4" t="s">
        <v>49</v>
      </c>
      <c r="C35" s="4">
        <v>64.22</v>
      </c>
      <c r="D35" s="4">
        <v>63.2776</v>
      </c>
      <c r="E35" s="4">
        <v>65.162400000000005</v>
      </c>
      <c r="F35" s="4"/>
    </row>
    <row r="36" spans="1:12" ht="16">
      <c r="A36" s="4" t="s">
        <v>51</v>
      </c>
      <c r="B36" s="4" t="s">
        <v>50</v>
      </c>
      <c r="C36" s="4">
        <v>1.1762999999999999</v>
      </c>
      <c r="D36" s="5">
        <v>9.9999999999999995E-8</v>
      </c>
      <c r="E36" s="4">
        <v>21.594899999999999</v>
      </c>
      <c r="F36" s="4"/>
    </row>
    <row r="37" spans="1:12" ht="16">
      <c r="A37" s="4" t="s">
        <v>53</v>
      </c>
      <c r="B37" s="4" t="s">
        <v>52</v>
      </c>
      <c r="C37" s="4">
        <v>98.823700000000002</v>
      </c>
      <c r="D37" s="4">
        <v>78.405100000000004</v>
      </c>
      <c r="E37" s="4">
        <v>100</v>
      </c>
      <c r="F37" s="4"/>
    </row>
    <row r="38" spans="1:12" ht="16">
      <c r="A38" s="4" t="s">
        <v>55</v>
      </c>
      <c r="B38" s="4" t="s">
        <v>54</v>
      </c>
      <c r="C38" s="4">
        <v>100</v>
      </c>
      <c r="D38" s="4">
        <v>100</v>
      </c>
      <c r="E38" s="4">
        <v>100</v>
      </c>
      <c r="F38" s="4"/>
    </row>
    <row r="39" spans="1:12" ht="16">
      <c r="A39" s="4" t="s">
        <v>57</v>
      </c>
      <c r="B39" s="4" t="s">
        <v>56</v>
      </c>
      <c r="C39" s="4">
        <v>100</v>
      </c>
      <c r="D39" s="4">
        <v>100</v>
      </c>
      <c r="E39" s="4">
        <v>100</v>
      </c>
      <c r="F39" s="4"/>
    </row>
    <row r="40" spans="1:12" ht="16">
      <c r="A40" s="4" t="s">
        <v>59</v>
      </c>
      <c r="B40" s="4" t="s">
        <v>58</v>
      </c>
      <c r="C40" s="4">
        <v>100</v>
      </c>
      <c r="D40" s="4">
        <v>100</v>
      </c>
      <c r="E40" s="4">
        <v>100</v>
      </c>
      <c r="F40" s="4"/>
      <c r="L40" s="3" t="s">
        <v>229</v>
      </c>
    </row>
    <row r="41" spans="1:12" ht="16">
      <c r="A41" s="4" t="s">
        <v>61</v>
      </c>
      <c r="B41" s="4" t="s">
        <v>60</v>
      </c>
      <c r="C41" s="4">
        <v>100</v>
      </c>
      <c r="D41" s="4">
        <v>100</v>
      </c>
      <c r="E41" s="4">
        <v>100</v>
      </c>
      <c r="F41" s="4"/>
    </row>
    <row r="42" spans="1:12" ht="16">
      <c r="A42" s="7" t="s">
        <v>82</v>
      </c>
      <c r="B42" s="11" t="s">
        <v>218</v>
      </c>
      <c r="C42" s="9"/>
      <c r="D42" s="9"/>
      <c r="E42" s="8"/>
      <c r="F42" s="4"/>
    </row>
    <row r="43" spans="1:12" ht="16">
      <c r="A43" s="4" t="s">
        <v>63</v>
      </c>
      <c r="B43" s="4" t="s">
        <v>62</v>
      </c>
      <c r="C43" s="4">
        <v>0.1095</v>
      </c>
      <c r="D43" s="4">
        <v>8.8999999999999996E-2</v>
      </c>
      <c r="E43" s="4">
        <v>0.13150000000000001</v>
      </c>
    </row>
    <row r="44" spans="1:12" ht="16">
      <c r="A44" s="4" t="s">
        <v>65</v>
      </c>
      <c r="B44" s="4" t="s">
        <v>64</v>
      </c>
      <c r="C44" s="4">
        <v>0.54430000000000001</v>
      </c>
      <c r="D44" s="4">
        <v>0</v>
      </c>
      <c r="E44" s="4" t="s">
        <v>80</v>
      </c>
    </row>
    <row r="45" spans="1:12" ht="16">
      <c r="A45" s="4" t="s">
        <v>67</v>
      </c>
      <c r="B45" s="4" t="s">
        <v>66</v>
      </c>
      <c r="C45" s="5">
        <v>69258</v>
      </c>
      <c r="D45" s="4">
        <v>0</v>
      </c>
      <c r="E45" s="4" t="s">
        <v>80</v>
      </c>
    </row>
    <row r="46" spans="1:12" ht="16">
      <c r="A46" s="4" t="s">
        <v>69</v>
      </c>
      <c r="B46" s="4" t="s">
        <v>68</v>
      </c>
      <c r="C46" s="4">
        <v>7.5286999999999997</v>
      </c>
      <c r="D46" s="4">
        <v>1.3844000000000001</v>
      </c>
      <c r="E46" s="4" t="s">
        <v>80</v>
      </c>
    </row>
    <row r="47" spans="1:12" ht="16">
      <c r="A47" s="4" t="s">
        <v>71</v>
      </c>
      <c r="B47" s="4" t="s">
        <v>70</v>
      </c>
      <c r="C47" s="4">
        <v>120.834</v>
      </c>
      <c r="D47" s="4">
        <v>0</v>
      </c>
      <c r="E47" s="4" t="s">
        <v>80</v>
      </c>
    </row>
    <row r="48" spans="1:12" ht="16">
      <c r="A48" s="4" t="s">
        <v>73</v>
      </c>
      <c r="B48" s="4" t="s">
        <v>72</v>
      </c>
      <c r="C48" s="4">
        <v>6.1999999999999998E-3</v>
      </c>
      <c r="D48" s="4">
        <v>0</v>
      </c>
      <c r="E48" s="4" t="s">
        <v>80</v>
      </c>
    </row>
    <row r="51" spans="2:2">
      <c r="B51" s="1"/>
    </row>
    <row r="52" spans="2:2">
      <c r="B52" s="1"/>
    </row>
  </sheetData>
  <phoneticPr fontId="5" type="noConversion"/>
  <pageMargins left="0.7" right="0.7" top="0.75" bottom="0.75" header="0.3" footer="0.3"/>
  <pageSetup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52"/>
  <sheetViews>
    <sheetView topLeftCell="F1" workbookViewId="0">
      <selection activeCell="I46" sqref="I46"/>
    </sheetView>
  </sheetViews>
  <sheetFormatPr baseColWidth="10" defaultColWidth="8.83203125" defaultRowHeight="15"/>
  <cols>
    <col min="1" max="1" width="15.83203125" bestFit="1" customWidth="1"/>
    <col min="2" max="2" width="38.5" bestFit="1" customWidth="1"/>
    <col min="3" max="3" width="8.5" bestFit="1" customWidth="1"/>
    <col min="4" max="4" width="7.5" bestFit="1" customWidth="1"/>
    <col min="5" max="5" width="8.5" bestFit="1" customWidth="1"/>
    <col min="10" max="10" width="9.83203125" bestFit="1" customWidth="1"/>
  </cols>
  <sheetData>
    <row r="1" spans="1:12" ht="16">
      <c r="A1" s="3" t="s">
        <v>74</v>
      </c>
      <c r="B1" s="3" t="s">
        <v>75</v>
      </c>
      <c r="C1" s="3" t="s">
        <v>78</v>
      </c>
      <c r="D1" s="3" t="s">
        <v>76</v>
      </c>
      <c r="E1" s="3" t="s">
        <v>77</v>
      </c>
      <c r="G1" s="6" t="s">
        <v>83</v>
      </c>
      <c r="H1">
        <v>78.400000000000006</v>
      </c>
      <c r="L1" s="3" t="s">
        <v>228</v>
      </c>
    </row>
    <row r="2" spans="1:12" ht="16">
      <c r="A2" s="10" t="s">
        <v>81</v>
      </c>
      <c r="B2" s="11" t="s">
        <v>218</v>
      </c>
      <c r="C2" s="11"/>
      <c r="D2" s="11"/>
      <c r="E2" s="11"/>
      <c r="G2" s="6" t="s">
        <v>84</v>
      </c>
      <c r="H2">
        <v>94</v>
      </c>
    </row>
    <row r="3" spans="1:12" ht="16">
      <c r="A3" s="4" t="s">
        <v>1</v>
      </c>
      <c r="B3" s="4" t="s">
        <v>0</v>
      </c>
      <c r="C3" s="4">
        <v>9.4700000000000006E-2</v>
      </c>
      <c r="D3" s="4">
        <v>4.9099999999999998E-2</v>
      </c>
      <c r="E3" s="4">
        <v>0.14430000000000001</v>
      </c>
    </row>
    <row r="4" spans="1:12" ht="16">
      <c r="A4" s="4" t="s">
        <v>2</v>
      </c>
      <c r="B4" s="4" t="s">
        <v>79</v>
      </c>
      <c r="C4" s="4">
        <v>0.45689999999999997</v>
      </c>
      <c r="D4" s="4">
        <v>0.39739999999999998</v>
      </c>
      <c r="E4" s="4">
        <v>0.51900000000000002</v>
      </c>
      <c r="H4" s="3" t="s">
        <v>88</v>
      </c>
      <c r="I4" s="3" t="s">
        <v>89</v>
      </c>
      <c r="J4" s="3" t="s">
        <v>90</v>
      </c>
    </row>
    <row r="5" spans="1:12" ht="16">
      <c r="A5" s="4" t="s">
        <v>4</v>
      </c>
      <c r="B5" s="4" t="s">
        <v>3</v>
      </c>
      <c r="C5" s="4">
        <v>0.1769</v>
      </c>
      <c r="D5" s="4">
        <v>0.1492</v>
      </c>
      <c r="E5" s="4">
        <v>0.2354</v>
      </c>
      <c r="G5" s="15" t="s">
        <v>87</v>
      </c>
      <c r="H5">
        <v>52.57</v>
      </c>
      <c r="I5" s="16">
        <v>2.19</v>
      </c>
      <c r="J5" s="13">
        <f>I5/SQRT(3)</f>
        <v>1.2643970895252805</v>
      </c>
    </row>
    <row r="6" spans="1:12" ht="16">
      <c r="A6" s="4" t="s">
        <v>6</v>
      </c>
      <c r="B6" s="4" t="s">
        <v>5</v>
      </c>
      <c r="C6" s="4">
        <v>0.55159999999999998</v>
      </c>
      <c r="D6" s="4">
        <v>0.48920000000000002</v>
      </c>
      <c r="E6" s="4">
        <v>0.61629999999999996</v>
      </c>
      <c r="G6" s="3" t="s">
        <v>91</v>
      </c>
      <c r="H6" s="13">
        <f>LN(2)/H5*24</f>
        <v>0.31644535540115437</v>
      </c>
      <c r="I6" s="13">
        <f>H6/H5*I5</f>
        <v>1.318271501480936E-2</v>
      </c>
      <c r="J6" s="13">
        <f>I6/SQRT(3)</f>
        <v>7.6110440624503053E-3</v>
      </c>
    </row>
    <row r="7" spans="1:12" ht="16">
      <c r="A7" s="4" t="s">
        <v>7</v>
      </c>
      <c r="B7" s="4" t="s">
        <v>62</v>
      </c>
      <c r="C7" s="4">
        <v>-0.1145</v>
      </c>
      <c r="D7" s="4">
        <v>-0.1346</v>
      </c>
      <c r="E7" s="4">
        <v>-9.5600000000000004E-2</v>
      </c>
      <c r="G7" s="3" t="s">
        <v>92</v>
      </c>
      <c r="H7" s="13">
        <f>1/EXP(H6)</f>
        <v>0.72873483189434507</v>
      </c>
      <c r="I7" s="13">
        <f>H7*I6</f>
        <v>9.6067036102281574E-3</v>
      </c>
      <c r="J7" s="13">
        <f>I7/SQRT(3)</f>
        <v>5.5464329153901764E-3</v>
      </c>
    </row>
    <row r="8" spans="1:12" ht="16">
      <c r="A8" s="4" t="s">
        <v>9</v>
      </c>
      <c r="B8" s="4" t="s">
        <v>8</v>
      </c>
      <c r="C8" s="4">
        <v>0.37990000000000002</v>
      </c>
      <c r="D8" s="4">
        <v>0.32250000000000001</v>
      </c>
      <c r="E8" s="4">
        <v>0.46350000000000002</v>
      </c>
    </row>
    <row r="9" spans="1:12" ht="16">
      <c r="A9" s="4" t="s">
        <v>10</v>
      </c>
      <c r="B9" s="4" t="s">
        <v>64</v>
      </c>
      <c r="C9" s="4">
        <v>0.37990000000000002</v>
      </c>
      <c r="D9" s="4">
        <v>0.32250000000000001</v>
      </c>
      <c r="E9" s="4">
        <v>0.46350000000000002</v>
      </c>
    </row>
    <row r="10" spans="1:12" ht="16">
      <c r="A10" s="4" t="s">
        <v>11</v>
      </c>
      <c r="B10" s="4" t="s">
        <v>66</v>
      </c>
      <c r="C10" s="4">
        <v>0.37990000000000002</v>
      </c>
      <c r="D10" s="4">
        <v>0.32250000000000001</v>
      </c>
      <c r="E10" s="4">
        <v>0.46350000000000002</v>
      </c>
    </row>
    <row r="11" spans="1:12" ht="16">
      <c r="A11" s="4" t="s">
        <v>13</v>
      </c>
      <c r="B11" s="4" t="s">
        <v>68</v>
      </c>
      <c r="C11" s="4">
        <v>0.37469999999999998</v>
      </c>
      <c r="D11" s="4">
        <v>0.3196</v>
      </c>
      <c r="E11" s="4">
        <v>0.42159999999999997</v>
      </c>
    </row>
    <row r="12" spans="1:12" ht="16">
      <c r="A12" s="4" t="s">
        <v>12</v>
      </c>
      <c r="B12" s="4" t="s">
        <v>70</v>
      </c>
      <c r="C12" s="4">
        <v>0.66610000000000003</v>
      </c>
      <c r="D12" s="4">
        <v>0.59379999999999999</v>
      </c>
      <c r="E12" s="4">
        <v>0.73960000000000004</v>
      </c>
    </row>
    <row r="13" spans="1:12" ht="16">
      <c r="A13" s="4" t="s">
        <v>15</v>
      </c>
      <c r="B13" s="4" t="s">
        <v>14</v>
      </c>
      <c r="C13" s="4">
        <v>0.53039999999999998</v>
      </c>
      <c r="D13" s="4">
        <v>0.46100000000000002</v>
      </c>
      <c r="E13" s="4">
        <v>0.62050000000000005</v>
      </c>
    </row>
    <row r="14" spans="1:12" ht="16">
      <c r="A14" s="4" t="s">
        <v>17</v>
      </c>
      <c r="B14" s="4" t="s">
        <v>16</v>
      </c>
      <c r="C14" s="4">
        <v>0.1409</v>
      </c>
      <c r="D14" s="4">
        <v>0.1082</v>
      </c>
      <c r="E14" s="4">
        <v>0.1923</v>
      </c>
    </row>
    <row r="15" spans="1:12" ht="16">
      <c r="A15" s="4" t="s">
        <v>19</v>
      </c>
      <c r="B15" s="4" t="s">
        <v>18</v>
      </c>
      <c r="C15" s="4">
        <v>0.49440000000000001</v>
      </c>
      <c r="D15" s="4">
        <v>0.43149999999999999</v>
      </c>
      <c r="E15" s="4">
        <v>0.57430000000000003</v>
      </c>
    </row>
    <row r="16" spans="1:12" ht="16">
      <c r="A16" s="4" t="s">
        <v>21</v>
      </c>
      <c r="B16" s="4" t="s">
        <v>20</v>
      </c>
      <c r="C16" s="4">
        <v>0.49440000000000001</v>
      </c>
      <c r="D16" s="4">
        <v>0.43149999999999999</v>
      </c>
      <c r="E16" s="4">
        <v>0.57430000000000003</v>
      </c>
    </row>
    <row r="17" spans="1:5" ht="16">
      <c r="A17" s="4" t="s">
        <v>22</v>
      </c>
      <c r="B17" s="4" t="s">
        <v>72</v>
      </c>
      <c r="C17" s="4">
        <v>0.49440000000000001</v>
      </c>
      <c r="D17" s="4">
        <v>0.43149999999999999</v>
      </c>
      <c r="E17" s="4">
        <v>0.57430000000000003</v>
      </c>
    </row>
    <row r="18" spans="1:5" ht="16">
      <c r="A18" s="4" t="s">
        <v>24</v>
      </c>
      <c r="B18" s="4" t="s">
        <v>23</v>
      </c>
      <c r="C18" s="4">
        <v>0.66610000000000003</v>
      </c>
      <c r="D18" s="4">
        <v>0.59379999999999999</v>
      </c>
      <c r="E18" s="4">
        <v>0.73960000000000004</v>
      </c>
    </row>
    <row r="19" spans="1:5" ht="16">
      <c r="A19" s="4" t="s">
        <v>48</v>
      </c>
      <c r="B19" s="4" t="s">
        <v>93</v>
      </c>
      <c r="C19" s="4">
        <v>7.0300000000000001E-2</v>
      </c>
      <c r="D19" s="4">
        <v>6.1400000000000003E-2</v>
      </c>
      <c r="E19" s="4">
        <v>7.9399999999999998E-2</v>
      </c>
    </row>
    <row r="20" spans="1:5" ht="16">
      <c r="A20" s="4" t="s">
        <v>99</v>
      </c>
      <c r="B20" s="4" t="s">
        <v>98</v>
      </c>
      <c r="C20" s="4">
        <v>1.46E-2</v>
      </c>
      <c r="D20" s="4">
        <v>5.8999999999999999E-3</v>
      </c>
      <c r="E20" s="4">
        <v>2.3300000000000001E-2</v>
      </c>
    </row>
    <row r="21" spans="1:5" ht="16">
      <c r="A21" s="4" t="s">
        <v>176</v>
      </c>
      <c r="B21" s="4" t="s">
        <v>94</v>
      </c>
      <c r="C21" s="4">
        <v>0.31640000000000001</v>
      </c>
      <c r="D21" s="4">
        <v>0.30590000000000001</v>
      </c>
      <c r="E21" s="4">
        <v>0.32690000000000002</v>
      </c>
    </row>
    <row r="22" spans="1:5" ht="16">
      <c r="A22" s="4" t="s">
        <v>27</v>
      </c>
      <c r="B22" s="4" t="s">
        <v>26</v>
      </c>
      <c r="C22" s="4">
        <v>64.076300000000003</v>
      </c>
      <c r="D22" s="4">
        <v>14.1845</v>
      </c>
      <c r="E22" s="5">
        <v>5000000</v>
      </c>
    </row>
    <row r="23" spans="1:5" ht="16">
      <c r="A23" s="4" t="s">
        <v>29</v>
      </c>
      <c r="B23" s="4" t="s">
        <v>28</v>
      </c>
      <c r="C23" s="4">
        <v>128.5523</v>
      </c>
      <c r="D23" s="4">
        <v>28.757899999999999</v>
      </c>
      <c r="E23" s="4" t="s">
        <v>80</v>
      </c>
    </row>
    <row r="24" spans="1:5" ht="16">
      <c r="A24" s="4" t="s">
        <v>31</v>
      </c>
      <c r="B24" s="4" t="s">
        <v>30</v>
      </c>
      <c r="C24" s="4">
        <v>0.13070000000000001</v>
      </c>
      <c r="D24" s="4">
        <v>9.8400000000000001E-2</v>
      </c>
      <c r="E24" s="4">
        <v>0.1686</v>
      </c>
    </row>
    <row r="25" spans="1:5" ht="16">
      <c r="A25" s="4" t="s">
        <v>33</v>
      </c>
      <c r="B25" s="4" t="s">
        <v>32</v>
      </c>
      <c r="C25" s="4">
        <v>0.1358</v>
      </c>
      <c r="D25" s="4">
        <v>0.06</v>
      </c>
      <c r="E25" s="4">
        <v>0.18360000000000001</v>
      </c>
    </row>
    <row r="26" spans="1:5" ht="16">
      <c r="A26" s="4" t="s">
        <v>35</v>
      </c>
      <c r="B26" s="4" t="s">
        <v>34</v>
      </c>
      <c r="C26" s="4">
        <v>0.4859</v>
      </c>
      <c r="D26" s="4">
        <v>0.42420000000000002</v>
      </c>
      <c r="E26" s="4">
        <v>0.56420000000000003</v>
      </c>
    </row>
    <row r="27" spans="1:5" ht="16">
      <c r="A27" s="4" t="s">
        <v>37</v>
      </c>
      <c r="B27" s="4" t="s">
        <v>36</v>
      </c>
      <c r="C27" s="4">
        <v>8.5000000000000006E-3</v>
      </c>
      <c r="D27" s="4">
        <v>3.0999999999999999E-3</v>
      </c>
      <c r="E27" s="4">
        <v>1.4200000000000001E-2</v>
      </c>
    </row>
    <row r="28" spans="1:5" ht="16">
      <c r="A28" s="7" t="s">
        <v>219</v>
      </c>
      <c r="B28" s="11" t="s">
        <v>220</v>
      </c>
      <c r="C28" s="8"/>
      <c r="D28" s="8"/>
      <c r="E28" s="8"/>
    </row>
    <row r="29" spans="1:5" ht="16">
      <c r="A29" s="4" t="s">
        <v>39</v>
      </c>
      <c r="B29" s="4" t="s">
        <v>38</v>
      </c>
      <c r="C29" s="4">
        <v>22.140599999999999</v>
      </c>
      <c r="D29" s="4">
        <v>18.726099999999999</v>
      </c>
      <c r="E29" s="4">
        <v>25.432099999999998</v>
      </c>
    </row>
    <row r="30" spans="1:5" ht="16">
      <c r="A30" s="4" t="s">
        <v>41</v>
      </c>
      <c r="B30" s="4" t="s">
        <v>40</v>
      </c>
      <c r="C30" s="4">
        <v>77.859399999999994</v>
      </c>
      <c r="D30" s="4">
        <v>74.567899999999995</v>
      </c>
      <c r="E30" s="4">
        <v>81.273899999999998</v>
      </c>
    </row>
    <row r="31" spans="1:5" ht="16">
      <c r="A31" s="4" t="s">
        <v>43</v>
      </c>
      <c r="B31" s="4" t="s">
        <v>42</v>
      </c>
      <c r="C31" s="4">
        <v>22.635100000000001</v>
      </c>
      <c r="D31" s="4">
        <v>13.630699999999999</v>
      </c>
      <c r="E31" s="4">
        <v>31.220800000000001</v>
      </c>
    </row>
    <row r="32" spans="1:5" ht="16">
      <c r="A32" s="4" t="s">
        <v>45</v>
      </c>
      <c r="B32" s="4" t="s">
        <v>44</v>
      </c>
      <c r="C32" s="4">
        <v>76.614099999999993</v>
      </c>
      <c r="D32" s="4">
        <v>67.620999999999995</v>
      </c>
      <c r="E32" s="4">
        <v>86.118099999999998</v>
      </c>
    </row>
    <row r="33" spans="1:12" ht="16">
      <c r="A33" s="4" t="s">
        <v>47</v>
      </c>
      <c r="B33" s="4" t="s">
        <v>46</v>
      </c>
      <c r="C33" s="4">
        <v>0.75070000000000003</v>
      </c>
      <c r="D33" s="4">
        <v>0</v>
      </c>
      <c r="E33" s="4">
        <v>2.8889999999999998</v>
      </c>
    </row>
    <row r="34" spans="1:12" ht="16">
      <c r="A34" s="4" t="s">
        <v>95</v>
      </c>
      <c r="B34" s="4" t="s">
        <v>96</v>
      </c>
      <c r="C34" s="4">
        <v>27.13</v>
      </c>
      <c r="D34" s="4">
        <v>25.799499999999998</v>
      </c>
      <c r="E34" s="4">
        <v>28.4605</v>
      </c>
    </row>
    <row r="35" spans="1:12" ht="16">
      <c r="A35" s="4" t="s">
        <v>97</v>
      </c>
      <c r="B35" s="4" t="s">
        <v>49</v>
      </c>
      <c r="C35" s="4">
        <v>72.87</v>
      </c>
      <c r="D35" s="4">
        <v>71.539500000000004</v>
      </c>
      <c r="E35" s="4">
        <v>74.200500000000005</v>
      </c>
    </row>
    <row r="36" spans="1:12" ht="16">
      <c r="A36" s="4" t="s">
        <v>51</v>
      </c>
      <c r="B36" s="4" t="s">
        <v>50</v>
      </c>
      <c r="C36" s="4">
        <v>13.577299999999999</v>
      </c>
      <c r="D36" s="4">
        <v>3.2193999999999998</v>
      </c>
      <c r="E36" s="4">
        <v>23.666399999999999</v>
      </c>
    </row>
    <row r="37" spans="1:12" ht="16">
      <c r="A37" s="4" t="s">
        <v>53</v>
      </c>
      <c r="B37" s="4" t="s">
        <v>52</v>
      </c>
      <c r="C37" s="4">
        <v>86.422700000000006</v>
      </c>
      <c r="D37" s="4">
        <v>76.333600000000004</v>
      </c>
      <c r="E37" s="4">
        <v>96.780600000000007</v>
      </c>
    </row>
    <row r="38" spans="1:12" ht="16">
      <c r="A38" s="4" t="s">
        <v>55</v>
      </c>
      <c r="B38" s="4" t="s">
        <v>54</v>
      </c>
      <c r="C38" s="4">
        <v>100</v>
      </c>
      <c r="D38" s="4">
        <v>100</v>
      </c>
      <c r="E38" s="4">
        <v>100</v>
      </c>
    </row>
    <row r="39" spans="1:12" ht="16">
      <c r="A39" s="4" t="s">
        <v>57</v>
      </c>
      <c r="B39" s="4" t="s">
        <v>56</v>
      </c>
      <c r="C39" s="4">
        <v>100</v>
      </c>
      <c r="D39" s="4">
        <v>100</v>
      </c>
      <c r="E39" s="4">
        <v>100</v>
      </c>
    </row>
    <row r="40" spans="1:12" ht="16">
      <c r="A40" s="4" t="s">
        <v>59</v>
      </c>
      <c r="B40" s="4" t="s">
        <v>58</v>
      </c>
      <c r="C40" s="4">
        <v>100</v>
      </c>
      <c r="D40" s="4">
        <v>100</v>
      </c>
      <c r="E40" s="4">
        <v>100</v>
      </c>
      <c r="L40" s="3" t="s">
        <v>229</v>
      </c>
    </row>
    <row r="41" spans="1:12" ht="16">
      <c r="A41" s="4" t="s">
        <v>61</v>
      </c>
      <c r="B41" s="4" t="s">
        <v>60</v>
      </c>
      <c r="C41" s="4">
        <v>100</v>
      </c>
      <c r="D41" s="4">
        <v>100</v>
      </c>
      <c r="E41" s="4">
        <v>100</v>
      </c>
    </row>
    <row r="42" spans="1:12" ht="16">
      <c r="A42" s="7" t="s">
        <v>82</v>
      </c>
      <c r="B42" s="11" t="s">
        <v>218</v>
      </c>
      <c r="C42" s="9"/>
      <c r="D42" s="9"/>
      <c r="E42" s="8"/>
    </row>
    <row r="43" spans="1:12" ht="16">
      <c r="A43" s="4" t="s">
        <v>63</v>
      </c>
      <c r="B43" s="4" t="s">
        <v>62</v>
      </c>
      <c r="C43" s="4">
        <v>0.10970000000000001</v>
      </c>
      <c r="D43" s="4">
        <v>8.9399999999999993E-2</v>
      </c>
      <c r="E43" s="4">
        <v>0.13400000000000001</v>
      </c>
    </row>
    <row r="44" spans="1:12" ht="16">
      <c r="A44" s="4" t="s">
        <v>65</v>
      </c>
      <c r="B44" s="4" t="s">
        <v>64</v>
      </c>
      <c r="C44" s="4">
        <v>3.0024999999999999</v>
      </c>
      <c r="D44" s="4">
        <v>0</v>
      </c>
      <c r="E44" s="4" t="s">
        <v>80</v>
      </c>
    </row>
    <row r="45" spans="1:12" ht="16">
      <c r="A45" s="4" t="s">
        <v>67</v>
      </c>
      <c r="B45" s="4" t="s">
        <v>66</v>
      </c>
      <c r="C45" s="5">
        <v>9.9999999999999995E-8</v>
      </c>
      <c r="D45" s="4">
        <v>0</v>
      </c>
      <c r="E45" s="4" t="s">
        <v>80</v>
      </c>
    </row>
    <row r="46" spans="1:12" ht="16">
      <c r="A46" s="4" t="s">
        <v>69</v>
      </c>
      <c r="B46" s="4" t="s">
        <v>68</v>
      </c>
      <c r="C46" s="4">
        <v>2.4039999999999999</v>
      </c>
      <c r="D46" s="4">
        <v>1.1248</v>
      </c>
      <c r="E46" s="4">
        <v>16.601700000000001</v>
      </c>
      <c r="I46" t="s">
        <v>230</v>
      </c>
    </row>
    <row r="47" spans="1:12" ht="16">
      <c r="A47" s="4" t="s">
        <v>71</v>
      </c>
      <c r="B47" s="4" t="s">
        <v>70</v>
      </c>
      <c r="C47" s="4">
        <v>13.459300000000001</v>
      </c>
      <c r="D47" s="4">
        <v>0</v>
      </c>
      <c r="E47" s="4" t="s">
        <v>80</v>
      </c>
    </row>
    <row r="48" spans="1:12" ht="16">
      <c r="A48" s="4" t="s">
        <v>73</v>
      </c>
      <c r="B48" s="4" t="s">
        <v>72</v>
      </c>
      <c r="C48" s="4">
        <v>0.13569999999999999</v>
      </c>
      <c r="D48" s="4">
        <v>0</v>
      </c>
      <c r="E48" s="4" t="s">
        <v>80</v>
      </c>
    </row>
    <row r="49" spans="3:4">
      <c r="C49" s="2"/>
      <c r="D49" s="2"/>
    </row>
    <row r="50" spans="3:4">
      <c r="C50" s="2"/>
      <c r="D50" s="2"/>
    </row>
    <row r="51" spans="3:4">
      <c r="C51" s="2"/>
      <c r="D51" s="2"/>
    </row>
    <row r="52" spans="3:4">
      <c r="C52" s="2"/>
      <c r="D52" s="2"/>
    </row>
  </sheetData>
  <phoneticPr fontId="5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52"/>
  <sheetViews>
    <sheetView tabSelected="1" topLeftCell="A28" workbookViewId="0">
      <selection activeCell="Q18" sqref="Q18"/>
    </sheetView>
  </sheetViews>
  <sheetFormatPr baseColWidth="10" defaultColWidth="8.83203125" defaultRowHeight="15"/>
  <cols>
    <col min="1" max="1" width="15.83203125" bestFit="1" customWidth="1"/>
    <col min="2" max="2" width="38.5" bestFit="1" customWidth="1"/>
    <col min="3" max="3" width="10.5" bestFit="1" customWidth="1"/>
    <col min="4" max="4" width="9.5" bestFit="1" customWidth="1"/>
    <col min="5" max="5" width="11.33203125" bestFit="1" customWidth="1"/>
    <col min="7" max="9" width="9.1640625" customWidth="1"/>
  </cols>
  <sheetData>
    <row r="1" spans="1:10">
      <c r="A1" s="3" t="s">
        <v>74</v>
      </c>
      <c r="B1" s="3" t="s">
        <v>75</v>
      </c>
      <c r="C1" s="3" t="s">
        <v>85</v>
      </c>
      <c r="D1" s="3" t="s">
        <v>86</v>
      </c>
      <c r="E1" s="3" t="s">
        <v>171</v>
      </c>
    </row>
    <row r="2" spans="1:10">
      <c r="A2" s="10" t="s">
        <v>81</v>
      </c>
      <c r="B2" s="11" t="s">
        <v>218</v>
      </c>
      <c r="C2" s="11"/>
      <c r="D2" s="11"/>
      <c r="E2" s="11"/>
    </row>
    <row r="3" spans="1:10" ht="16">
      <c r="A3" s="4" t="s">
        <v>1</v>
      </c>
      <c r="B3" s="4" t="s">
        <v>0</v>
      </c>
      <c r="C3" s="12">
        <f>'CTRL fluxes'!C3</f>
        <v>0.12809999999999999</v>
      </c>
      <c r="D3" s="12">
        <f>'CSC fluxes'!C3</f>
        <v>9.4700000000000006E-2</v>
      </c>
      <c r="E3" s="14" t="b">
        <f>OR(IF('CTRL fluxes'!D3&gt;'CSC fluxes'!E3,1,0),IF('CTRL fluxes'!E3&lt;'CSC fluxes'!D3,1,0))</f>
        <v>0</v>
      </c>
    </row>
    <row r="4" spans="1:10" ht="16">
      <c r="A4" s="4" t="s">
        <v>2</v>
      </c>
      <c r="B4" s="4" t="s">
        <v>79</v>
      </c>
      <c r="C4" s="12">
        <f>'CTRL fluxes'!C4</f>
        <v>0.5635</v>
      </c>
      <c r="D4" s="12">
        <f>'CSC fluxes'!C4</f>
        <v>0.45689999999999997</v>
      </c>
      <c r="E4" s="14" t="b">
        <f>OR(IF('CTRL fluxes'!D4&gt;'CSC fluxes'!E4,1,0),IF('CTRL fluxes'!E4&lt;'CSC fluxes'!D4,1,0))</f>
        <v>0</v>
      </c>
      <c r="G4" s="26" t="s">
        <v>85</v>
      </c>
      <c r="H4" s="26"/>
      <c r="I4" s="26" t="s">
        <v>86</v>
      </c>
      <c r="J4" s="26"/>
    </row>
    <row r="5" spans="1:10" ht="16">
      <c r="A5" s="4" t="s">
        <v>4</v>
      </c>
      <c r="B5" s="4" t="s">
        <v>3</v>
      </c>
      <c r="C5" s="12">
        <f>'CTRL fluxes'!C5</f>
        <v>0.112</v>
      </c>
      <c r="D5" s="12">
        <f>'CSC fluxes'!C5</f>
        <v>0.1769</v>
      </c>
      <c r="E5" s="14" t="b">
        <f>OR(IF('CTRL fluxes'!D5&gt;'CSC fluxes'!E5,1,0),IF('CTRL fluxes'!E5&lt;'CSC fluxes'!D5,1,0))</f>
        <v>0</v>
      </c>
      <c r="G5" s="3" t="s">
        <v>174</v>
      </c>
      <c r="H5" s="3" t="s">
        <v>175</v>
      </c>
      <c r="I5" s="3" t="s">
        <v>174</v>
      </c>
      <c r="J5" s="3" t="s">
        <v>175</v>
      </c>
    </row>
    <row r="6" spans="1:10" ht="16">
      <c r="A6" s="4" t="s">
        <v>6</v>
      </c>
      <c r="B6" s="4" t="s">
        <v>5</v>
      </c>
      <c r="C6" s="12">
        <f>'CTRL fluxes'!C6</f>
        <v>0.69159999999999999</v>
      </c>
      <c r="D6" s="12">
        <f>'CSC fluxes'!C6</f>
        <v>0.55159999999999998</v>
      </c>
      <c r="E6" s="14" t="b">
        <f>OR(IF('CTRL fluxes'!D6&gt;'CSC fluxes'!E6,1,0),IF('CTRL fluxes'!E6&lt;'CSC fluxes'!D6,1,0))</f>
        <v>0</v>
      </c>
      <c r="G6" s="21"/>
      <c r="H6" s="21"/>
      <c r="I6" s="21"/>
      <c r="J6" s="21"/>
    </row>
    <row r="7" spans="1:10" ht="16">
      <c r="A7" s="4" t="s">
        <v>7</v>
      </c>
      <c r="B7" s="4" t="s">
        <v>62</v>
      </c>
      <c r="C7" s="12">
        <f>'CTRL fluxes'!C7</f>
        <v>2.01E-2</v>
      </c>
      <c r="D7" s="12">
        <f>'CSC fluxes'!C7</f>
        <v>-0.1145</v>
      </c>
      <c r="E7" s="14" t="b">
        <f>OR(IF('CTRL fluxes'!D7&gt;'CSC fluxes'!E7,1,0),IF('CTRL fluxes'!E7&lt;'CSC fluxes'!D7,1,0))</f>
        <v>1</v>
      </c>
      <c r="F7" s="13"/>
      <c r="G7">
        <f>'CTRL fluxes'!C7-'CTRL fluxes'!D7</f>
        <v>1.6799999999999999E-2</v>
      </c>
      <c r="H7">
        <f>'CTRL fluxes'!E7-'CTRL fluxes'!C7</f>
        <v>2.7200000000000002E-2</v>
      </c>
      <c r="I7">
        <f>'CSC fluxes'!C7-'CSC fluxes'!D7</f>
        <v>2.0099999999999993E-2</v>
      </c>
      <c r="J7">
        <f>'CSC fluxes'!E7-'CSC fluxes'!C7</f>
        <v>1.89E-2</v>
      </c>
    </row>
    <row r="8" spans="1:10" ht="16">
      <c r="A8" s="4" t="s">
        <v>9</v>
      </c>
      <c r="B8" s="4" t="s">
        <v>8</v>
      </c>
      <c r="C8" s="12">
        <f>'CTRL fluxes'!C8</f>
        <v>0.33550000000000002</v>
      </c>
      <c r="D8" s="12">
        <f>'CSC fluxes'!C8</f>
        <v>0.37990000000000002</v>
      </c>
      <c r="E8" s="14" t="b">
        <f>OR(IF('CTRL fluxes'!D8&gt;'CSC fluxes'!E8,1,0),IF('CTRL fluxes'!E8&lt;'CSC fluxes'!D8,1,0))</f>
        <v>0</v>
      </c>
    </row>
    <row r="9" spans="1:10" ht="16">
      <c r="A9" s="4" t="s">
        <v>10</v>
      </c>
      <c r="B9" s="4" t="s">
        <v>64</v>
      </c>
      <c r="C9" s="12">
        <f>'CTRL fluxes'!C9</f>
        <v>0.33550000000000002</v>
      </c>
      <c r="D9" s="12">
        <f>'CSC fluxes'!C9</f>
        <v>0.37990000000000002</v>
      </c>
      <c r="E9" s="14" t="b">
        <f>OR(IF('CTRL fluxes'!D9&gt;'CSC fluxes'!E9,1,0),IF('CTRL fluxes'!E9&lt;'CSC fluxes'!D9,1,0))</f>
        <v>0</v>
      </c>
    </row>
    <row r="10" spans="1:10" ht="16">
      <c r="A10" s="4" t="s">
        <v>11</v>
      </c>
      <c r="B10" s="4" t="s">
        <v>66</v>
      </c>
      <c r="C10" s="12">
        <f>'CTRL fluxes'!C10</f>
        <v>0.33550000000000002</v>
      </c>
      <c r="D10" s="12">
        <f>'CSC fluxes'!C10</f>
        <v>0.37990000000000002</v>
      </c>
      <c r="E10" s="14" t="b">
        <f>OR(IF('CTRL fluxes'!D10&gt;'CSC fluxes'!E10,1,0),IF('CTRL fluxes'!E10&lt;'CSC fluxes'!D10,1,0))</f>
        <v>0</v>
      </c>
    </row>
    <row r="11" spans="1:10" ht="16">
      <c r="A11" s="4" t="s">
        <v>13</v>
      </c>
      <c r="B11" s="4" t="s">
        <v>68</v>
      </c>
      <c r="C11" s="12">
        <f>'CTRL fluxes'!C11</f>
        <v>0.5796</v>
      </c>
      <c r="D11" s="12">
        <f>'CSC fluxes'!C11</f>
        <v>0.37469999999999998</v>
      </c>
      <c r="E11" s="14" t="b">
        <f>OR(IF('CTRL fluxes'!D11&gt;'CSC fluxes'!E11,1,0),IF('CTRL fluxes'!E11&lt;'CSC fluxes'!D11,1,0))</f>
        <v>1</v>
      </c>
      <c r="G11">
        <f>'CTRL fluxes'!C11-'CTRL fluxes'!D11</f>
        <v>8.3699999999999997E-2</v>
      </c>
      <c r="H11">
        <f>'CTRL fluxes'!E11-'CTRL fluxes'!C11</f>
        <v>8.1899999999999973E-2</v>
      </c>
      <c r="I11">
        <f>'CSC fluxes'!C11-'CSC fluxes'!D11</f>
        <v>5.5099999999999982E-2</v>
      </c>
      <c r="J11">
        <f>'CSC fluxes'!E11-'CSC fluxes'!C11</f>
        <v>4.6899999999999997E-2</v>
      </c>
    </row>
    <row r="12" spans="1:10" ht="16">
      <c r="A12" s="4" t="s">
        <v>12</v>
      </c>
      <c r="B12" s="4" t="s">
        <v>70</v>
      </c>
      <c r="C12" s="12">
        <f>'CTRL fluxes'!C12</f>
        <v>0.67149999999999999</v>
      </c>
      <c r="D12" s="12">
        <f>'CSC fluxes'!C12</f>
        <v>0.66610000000000003</v>
      </c>
      <c r="E12" s="14" t="b">
        <f>OR(IF('CTRL fluxes'!D12&gt;'CSC fluxes'!E12,1,0),IF('CTRL fluxes'!E12&lt;'CSC fluxes'!D12,1,0))</f>
        <v>0</v>
      </c>
    </row>
    <row r="13" spans="1:10" ht="16">
      <c r="A13" s="4" t="s">
        <v>15</v>
      </c>
      <c r="B13" s="4" t="s">
        <v>14</v>
      </c>
      <c r="C13" s="12">
        <f>'CTRL fluxes'!C13</f>
        <v>0.29189999999999999</v>
      </c>
      <c r="D13" s="12">
        <f>'CSC fluxes'!C13</f>
        <v>0.53039999999999998</v>
      </c>
      <c r="E13" s="14" t="b">
        <f>OR(IF('CTRL fluxes'!D13&gt;'CSC fluxes'!E13,1,0),IF('CTRL fluxes'!E13&lt;'CSC fluxes'!D13,1,0))</f>
        <v>1</v>
      </c>
      <c r="F13" s="13"/>
      <c r="G13">
        <f>'CTRL fluxes'!C13-'CTRL fluxes'!D13</f>
        <v>7.7100000000000002E-2</v>
      </c>
      <c r="H13">
        <f>'CTRL fluxes'!E13-'CTRL fluxes'!C13</f>
        <v>0.11280000000000001</v>
      </c>
      <c r="I13">
        <f>'CSC fluxes'!C13-'CSC fluxes'!D13</f>
        <v>6.9399999999999962E-2</v>
      </c>
      <c r="J13">
        <f>'CSC fluxes'!E13-'CSC fluxes'!C13</f>
        <v>9.0100000000000069E-2</v>
      </c>
    </row>
    <row r="14" spans="1:10" ht="16">
      <c r="A14" s="4" t="s">
        <v>17</v>
      </c>
      <c r="B14" s="4" t="s">
        <v>16</v>
      </c>
      <c r="C14" s="12">
        <f>'CTRL fluxes'!C14</f>
        <v>0.13550000000000001</v>
      </c>
      <c r="D14" s="12">
        <f>'CSC fluxes'!C14</f>
        <v>0.1409</v>
      </c>
      <c r="E14" s="14" t="b">
        <f>OR(IF('CTRL fluxes'!D14&gt;'CSC fluxes'!E14,1,0),IF('CTRL fluxes'!E14&lt;'CSC fluxes'!D14,1,0))</f>
        <v>0</v>
      </c>
    </row>
    <row r="15" spans="1:10" ht="16">
      <c r="A15" s="4" t="s">
        <v>172</v>
      </c>
      <c r="B15" s="4" t="s">
        <v>18</v>
      </c>
      <c r="C15" s="12">
        <f>'CTRL fluxes'!C15</f>
        <v>0.31540000000000001</v>
      </c>
      <c r="D15" s="12">
        <f>'CSC fluxes'!C15</f>
        <v>0.49440000000000001</v>
      </c>
      <c r="E15" s="14" t="b">
        <f>OR(IF('CTRL fluxes'!D15&gt;'CSC fluxes'!E15,1,0),IF('CTRL fluxes'!E15&lt;'CSC fluxes'!D15,1,0))</f>
        <v>1</v>
      </c>
      <c r="G15">
        <f>'CTRL fluxes'!C15-'CTRL fluxes'!D15</f>
        <v>6.6200000000000009E-2</v>
      </c>
      <c r="H15">
        <f>'CTRL fluxes'!E15-'CTRL fluxes'!C15</f>
        <v>0.10070000000000001</v>
      </c>
      <c r="I15">
        <f>'CSC fluxes'!C15-'CSC fluxes'!D15</f>
        <v>6.2900000000000011E-2</v>
      </c>
      <c r="J15">
        <f>'CSC fluxes'!E15-'CSC fluxes'!C15</f>
        <v>7.9900000000000027E-2</v>
      </c>
    </row>
    <row r="16" spans="1:10" ht="16">
      <c r="A16" s="4" t="s">
        <v>21</v>
      </c>
      <c r="B16" s="4" t="s">
        <v>20</v>
      </c>
      <c r="C16" s="12">
        <f>'CTRL fluxes'!C16</f>
        <v>0.31540000000000001</v>
      </c>
      <c r="D16" s="12">
        <f>'CSC fluxes'!C16</f>
        <v>0.49440000000000001</v>
      </c>
      <c r="E16" s="14" t="b">
        <f>OR(IF('CTRL fluxes'!D16&gt;'CSC fluxes'!E16,1,0),IF('CTRL fluxes'!E16&lt;'CSC fluxes'!D16,1,0))</f>
        <v>1</v>
      </c>
      <c r="G16">
        <f>'CTRL fluxes'!C16-'CTRL fluxes'!D16</f>
        <v>6.6200000000000009E-2</v>
      </c>
      <c r="H16">
        <f>'CTRL fluxes'!E16-'CTRL fluxes'!C16</f>
        <v>0.10070000000000001</v>
      </c>
      <c r="I16">
        <f>'CSC fluxes'!C16-'CSC fluxes'!D16</f>
        <v>6.2900000000000011E-2</v>
      </c>
      <c r="J16">
        <f>'CSC fluxes'!E16-'CSC fluxes'!C16</f>
        <v>7.9900000000000027E-2</v>
      </c>
    </row>
    <row r="17" spans="1:10" ht="16">
      <c r="A17" s="4" t="s">
        <v>22</v>
      </c>
      <c r="B17" s="4" t="s">
        <v>72</v>
      </c>
      <c r="C17" s="12">
        <f>'CTRL fluxes'!C17</f>
        <v>0.31540000000000001</v>
      </c>
      <c r="D17" s="12">
        <f>'CSC fluxes'!C17</f>
        <v>0.49440000000000001</v>
      </c>
      <c r="E17" s="14" t="b">
        <f>OR(IF('CTRL fluxes'!D17&gt;'CSC fluxes'!E17,1,0),IF('CTRL fluxes'!E17&lt;'CSC fluxes'!D17,1,0))</f>
        <v>1</v>
      </c>
      <c r="G17">
        <f>'CTRL fluxes'!C17-'CTRL fluxes'!D17</f>
        <v>6.6200000000000009E-2</v>
      </c>
      <c r="H17">
        <f>'CTRL fluxes'!E17-'CTRL fluxes'!C17</f>
        <v>0.10070000000000001</v>
      </c>
      <c r="I17">
        <f>'CSC fluxes'!C17-'CSC fluxes'!D17</f>
        <v>6.2900000000000011E-2</v>
      </c>
      <c r="J17">
        <f>'CSC fluxes'!E17-'CSC fluxes'!C17</f>
        <v>7.9900000000000027E-2</v>
      </c>
    </row>
    <row r="18" spans="1:10" ht="16">
      <c r="A18" s="4" t="s">
        <v>24</v>
      </c>
      <c r="B18" s="4" t="s">
        <v>23</v>
      </c>
      <c r="C18" s="12">
        <f>'CTRL fluxes'!C18</f>
        <v>0.67149999999999999</v>
      </c>
      <c r="D18" s="12">
        <f>'CSC fluxes'!C18</f>
        <v>0.66610000000000003</v>
      </c>
      <c r="E18" s="14" t="b">
        <f>OR(IF('CTRL fluxes'!D18&gt;'CSC fluxes'!E18,1,0),IF('CTRL fluxes'!E18&lt;'CSC fluxes'!D18,1,0))</f>
        <v>0</v>
      </c>
    </row>
    <row r="19" spans="1:10" ht="16">
      <c r="A19" s="4" t="s">
        <v>48</v>
      </c>
      <c r="B19" s="4" t="s">
        <v>93</v>
      </c>
      <c r="C19" s="12">
        <f>'CTRL fluxes'!C19</f>
        <v>6.5799999999999997E-2</v>
      </c>
      <c r="D19" s="12">
        <f>'CSC fluxes'!C19</f>
        <v>7.0300000000000001E-2</v>
      </c>
      <c r="E19" s="14" t="b">
        <f>OR(IF('CTRL fluxes'!D19&gt;'CSC fluxes'!E19,1,0),IF('CTRL fluxes'!E19&lt;'CSC fluxes'!D19,1,0))</f>
        <v>0</v>
      </c>
      <c r="F19" s="13"/>
    </row>
    <row r="20" spans="1:10" ht="16">
      <c r="A20" s="4" t="s">
        <v>173</v>
      </c>
      <c r="B20" s="4" t="s">
        <v>98</v>
      </c>
      <c r="C20" s="12">
        <f>'CTRL fluxes'!C20</f>
        <v>5.2999999999999999E-2</v>
      </c>
      <c r="D20" s="12">
        <f>'CSC fluxes'!C20</f>
        <v>1.46E-2</v>
      </c>
      <c r="E20" s="14" t="b">
        <f>OR(IF('CTRL fluxes'!D20&gt;'CSC fluxes'!E20,1,0),IF('CTRL fluxes'!E20&lt;'CSC fluxes'!D20,1,0))</f>
        <v>1</v>
      </c>
      <c r="G20">
        <f>'CTRL fluxes'!C20-'CTRL fluxes'!D20</f>
        <v>9.5000000000000015E-3</v>
      </c>
      <c r="H20">
        <f>'CTRL fluxes'!E20-'CTRL fluxes'!C20</f>
        <v>1.0000000000000002E-2</v>
      </c>
      <c r="I20">
        <f>'CSC fluxes'!C20-'CSC fluxes'!D20</f>
        <v>8.6999999999999994E-3</v>
      </c>
      <c r="J20">
        <f>'CSC fluxes'!E20-'CSC fluxes'!C20</f>
        <v>8.7000000000000011E-3</v>
      </c>
    </row>
    <row r="21" spans="1:10" ht="16">
      <c r="A21" s="4" t="s">
        <v>176</v>
      </c>
      <c r="B21" s="4" t="s">
        <v>94</v>
      </c>
      <c r="C21" s="12">
        <f>'CTRL fluxes'!C21</f>
        <v>0.44280000000000003</v>
      </c>
      <c r="D21" s="12">
        <f>'CSC fluxes'!C21</f>
        <v>0.31640000000000001</v>
      </c>
      <c r="E21" s="14" t="b">
        <f>OR(IF('CTRL fluxes'!D21&gt;'CSC fluxes'!E21,1,0),IF('CTRL fluxes'!E21&lt;'CSC fluxes'!D21,1,0))</f>
        <v>1</v>
      </c>
      <c r="G21">
        <f>'CTRL fluxes'!C21-'CTRL fluxes'!D21</f>
        <v>8.5000000000000075E-3</v>
      </c>
      <c r="H21">
        <f>'CTRL fluxes'!E21-'CTRL fluxes'!C21</f>
        <v>8.499999999999952E-3</v>
      </c>
      <c r="I21">
        <f>'CSC fluxes'!C21-'CSC fluxes'!D21</f>
        <v>1.0500000000000009E-2</v>
      </c>
      <c r="J21">
        <f>'CSC fluxes'!E21-'CSC fluxes'!C21</f>
        <v>1.0500000000000009E-2</v>
      </c>
    </row>
    <row r="22" spans="1:10" ht="16">
      <c r="A22" s="4" t="s">
        <v>27</v>
      </c>
      <c r="B22" s="4" t="s">
        <v>26</v>
      </c>
      <c r="C22" s="12">
        <f>'CTRL fluxes'!C22</f>
        <v>7.4836</v>
      </c>
      <c r="D22" s="12">
        <f>'CSC fluxes'!C22</f>
        <v>64.076300000000003</v>
      </c>
      <c r="E22" s="14" t="b">
        <f>OR(IF('CTRL fluxes'!D22&gt;'CSC fluxes'!E22,1,0),IF('CTRL fluxes'!E22&lt;'CSC fluxes'!D22,1,0))</f>
        <v>0</v>
      </c>
    </row>
    <row r="23" spans="1:10" ht="16">
      <c r="A23" s="4" t="s">
        <v>29</v>
      </c>
      <c r="B23" s="4" t="s">
        <v>28</v>
      </c>
      <c r="C23" s="12">
        <f>'CTRL fluxes'!C23</f>
        <v>15.154500000000001</v>
      </c>
      <c r="D23" s="12">
        <f>'CSC fluxes'!C23</f>
        <v>128.5523</v>
      </c>
      <c r="E23" s="14" t="b">
        <f>OR(IF('CTRL fluxes'!D23&gt;'CSC fluxes'!E23,1,0),IF('CTRL fluxes'!E23&lt;'CSC fluxes'!D23,1,0))</f>
        <v>0</v>
      </c>
    </row>
    <row r="24" spans="1:10" ht="16">
      <c r="A24" s="4" t="s">
        <v>31</v>
      </c>
      <c r="B24" s="4" t="s">
        <v>30</v>
      </c>
      <c r="C24" s="12">
        <f>'CTRL fluxes'!C24</f>
        <v>0.1046</v>
      </c>
      <c r="D24" s="12">
        <f>'CSC fluxes'!C24</f>
        <v>0.13070000000000001</v>
      </c>
      <c r="E24" s="14" t="b">
        <f>OR(IF('CTRL fluxes'!D24&gt;'CSC fluxes'!E24,1,0),IF('CTRL fluxes'!E24&lt;'CSC fluxes'!D24,1,0))</f>
        <v>0</v>
      </c>
    </row>
    <row r="25" spans="1:10" ht="16">
      <c r="A25" s="4" t="s">
        <v>33</v>
      </c>
      <c r="B25" s="4" t="s">
        <v>32</v>
      </c>
      <c r="C25" s="12">
        <f>'CTRL fluxes'!C25</f>
        <v>0.37959999999999999</v>
      </c>
      <c r="D25" s="12">
        <f>'CSC fluxes'!C25</f>
        <v>0.1358</v>
      </c>
      <c r="E25" s="14" t="b">
        <f>OR(IF('CTRL fluxes'!D25&gt;'CSC fluxes'!E25,1,0),IF('CTRL fluxes'!E25&lt;'CSC fluxes'!D25,1,0))</f>
        <v>1</v>
      </c>
      <c r="G25">
        <f>'CTRL fluxes'!C25-'CTRL fluxes'!D25</f>
        <v>0.1119</v>
      </c>
      <c r="H25">
        <f>'CTRL fluxes'!E25-'CTRL fluxes'!C25</f>
        <v>9.5899999999999985E-2</v>
      </c>
      <c r="I25">
        <f>'CSC fluxes'!C25-'CSC fluxes'!D25</f>
        <v>7.5800000000000006E-2</v>
      </c>
      <c r="J25">
        <f>'CSC fluxes'!E25-'CSC fluxes'!C25</f>
        <v>4.7800000000000009E-2</v>
      </c>
    </row>
    <row r="26" spans="1:10" ht="16">
      <c r="A26" s="4" t="s">
        <v>35</v>
      </c>
      <c r="B26" s="4" t="s">
        <v>34</v>
      </c>
      <c r="C26" s="12">
        <f>'CTRL fluxes'!C26</f>
        <v>0.3125</v>
      </c>
      <c r="D26" s="12">
        <f>'CSC fluxes'!C26</f>
        <v>0.4859</v>
      </c>
      <c r="E26" s="14" t="b">
        <f>OR(IF('CTRL fluxes'!D26&gt;'CSC fluxes'!E26,1,0),IF('CTRL fluxes'!E26&lt;'CSC fluxes'!D26,1,0))</f>
        <v>1</v>
      </c>
    </row>
    <row r="27" spans="1:10" ht="16">
      <c r="A27" s="4" t="s">
        <v>37</v>
      </c>
      <c r="B27" s="4" t="s">
        <v>36</v>
      </c>
      <c r="C27" s="12">
        <f>'CTRL fluxes'!C27</f>
        <v>2.8999999999999998E-3</v>
      </c>
      <c r="D27" s="12">
        <f>'CSC fluxes'!C27</f>
        <v>8.5000000000000006E-3</v>
      </c>
      <c r="E27" s="14" t="b">
        <f>OR(IF('CTRL fluxes'!D27&gt;'CSC fluxes'!E27,1,0),IF('CTRL fluxes'!E27&lt;'CSC fluxes'!D27,1,0))</f>
        <v>0</v>
      </c>
      <c r="I27" s="13"/>
      <c r="J27" s="13"/>
    </row>
    <row r="28" spans="1:10" ht="16">
      <c r="A28" s="7" t="s">
        <v>219</v>
      </c>
      <c r="B28" s="11" t="s">
        <v>220</v>
      </c>
      <c r="C28" s="8"/>
      <c r="D28" s="8"/>
      <c r="E28" s="8"/>
      <c r="I28" s="13"/>
      <c r="J28" s="13"/>
    </row>
    <row r="29" spans="1:10" ht="16">
      <c r="A29" s="4" t="s">
        <v>39</v>
      </c>
      <c r="B29" s="4" t="s">
        <v>38</v>
      </c>
      <c r="C29" s="12">
        <f>'CTRL fluxes'!C29</f>
        <v>14.871700000000001</v>
      </c>
      <c r="D29" s="12">
        <f>'CSC fluxes'!C29</f>
        <v>22.140599999999999</v>
      </c>
      <c r="E29" s="14" t="b">
        <f>OR(IF('CTRL fluxes'!D29&gt;'CSC fluxes'!E29,1,0),IF('CTRL fluxes'!E29&lt;'CSC fluxes'!D29,1,0))</f>
        <v>0</v>
      </c>
    </row>
    <row r="30" spans="1:10" ht="16">
      <c r="A30" s="4" t="s">
        <v>41</v>
      </c>
      <c r="B30" s="4" t="s">
        <v>40</v>
      </c>
      <c r="C30" s="12">
        <f>'CTRL fluxes'!C30</f>
        <v>85.128299999999996</v>
      </c>
      <c r="D30" s="12">
        <f>'CSC fluxes'!C30</f>
        <v>77.859399999999994</v>
      </c>
      <c r="E30" s="14" t="b">
        <f>OR(IF('CTRL fluxes'!D30&gt;'CSC fluxes'!E30,1,0),IF('CTRL fluxes'!E30&lt;'CSC fluxes'!D30,1,0))</f>
        <v>0</v>
      </c>
    </row>
    <row r="31" spans="1:10" ht="16">
      <c r="A31" s="4" t="s">
        <v>43</v>
      </c>
      <c r="B31" s="4" t="s">
        <v>42</v>
      </c>
      <c r="C31" s="12">
        <f>'CTRL fluxes'!C31</f>
        <v>10.5511</v>
      </c>
      <c r="D31" s="12">
        <f>'CSC fluxes'!C31</f>
        <v>22.635100000000001</v>
      </c>
      <c r="E31" s="14" t="b">
        <f>OR(IF('CTRL fluxes'!D31&gt;'CSC fluxes'!E31,1,0),IF('CTRL fluxes'!E31&lt;'CSC fluxes'!D31,1,0))</f>
        <v>0</v>
      </c>
    </row>
    <row r="32" spans="1:10" ht="16">
      <c r="A32" s="4" t="s">
        <v>45</v>
      </c>
      <c r="B32" s="4" t="s">
        <v>44</v>
      </c>
      <c r="C32" s="12">
        <f>'CTRL fluxes'!C32</f>
        <v>89.448899999999995</v>
      </c>
      <c r="D32" s="12">
        <f>'CSC fluxes'!C32</f>
        <v>76.614099999999993</v>
      </c>
      <c r="E32" s="14" t="b">
        <f>OR(IF('CTRL fluxes'!D32&gt;'CSC fluxes'!E32,1,0),IF('CTRL fluxes'!E32&lt;'CSC fluxes'!D32,1,0))</f>
        <v>0</v>
      </c>
    </row>
    <row r="33" spans="1:5" ht="16">
      <c r="A33" s="4" t="s">
        <v>47</v>
      </c>
      <c r="B33" s="4" t="s">
        <v>46</v>
      </c>
      <c r="C33" s="12">
        <f>'CTRL fluxes'!C33</f>
        <v>9.9999999999999995E-8</v>
      </c>
      <c r="D33" s="12">
        <f>'CSC fluxes'!C33</f>
        <v>0.75070000000000003</v>
      </c>
      <c r="E33" s="14" t="b">
        <f>OR(IF('CTRL fluxes'!D33&gt;'CSC fluxes'!E33,1,0),IF('CTRL fluxes'!E33&lt;'CSC fluxes'!D33,1,0))</f>
        <v>0</v>
      </c>
    </row>
    <row r="34" spans="1:5" ht="16">
      <c r="A34" s="4" t="s">
        <v>95</v>
      </c>
      <c r="B34" s="4" t="s">
        <v>96</v>
      </c>
      <c r="C34" s="12">
        <f>'CTRL fluxes'!C34</f>
        <v>35.78</v>
      </c>
      <c r="D34" s="12">
        <f>'CSC fluxes'!C34</f>
        <v>27.13</v>
      </c>
      <c r="E34" s="14" t="b">
        <f>OR(IF('CTRL fluxes'!D34&gt;'CSC fluxes'!E34,1,0),IF('CTRL fluxes'!E34&lt;'CSC fluxes'!D34,1,0))</f>
        <v>1</v>
      </c>
    </row>
    <row r="35" spans="1:5" ht="16">
      <c r="A35" s="4" t="s">
        <v>97</v>
      </c>
      <c r="B35" s="4" t="s">
        <v>49</v>
      </c>
      <c r="C35" s="12">
        <f>'CTRL fluxes'!C35</f>
        <v>64.22</v>
      </c>
      <c r="D35" s="12">
        <f>'CSC fluxes'!C35</f>
        <v>72.87</v>
      </c>
      <c r="E35" s="14" t="b">
        <f>OR(IF('CTRL fluxes'!D35&gt;'CSC fluxes'!E35,1,0),IF('CTRL fluxes'!E35&lt;'CSC fluxes'!D35,1,0))</f>
        <v>1</v>
      </c>
    </row>
    <row r="36" spans="1:5" ht="16">
      <c r="A36" s="4" t="s">
        <v>51</v>
      </c>
      <c r="B36" s="4" t="s">
        <v>50</v>
      </c>
      <c r="C36" s="12">
        <f>'CTRL fluxes'!C36</f>
        <v>1.1762999999999999</v>
      </c>
      <c r="D36" s="12">
        <f>'CSC fluxes'!C36</f>
        <v>13.577299999999999</v>
      </c>
      <c r="E36" s="14" t="b">
        <f>OR(IF('CTRL fluxes'!D36&gt;'CSC fluxes'!E36,1,0),IF('CTRL fluxes'!E36&lt;'CSC fluxes'!D36,1,0))</f>
        <v>0</v>
      </c>
    </row>
    <row r="37" spans="1:5" ht="16">
      <c r="A37" s="4" t="s">
        <v>53</v>
      </c>
      <c r="B37" s="4" t="s">
        <v>52</v>
      </c>
      <c r="C37" s="12">
        <f>'CTRL fluxes'!C37</f>
        <v>98.823700000000002</v>
      </c>
      <c r="D37" s="12">
        <f>'CSC fluxes'!C37</f>
        <v>86.422700000000006</v>
      </c>
      <c r="E37" s="14" t="b">
        <f>OR(IF('CTRL fluxes'!D37&gt;'CSC fluxes'!E37,1,0),IF('CTRL fluxes'!E37&lt;'CSC fluxes'!D37,1,0))</f>
        <v>0</v>
      </c>
    </row>
    <row r="38" spans="1:5" ht="16">
      <c r="A38" s="4" t="s">
        <v>55</v>
      </c>
      <c r="B38" s="4" t="s">
        <v>54</v>
      </c>
      <c r="C38" s="12">
        <f>'CTRL fluxes'!C38</f>
        <v>100</v>
      </c>
      <c r="D38" s="12">
        <f>'CSC fluxes'!C38</f>
        <v>100</v>
      </c>
      <c r="E38" s="14" t="b">
        <f>OR(IF('CTRL fluxes'!D38&gt;'CSC fluxes'!E38,1,0),IF('CTRL fluxes'!E38&lt;'CSC fluxes'!D38,1,0))</f>
        <v>0</v>
      </c>
    </row>
    <row r="39" spans="1:5" ht="16">
      <c r="A39" s="4" t="s">
        <v>57</v>
      </c>
      <c r="B39" s="4" t="s">
        <v>56</v>
      </c>
      <c r="C39" s="12">
        <f>'CTRL fluxes'!C39</f>
        <v>100</v>
      </c>
      <c r="D39" s="12">
        <f>'CSC fluxes'!C39</f>
        <v>100</v>
      </c>
      <c r="E39" s="14" t="b">
        <f>OR(IF('CTRL fluxes'!D39&gt;'CSC fluxes'!E39,1,0),IF('CTRL fluxes'!E39&lt;'CSC fluxes'!D39,1,0))</f>
        <v>0</v>
      </c>
    </row>
    <row r="40" spans="1:5" ht="16">
      <c r="A40" s="4" t="s">
        <v>59</v>
      </c>
      <c r="B40" s="4" t="s">
        <v>58</v>
      </c>
      <c r="C40" s="12">
        <f>'CTRL fluxes'!C40</f>
        <v>100</v>
      </c>
      <c r="D40" s="12">
        <f>'CSC fluxes'!C40</f>
        <v>100</v>
      </c>
      <c r="E40" s="14" t="b">
        <f>OR(IF('CTRL fluxes'!D40&gt;'CSC fluxes'!E40,1,0),IF('CTRL fluxes'!E40&lt;'CSC fluxes'!D40,1,0))</f>
        <v>0</v>
      </c>
    </row>
    <row r="41" spans="1:5" ht="16">
      <c r="A41" s="4" t="s">
        <v>61</v>
      </c>
      <c r="B41" s="4" t="s">
        <v>60</v>
      </c>
      <c r="C41" s="12">
        <f>'CTRL fluxes'!C41</f>
        <v>100</v>
      </c>
      <c r="D41" s="12">
        <f>'CSC fluxes'!C41</f>
        <v>100</v>
      </c>
      <c r="E41" s="14" t="b">
        <f>OR(IF('CTRL fluxes'!D41&gt;'CSC fluxes'!E41,1,0),IF('CTRL fluxes'!E41&lt;'CSC fluxes'!D41,1,0))</f>
        <v>0</v>
      </c>
    </row>
    <row r="42" spans="1:5" ht="16">
      <c r="A42" s="7" t="s">
        <v>82</v>
      </c>
      <c r="B42" s="11" t="s">
        <v>218</v>
      </c>
      <c r="C42" s="8"/>
      <c r="D42" s="8"/>
      <c r="E42" s="8"/>
    </row>
    <row r="43" spans="1:5" ht="16">
      <c r="A43" s="4" t="s">
        <v>63</v>
      </c>
      <c r="B43" s="4" t="s">
        <v>62</v>
      </c>
      <c r="C43" s="12">
        <f>'CTRL fluxes'!C43</f>
        <v>0.1095</v>
      </c>
      <c r="D43" s="12">
        <f>'CSC fluxes'!C43</f>
        <v>0.10970000000000001</v>
      </c>
      <c r="E43" s="14" t="b">
        <f>OR(IF('CTRL fluxes'!D43&gt;'CSC fluxes'!E43,1,0),IF('CTRL fluxes'!E43&lt;'CSC fluxes'!D43,1,0))</f>
        <v>0</v>
      </c>
    </row>
    <row r="44" spans="1:5" ht="16">
      <c r="A44" s="4" t="s">
        <v>65</v>
      </c>
      <c r="B44" s="4" t="s">
        <v>64</v>
      </c>
      <c r="C44" s="12">
        <f>'CTRL fluxes'!C44</f>
        <v>0.54430000000000001</v>
      </c>
      <c r="D44" s="12">
        <f>'CSC fluxes'!C44</f>
        <v>3.0024999999999999</v>
      </c>
      <c r="E44" s="14" t="b">
        <f>OR(IF('CTRL fluxes'!D44&gt;'CSC fluxes'!E44,1,0),IF('CTRL fluxes'!E44&lt;'CSC fluxes'!D44,1,0))</f>
        <v>0</v>
      </c>
    </row>
    <row r="45" spans="1:5" ht="16">
      <c r="A45" s="4" t="s">
        <v>67</v>
      </c>
      <c r="B45" s="4" t="s">
        <v>66</v>
      </c>
      <c r="C45" s="12">
        <f>'CTRL fluxes'!C45</f>
        <v>69258</v>
      </c>
      <c r="D45" s="12">
        <f>'CSC fluxes'!C45</f>
        <v>9.9999999999999995E-8</v>
      </c>
      <c r="E45" s="14" t="b">
        <f>OR(IF('CTRL fluxes'!D45&gt;'CSC fluxes'!E45,1,0),IF('CTRL fluxes'!E45&lt;'CSC fluxes'!D45,1,0))</f>
        <v>0</v>
      </c>
    </row>
    <row r="46" spans="1:5" ht="16">
      <c r="A46" s="4" t="s">
        <v>69</v>
      </c>
      <c r="B46" s="4" t="s">
        <v>68</v>
      </c>
      <c r="C46" s="12">
        <f>'CTRL fluxes'!C46</f>
        <v>7.5286999999999997</v>
      </c>
      <c r="D46" s="12">
        <f>'CSC fluxes'!C46</f>
        <v>2.4039999999999999</v>
      </c>
      <c r="E46" s="14" t="b">
        <f>OR(IF('CTRL fluxes'!D46&gt;'CSC fluxes'!E46,1,0),IF('CTRL fluxes'!E46&lt;'CSC fluxes'!D46,1,0))</f>
        <v>0</v>
      </c>
    </row>
    <row r="47" spans="1:5" ht="16">
      <c r="A47" s="4" t="s">
        <v>71</v>
      </c>
      <c r="B47" s="4" t="s">
        <v>70</v>
      </c>
      <c r="C47" s="12">
        <f>'CTRL fluxes'!C47</f>
        <v>120.834</v>
      </c>
      <c r="D47" s="12">
        <f>'CSC fluxes'!C47</f>
        <v>13.459300000000001</v>
      </c>
      <c r="E47" s="14" t="b">
        <f>OR(IF('CTRL fluxes'!D47&gt;'CSC fluxes'!E47,1,0),IF('CTRL fluxes'!E47&lt;'CSC fluxes'!D47,1,0))</f>
        <v>0</v>
      </c>
    </row>
    <row r="48" spans="1:5" ht="16">
      <c r="A48" s="4" t="s">
        <v>73</v>
      </c>
      <c r="B48" s="4" t="s">
        <v>72</v>
      </c>
      <c r="C48" s="12">
        <f>'CTRL fluxes'!C48</f>
        <v>6.1999999999999998E-3</v>
      </c>
      <c r="D48" s="12">
        <f>'CSC fluxes'!C48</f>
        <v>0.13569999999999999</v>
      </c>
      <c r="E48" s="14" t="b">
        <f>OR(IF('CTRL fluxes'!D48&gt;'CSC fluxes'!E48,1,0),IF('CTRL fluxes'!E48&lt;'CSC fluxes'!D48,1,0))</f>
        <v>0</v>
      </c>
    </row>
    <row r="49" spans="3:4">
      <c r="C49" s="2"/>
      <c r="D49" s="2"/>
    </row>
    <row r="50" spans="3:4">
      <c r="C50" s="2"/>
      <c r="D50" s="2"/>
    </row>
    <row r="51" spans="3:4">
      <c r="C51" s="2"/>
      <c r="D51" s="2"/>
    </row>
    <row r="52" spans="3:4">
      <c r="C52" s="2"/>
      <c r="D52" s="2"/>
    </row>
  </sheetData>
  <mergeCells count="2">
    <mergeCell ref="G4:H4"/>
    <mergeCell ref="I4:J4"/>
  </mergeCells>
  <phoneticPr fontId="5" type="noConversion"/>
  <conditionalFormatting sqref="E3:E27 E43:E48 E29:E41">
    <cfRule type="containsText" dxfId="0" priority="1" stopIfTrue="1" operator="containsText" text="TRUE">
      <formula>NOT(ISERROR(SEARCH("TRUE",E3)))</formula>
    </cfRule>
  </conditionalFormatting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Raw data</vt:lpstr>
      <vt:lpstr>Reaction network</vt:lpstr>
      <vt:lpstr>CTRL fluxes</vt:lpstr>
      <vt:lpstr>CSC fluxes</vt:lpstr>
      <vt:lpstr>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2016-07-28T22:07:11Z</dcterms:created>
  <dcterms:modified xsi:type="dcterms:W3CDTF">2021-05-02T03:44:31Z</dcterms:modified>
</cp:coreProperties>
</file>