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C7A0A074-9173-9C4A-BBA4-4CF3F4259BA5}" xr6:coauthVersionLast="47" xr6:coauthVersionMax="47" xr10:uidLastSave="{00000000-0000-0000-0000-000000000000}"/>
  <bookViews>
    <workbookView xWindow="480" yWindow="460" windowWidth="19800" windowHeight="14120" tabRatio="604" xr2:uid="{00000000-000D-0000-FFFF-FFFF00000000}"/>
  </bookViews>
  <sheets>
    <sheet name="Emissions-TEU" sheetId="27" r:id="rId1"/>
  </sheets>
  <definedNames>
    <definedName name="_xlnm.Database">#REF!</definedName>
  </definedNames>
  <calcPr calcId="191029"/>
</workbook>
</file>

<file path=xl/calcChain.xml><?xml version="1.0" encoding="utf-8"?>
<calcChain xmlns="http://schemas.openxmlformats.org/spreadsheetml/2006/main">
  <c r="O3" i="27" l="1"/>
  <c r="L3" i="27"/>
  <c r="I4" i="27"/>
  <c r="I5" i="27"/>
  <c r="I6" i="27"/>
  <c r="E8" i="27"/>
  <c r="D8" i="27"/>
  <c r="I7" i="27" l="1"/>
  <c r="I11" i="27" s="1"/>
  <c r="I12" i="27" s="1"/>
  <c r="I13" i="27" l="1"/>
  <c r="I41" i="27"/>
  <c r="I26" i="27"/>
  <c r="I46" i="27"/>
  <c r="I16" i="27"/>
  <c r="I36" i="27"/>
  <c r="I48" i="27" l="1"/>
  <c r="I47" i="27"/>
  <c r="I42" i="27"/>
  <c r="I43" i="27"/>
  <c r="I38" i="27"/>
  <c r="I37" i="27"/>
  <c r="I21" i="27"/>
  <c r="I17" i="27"/>
  <c r="I18" i="27"/>
  <c r="I27" i="27"/>
  <c r="I28" i="27"/>
  <c r="C8" i="27" l="1"/>
  <c r="I22" i="27"/>
  <c r="L21" i="27"/>
  <c r="I23" i="27"/>
  <c r="O21" i="27"/>
  <c r="I31" i="27" l="1"/>
  <c r="I32" i="27" l="1"/>
  <c r="I33" i="27"/>
  <c r="C3" i="27" l="1"/>
  <c r="C4" i="27"/>
  <c r="C5" i="27"/>
  <c r="C6" i="27" s="1"/>
  <c r="C7" i="27" l="1"/>
  <c r="E3" i="27"/>
  <c r="E4" i="27"/>
  <c r="E5" i="27"/>
  <c r="E6" i="27" s="1"/>
  <c r="D3" i="27" l="1"/>
  <c r="D4" i="27"/>
  <c r="E7" i="27" l="1"/>
  <c r="D5" i="27"/>
  <c r="D6" i="27" s="1"/>
  <c r="D7" i="27" l="1"/>
  <c r="C46" i="27" l="1"/>
  <c r="C47" i="27" s="1"/>
  <c r="C48" i="27" s="1"/>
  <c r="C26" i="27"/>
  <c r="C27" i="27" s="1"/>
  <c r="C28" i="27" s="1"/>
  <c r="C41" i="27"/>
  <c r="C42" i="27" s="1"/>
  <c r="C43" i="27" s="1"/>
  <c r="C11" i="27"/>
  <c r="C12" i="27" s="1"/>
  <c r="C13" i="27" s="1"/>
  <c r="C21" i="27"/>
  <c r="C22" i="27" s="1"/>
  <c r="C23" i="27" s="1"/>
  <c r="C36" i="27"/>
  <c r="C37" i="27" s="1"/>
  <c r="C38" i="27" s="1"/>
  <c r="C31" i="27"/>
  <c r="C32" i="27" s="1"/>
  <c r="C33" i="27" s="1"/>
  <c r="E21" i="27"/>
  <c r="E22" i="27" s="1"/>
  <c r="E23" i="27" s="1"/>
  <c r="E31" i="27"/>
  <c r="E32" i="27" s="1"/>
  <c r="E33" i="27" s="1"/>
  <c r="E41" i="27"/>
  <c r="E42" i="27" s="1"/>
  <c r="E43" i="27" s="1"/>
  <c r="E26" i="27"/>
  <c r="E27" i="27" s="1"/>
  <c r="E28" i="27" s="1"/>
  <c r="E36" i="27"/>
  <c r="E37" i="27" s="1"/>
  <c r="E38" i="27" s="1"/>
  <c r="E46" i="27"/>
  <c r="E47" i="27" s="1"/>
  <c r="E48" i="27" s="1"/>
  <c r="E11" i="27"/>
  <c r="E12" i="27" s="1"/>
  <c r="E13" i="27" s="1"/>
  <c r="E16" i="27" l="1"/>
  <c r="E17" i="27" s="1"/>
  <c r="E18" i="27" s="1"/>
  <c r="C16" i="27"/>
  <c r="C17" i="27" s="1"/>
  <c r="C18" i="27" s="1"/>
  <c r="D46" i="27" l="1"/>
  <c r="D47" i="27" s="1"/>
  <c r="D48" i="27" s="1"/>
  <c r="D36" i="27"/>
  <c r="D37" i="27" s="1"/>
  <c r="D38" i="27" s="1"/>
  <c r="D41" i="27"/>
  <c r="D42" i="27" s="1"/>
  <c r="D43" i="27" s="1"/>
  <c r="D11" i="27"/>
  <c r="D12" i="27" s="1"/>
  <c r="D13" i="27" s="1"/>
  <c r="D21" i="27"/>
  <c r="D22" i="27" s="1"/>
  <c r="D23" i="27" s="1"/>
  <c r="D31" i="27"/>
  <c r="D32" i="27" s="1"/>
  <c r="D33" i="27" s="1"/>
  <c r="D26" i="27"/>
  <c r="D27" i="27" s="1"/>
  <c r="D28" i="27" s="1"/>
  <c r="D16" i="27" l="1"/>
  <c r="D17" i="27" s="1"/>
  <c r="D18" i="27" s="1"/>
</calcChain>
</file>

<file path=xl/sharedStrings.xml><?xml version="1.0" encoding="utf-8"?>
<sst xmlns="http://schemas.openxmlformats.org/spreadsheetml/2006/main" count="139" uniqueCount="94">
  <si>
    <t xml:space="preserve"> NOx emissions</t>
  </si>
  <si>
    <t xml:space="preserve"> NOx emissions per hour</t>
  </si>
  <si>
    <t xml:space="preserve"> NOx emissions per nautical mile</t>
  </si>
  <si>
    <r>
      <t xml:space="preserve"> 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emissions per hour</t>
    </r>
  </si>
  <si>
    <r>
      <t xml:space="preserve"> 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emissions per nautical mile</t>
    </r>
  </si>
  <si>
    <r>
      <t xml:space="preserve"> 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emissions per TEU per nautical mile</t>
    </r>
  </si>
  <si>
    <t xml:space="preserve"> Emissions and energy demand (Container ship)</t>
  </si>
  <si>
    <r>
      <t xml:space="preserve"> 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emissions</t>
    </r>
  </si>
  <si>
    <t>Alternative 2</t>
  </si>
  <si>
    <t>Alternative 1</t>
  </si>
  <si>
    <t>Default</t>
  </si>
  <si>
    <t xml:space="preserve"> Energy demand per TEU per nautical mile</t>
  </si>
  <si>
    <t xml:space="preserve"> Oil consumption demand per nautical mile</t>
  </si>
  <si>
    <t xml:space="preserve"> Energy demand per nautical mile</t>
  </si>
  <si>
    <t>TEU</t>
  </si>
  <si>
    <t>m</t>
  </si>
  <si>
    <t>tons</t>
  </si>
  <si>
    <t>knots</t>
  </si>
  <si>
    <t>(-)</t>
  </si>
  <si>
    <t>%</t>
  </si>
  <si>
    <t>t/hour</t>
  </si>
  <si>
    <t xml:space="preserve"> Draught </t>
  </si>
  <si>
    <t xml:space="preserve"> Ship speed</t>
  </si>
  <si>
    <t xml:space="preserve"> Energy demand</t>
  </si>
  <si>
    <t xml:space="preserve"> Energy demand per hour</t>
  </si>
  <si>
    <t xml:space="preserve"> Oil consumption</t>
  </si>
  <si>
    <t xml:space="preserve"> Oil consumption per hour</t>
  </si>
  <si>
    <t>kg/hour</t>
  </si>
  <si>
    <t>kg/nm</t>
  </si>
  <si>
    <t xml:space="preserve"> SOx emissions</t>
  </si>
  <si>
    <t xml:space="preserve"> SOx emissions per hour</t>
  </si>
  <si>
    <t xml:space="preserve"> SOx emissions per nautical mile</t>
  </si>
  <si>
    <t xml:space="preserve"> CO emissions</t>
  </si>
  <si>
    <t xml:space="preserve"> CO emissions per hour</t>
  </si>
  <si>
    <t xml:space="preserve"> CO emissions per nautical mile</t>
  </si>
  <si>
    <t xml:space="preserve"> Particulate emissions</t>
  </si>
  <si>
    <t xml:space="preserve"> Particulate emissions per hour</t>
  </si>
  <si>
    <t xml:space="preserve"> Particalate emissions per nautical mile</t>
  </si>
  <si>
    <t>GJ/hour</t>
  </si>
  <si>
    <t>GJ/nm</t>
  </si>
  <si>
    <t xml:space="preserve"> Deadweight (cargo + consumerables + ballast water etc.)</t>
  </si>
  <si>
    <t xml:space="preserve"> Capacity utilization (100 % ~ design condition)</t>
  </si>
  <si>
    <t>MJ/TEU/nm</t>
  </si>
  <si>
    <t>g/TEU/nm</t>
  </si>
  <si>
    <t xml:space="preserve"> Oil consumption per TEU per nautical mile</t>
  </si>
  <si>
    <t xml:space="preserve"> SOx emissions per TEU per nautical mile</t>
  </si>
  <si>
    <t xml:space="preserve"> CO emissions per TEU per nautical mile</t>
  </si>
  <si>
    <t xml:space="preserve"> HC emissions per TEU per nautical mile</t>
  </si>
  <si>
    <t xml:space="preserve"> Particulate emissions per TEU per nautical mile</t>
  </si>
  <si>
    <t xml:space="preserve"> Utilized number of containers</t>
  </si>
  <si>
    <t xml:space="preserve"> Deadwight per container</t>
  </si>
  <si>
    <t xml:space="preserve"> HC emissions</t>
  </si>
  <si>
    <t xml:space="preserve"> HC emissions per hour</t>
  </si>
  <si>
    <t xml:space="preserve"> HC emissions per nautical mile</t>
  </si>
  <si>
    <t xml:space="preserve"> NOx emissions per TEU per nautical mile</t>
  </si>
  <si>
    <t>dwt/TEU</t>
  </si>
  <si>
    <t xml:space="preserve"> Weight of truck load</t>
  </si>
  <si>
    <t>km</t>
  </si>
  <si>
    <t xml:space="preserve"> Length of truck - total</t>
  </si>
  <si>
    <t xml:space="preserve"> TEU per truck</t>
  </si>
  <si>
    <t xml:space="preserve"> Emissions and energy demand (Truck)</t>
  </si>
  <si>
    <t xml:space="preserve"> EURO NORM 2, 3, 4, 5 or 6</t>
  </si>
  <si>
    <t xml:space="preserve"> Average weight of a container</t>
  </si>
  <si>
    <t>(tons/TEU)</t>
  </si>
  <si>
    <t>(tons/truck)</t>
  </si>
  <si>
    <t xml:space="preserve"> Energy consumption per TEU per naitical mile</t>
  </si>
  <si>
    <t>(MJ/TEU/nm)</t>
  </si>
  <si>
    <t xml:space="preserve"> Energy consumption per ton cargo per naitical mile</t>
  </si>
  <si>
    <t>(MJ/t/nm)</t>
  </si>
  <si>
    <t xml:space="preserve"> Energy consumption per lanemeter per nautical mile</t>
  </si>
  <si>
    <t>(MJ/lm/nm)</t>
  </si>
  <si>
    <t>(g/TEU/nm)</t>
  </si>
  <si>
    <t xml:space="preserve"> Oil consumption per ton cargo per nautical mile</t>
  </si>
  <si>
    <t>(g/t/nm)</t>
  </si>
  <si>
    <t xml:space="preserve"> Oil consumption per lanemeter per nautical mile</t>
  </si>
  <si>
    <t>(g/lm/nm)</t>
  </si>
  <si>
    <r>
      <t xml:space="preserve"> 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emissions per TEU per nautical mile</t>
    </r>
  </si>
  <si>
    <r>
      <t xml:space="preserve"> 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emissions per ton cargo per nautical mile</t>
    </r>
  </si>
  <si>
    <r>
      <t xml:space="preserve"> 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emissions per lanemeter per nautical mile</t>
    </r>
  </si>
  <si>
    <t xml:space="preserve"> NOx emissions per TEU per naitical mile</t>
  </si>
  <si>
    <t xml:space="preserve"> NOx emissions per ton cargo per naitical mile</t>
  </si>
  <si>
    <t xml:space="preserve"> NOx emissions per lanemeter per nautical mile</t>
  </si>
  <si>
    <t>(g/TEU/km)</t>
  </si>
  <si>
    <t xml:space="preserve"> SOx emissions per ton cargo per nautical mile</t>
  </si>
  <si>
    <t>(g/t/km)</t>
  </si>
  <si>
    <t xml:space="preserve"> SOx emissions per lanemeter per nautical mile</t>
  </si>
  <si>
    <t xml:space="preserve"> CO emissions per ton cargo per nautical mile</t>
  </si>
  <si>
    <t xml:space="preserve"> CO emissions per lanemeter per nautical mile</t>
  </si>
  <si>
    <t xml:space="preserve"> HC emissions per ton cargo per nautical mile</t>
  </si>
  <si>
    <t xml:space="preserve"> HC emissions per lanemeter per naitical mile</t>
  </si>
  <si>
    <t xml:space="preserve"> Particulate emissions per ton cargo per nautical mile</t>
  </si>
  <si>
    <t xml:space="preserve"> Particulate emissions per lanemeter per nautical mile</t>
  </si>
  <si>
    <t>nm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</si>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</sst>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0.00000"/>
  </numFmts>
  <fonts count="30" x14ac:knownFonts="1">
    <font>
      <sz val="10"/>
      <name val="Arial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b/>
      <vertAlign val="subscript"/>
      <sz val="11"/>
      <name val="Arial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5" fillId="3" borderId="0" applyNumberFormat="0" applyBorder="0" applyAlignment="0" applyProtection="0"/>
    <xf numFmtId="0" fontId="23" fillId="21" borderId="2" applyNumberFormat="0" applyAlignment="0" applyProtection="0"/>
    <xf numFmtId="0" fontId="8" fillId="22" borderId="3" applyNumberFormat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6" fillId="0" borderId="0" applyNumberFormat="0" applyFill="0" applyBorder="0" applyAlignment="0" applyProtection="0"/>
    <xf numFmtId="0" fontId="7" fillId="23" borderId="2" applyNumberFormat="0" applyAlignment="0" applyProtection="0"/>
    <xf numFmtId="0" fontId="8" fillId="22" borderId="3" applyNumberFormat="0" applyAlignment="0" applyProtection="0"/>
    <xf numFmtId="0" fontId="27" fillId="0" borderId="7" applyNumberFormat="0" applyFill="0" applyAlignment="0" applyProtection="0"/>
    <xf numFmtId="0" fontId="3" fillId="24" borderId="0" applyNumberFormat="0" applyBorder="0" applyAlignment="0" applyProtection="0"/>
    <xf numFmtId="0" fontId="3" fillId="19" borderId="0" applyNumberFormat="0" applyBorder="0" applyAlignment="0" applyProtection="0"/>
    <xf numFmtId="0" fontId="3" fillId="11" borderId="0" applyNumberFormat="0" applyBorder="0" applyAlignment="0" applyProtection="0"/>
    <xf numFmtId="0" fontId="3" fillId="25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9" fillId="23" borderId="0" applyNumberFormat="0" applyBorder="0" applyAlignment="0" applyProtection="0"/>
    <xf numFmtId="0" fontId="29" fillId="0" borderId="0"/>
    <xf numFmtId="0" fontId="18" fillId="20" borderId="1" applyNumberFormat="0" applyFont="0" applyAlignment="0" applyProtection="0"/>
    <xf numFmtId="0" fontId="10" fillId="26" borderId="8" applyNumberFormat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15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/>
    <xf numFmtId="0" fontId="0" fillId="0" borderId="0" xfId="0" applyAlignment="1">
      <alignment horizontal="center" vertical="distributed"/>
    </xf>
    <xf numFmtId="0" fontId="0" fillId="0" borderId="0" xfId="0" applyAlignment="1">
      <alignment vertical="distributed"/>
    </xf>
    <xf numFmtId="176" fontId="0" fillId="0" borderId="0" xfId="0" applyNumberFormat="1" applyAlignment="1">
      <alignment horizontal="center" vertical="distributed"/>
    </xf>
    <xf numFmtId="0" fontId="17" fillId="0" borderId="17" xfId="0" applyFont="1" applyBorder="1" applyAlignment="1">
      <alignment vertical="distributed"/>
    </xf>
    <xf numFmtId="0" fontId="17" fillId="0" borderId="18" xfId="0" applyFont="1" applyBorder="1" applyAlignment="1">
      <alignment horizontal="center" vertical="distributed"/>
    </xf>
    <xf numFmtId="176" fontId="17" fillId="28" borderId="18" xfId="0" applyNumberFormat="1" applyFont="1" applyFill="1" applyBorder="1" applyAlignment="1">
      <alignment horizontal="center" vertical="distributed"/>
    </xf>
    <xf numFmtId="0" fontId="17" fillId="0" borderId="20" xfId="0" applyFont="1" applyBorder="1" applyAlignment="1">
      <alignment vertical="distributed"/>
    </xf>
    <xf numFmtId="0" fontId="17" fillId="0" borderId="15" xfId="0" applyFont="1" applyBorder="1" applyAlignment="1">
      <alignment horizontal="center" vertical="distributed"/>
    </xf>
    <xf numFmtId="176" fontId="17" fillId="28" borderId="15" xfId="0" applyNumberFormat="1" applyFont="1" applyFill="1" applyBorder="1" applyAlignment="1">
      <alignment horizontal="center" vertical="distributed"/>
    </xf>
    <xf numFmtId="0" fontId="17" fillId="0" borderId="22" xfId="0" applyFont="1" applyBorder="1" applyAlignment="1">
      <alignment vertical="distributed"/>
    </xf>
    <xf numFmtId="0" fontId="17" fillId="0" borderId="23" xfId="0" applyFont="1" applyBorder="1" applyAlignment="1">
      <alignment horizontal="center" vertical="distributed"/>
    </xf>
    <xf numFmtId="2" fontId="17" fillId="28" borderId="23" xfId="0" applyNumberFormat="1" applyFont="1" applyFill="1" applyBorder="1" applyAlignment="1">
      <alignment horizontal="center" vertical="distributed"/>
    </xf>
    <xf numFmtId="2" fontId="17" fillId="28" borderId="18" xfId="0" applyNumberFormat="1" applyFont="1" applyFill="1" applyBorder="1" applyAlignment="1">
      <alignment horizontal="center" vertical="distributed"/>
    </xf>
    <xf numFmtId="2" fontId="17" fillId="28" borderId="15" xfId="0" applyNumberFormat="1" applyFont="1" applyFill="1" applyBorder="1" applyAlignment="1">
      <alignment horizontal="center" vertical="distributed"/>
    </xf>
    <xf numFmtId="1" fontId="17" fillId="28" borderId="15" xfId="0" applyNumberFormat="1" applyFont="1" applyFill="1" applyBorder="1" applyAlignment="1">
      <alignment horizontal="center" vertical="distributed"/>
    </xf>
    <xf numFmtId="176" fontId="17" fillId="28" borderId="23" xfId="0" applyNumberFormat="1" applyFont="1" applyFill="1" applyBorder="1" applyAlignment="1">
      <alignment horizontal="center" vertical="distributed"/>
    </xf>
    <xf numFmtId="0" fontId="17" fillId="0" borderId="17" xfId="0" applyFont="1" applyBorder="1"/>
    <xf numFmtId="0" fontId="17" fillId="0" borderId="18" xfId="0" applyFont="1" applyBorder="1" applyAlignment="1" applyProtection="1">
      <alignment horizontal="center"/>
    </xf>
    <xf numFmtId="1" fontId="17" fillId="28" borderId="18" xfId="0" applyNumberFormat="1" applyFont="1" applyFill="1" applyBorder="1" applyAlignment="1" applyProtection="1">
      <alignment horizontal="center"/>
    </xf>
    <xf numFmtId="0" fontId="17" fillId="0" borderId="20" xfId="0" applyFont="1" applyBorder="1" applyAlignment="1" applyProtection="1">
      <alignment vertical="distributed"/>
    </xf>
    <xf numFmtId="0" fontId="17" fillId="0" borderId="15" xfId="0" applyFont="1" applyBorder="1" applyAlignment="1" applyProtection="1">
      <alignment horizontal="center" vertical="distributed"/>
    </xf>
    <xf numFmtId="1" fontId="17" fillId="28" borderId="15" xfId="0" applyNumberFormat="1" applyFont="1" applyFill="1" applyBorder="1" applyAlignment="1" applyProtection="1">
      <alignment horizontal="center" vertical="distributed"/>
    </xf>
    <xf numFmtId="0" fontId="16" fillId="0" borderId="0" xfId="0" applyFont="1" applyProtection="1"/>
    <xf numFmtId="0" fontId="19" fillId="0" borderId="0" xfId="0" applyFont="1" applyAlignment="1">
      <alignment vertical="distributed"/>
    </xf>
    <xf numFmtId="1" fontId="17" fillId="28" borderId="18" xfId="0" applyNumberFormat="1" applyFont="1" applyFill="1" applyBorder="1" applyAlignment="1">
      <alignment horizontal="center" vertical="distributed"/>
    </xf>
    <xf numFmtId="1" fontId="17" fillId="28" borderId="23" xfId="0" applyNumberFormat="1" applyFont="1" applyFill="1" applyBorder="1" applyAlignment="1">
      <alignment horizontal="center" vertical="distributed"/>
    </xf>
    <xf numFmtId="0" fontId="20" fillId="0" borderId="0" xfId="0" applyFont="1" applyProtection="1"/>
    <xf numFmtId="0" fontId="20" fillId="0" borderId="0" xfId="0" applyFont="1" applyFill="1" applyProtection="1"/>
    <xf numFmtId="0" fontId="20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Protection="1"/>
    <xf numFmtId="0" fontId="20" fillId="27" borderId="23" xfId="0" applyFont="1" applyFill="1" applyBorder="1" applyAlignment="1" applyProtection="1">
      <alignment horizontal="center"/>
    </xf>
    <xf numFmtId="0" fontId="20" fillId="27" borderId="15" xfId="0" applyFont="1" applyFill="1" applyBorder="1" applyAlignment="1" applyProtection="1">
      <alignment horizontal="center"/>
    </xf>
    <xf numFmtId="0" fontId="20" fillId="27" borderId="20" xfId="0" applyFont="1" applyFill="1" applyBorder="1" applyProtection="1"/>
    <xf numFmtId="0" fontId="20" fillId="0" borderId="20" xfId="0" applyFont="1" applyFill="1" applyBorder="1" applyProtection="1"/>
    <xf numFmtId="0" fontId="20" fillId="0" borderId="17" xfId="0" applyFont="1" applyFill="1" applyBorder="1" applyProtection="1"/>
    <xf numFmtId="0" fontId="20" fillId="0" borderId="18" xfId="0" applyFont="1" applyFill="1" applyBorder="1" applyAlignment="1" applyProtection="1">
      <alignment horizontal="center"/>
    </xf>
    <xf numFmtId="0" fontId="20" fillId="0" borderId="15" xfId="0" applyFont="1" applyFill="1" applyBorder="1" applyAlignment="1" applyProtection="1">
      <alignment horizontal="center"/>
    </xf>
    <xf numFmtId="1" fontId="20" fillId="28" borderId="21" xfId="0" applyNumberFormat="1" applyFont="1" applyFill="1" applyBorder="1" applyAlignment="1" applyProtection="1">
      <alignment horizontal="center"/>
    </xf>
    <xf numFmtId="176" fontId="20" fillId="28" borderId="21" xfId="0" applyNumberFormat="1" applyFont="1" applyFill="1" applyBorder="1" applyAlignment="1" applyProtection="1">
      <alignment horizontal="center"/>
    </xf>
    <xf numFmtId="0" fontId="20" fillId="0" borderId="22" xfId="0" applyFont="1" applyFill="1" applyBorder="1" applyProtection="1"/>
    <xf numFmtId="0" fontId="20" fillId="0" borderId="23" xfId="0" applyFont="1" applyFill="1" applyBorder="1" applyAlignment="1" applyProtection="1">
      <alignment horizontal="center"/>
    </xf>
    <xf numFmtId="176" fontId="20" fillId="28" borderId="24" xfId="0" applyNumberFormat="1" applyFont="1" applyFill="1" applyBorder="1" applyAlignment="1" applyProtection="1">
      <alignment horizontal="center"/>
    </xf>
    <xf numFmtId="0" fontId="20" fillId="0" borderId="16" xfId="0" applyFont="1" applyFill="1" applyBorder="1" applyProtection="1"/>
    <xf numFmtId="0" fontId="20" fillId="0" borderId="16" xfId="0" applyFont="1" applyFill="1" applyBorder="1" applyAlignment="1" applyProtection="1">
      <alignment horizontal="center"/>
    </xf>
    <xf numFmtId="0" fontId="20" fillId="0" borderId="16" xfId="0" applyFont="1" applyFill="1" applyBorder="1" applyAlignment="1" applyProtection="1">
      <alignment horizontal="center"/>
      <protection locked="0"/>
    </xf>
    <xf numFmtId="177" fontId="20" fillId="0" borderId="0" xfId="0" applyNumberFormat="1" applyFont="1" applyFill="1" applyBorder="1" applyAlignment="1" applyProtection="1">
      <alignment horizontal="center"/>
    </xf>
    <xf numFmtId="0" fontId="20" fillId="27" borderId="17" xfId="0" applyFont="1" applyFill="1" applyBorder="1" applyProtection="1"/>
    <xf numFmtId="0" fontId="20" fillId="27" borderId="18" xfId="0" applyFont="1" applyFill="1" applyBorder="1" applyAlignment="1" applyProtection="1">
      <alignment horizontal="center"/>
    </xf>
    <xf numFmtId="176" fontId="20" fillId="28" borderId="19" xfId="0" applyNumberFormat="1" applyFont="1" applyFill="1" applyBorder="1" applyAlignment="1" applyProtection="1">
      <alignment horizontal="center"/>
    </xf>
    <xf numFmtId="2" fontId="20" fillId="28" borderId="21" xfId="0" applyNumberFormat="1" applyFont="1" applyFill="1" applyBorder="1" applyAlignment="1" applyProtection="1">
      <alignment horizontal="center"/>
    </xf>
    <xf numFmtId="0" fontId="20" fillId="27" borderId="22" xfId="0" applyFont="1" applyFill="1" applyBorder="1" applyProtection="1"/>
    <xf numFmtId="2" fontId="20" fillId="28" borderId="24" xfId="0" applyNumberFormat="1" applyFont="1" applyFill="1" applyBorder="1" applyAlignment="1" applyProtection="1">
      <alignment horizontal="center"/>
    </xf>
    <xf numFmtId="1" fontId="20" fillId="28" borderId="19" xfId="0" applyNumberFormat="1" applyFont="1" applyFill="1" applyBorder="1" applyAlignment="1" applyProtection="1">
      <alignment horizontal="center"/>
    </xf>
    <xf numFmtId="2" fontId="20" fillId="28" borderId="19" xfId="0" applyNumberFormat="1" applyFont="1" applyFill="1" applyBorder="1" applyAlignment="1" applyProtection="1">
      <alignment horizontal="center"/>
    </xf>
    <xf numFmtId="177" fontId="20" fillId="28" borderId="21" xfId="0" applyNumberFormat="1" applyFont="1" applyFill="1" applyBorder="1" applyAlignment="1" applyProtection="1">
      <alignment horizontal="center"/>
    </xf>
    <xf numFmtId="177" fontId="20" fillId="28" borderId="19" xfId="0" applyNumberFormat="1" applyFont="1" applyFill="1" applyBorder="1" applyAlignment="1" applyProtection="1">
      <alignment horizontal="center"/>
    </xf>
    <xf numFmtId="178" fontId="20" fillId="28" borderId="24" xfId="0" applyNumberFormat="1" applyFont="1" applyFill="1" applyBorder="1" applyAlignment="1" applyProtection="1">
      <alignment horizontal="center"/>
    </xf>
    <xf numFmtId="178" fontId="20" fillId="28" borderId="14" xfId="0" applyNumberFormat="1" applyFont="1" applyFill="1" applyBorder="1" applyAlignment="1">
      <alignment horizontal="center"/>
    </xf>
    <xf numFmtId="0" fontId="0" fillId="28" borderId="19" xfId="0" applyFill="1" applyBorder="1" applyAlignment="1">
      <alignment horizontal="center"/>
    </xf>
    <xf numFmtId="179" fontId="20" fillId="28" borderId="21" xfId="0" applyNumberFormat="1" applyFont="1" applyFill="1" applyBorder="1" applyAlignment="1" applyProtection="1">
      <alignment horizontal="center"/>
    </xf>
    <xf numFmtId="179" fontId="20" fillId="28" borderId="24" xfId="0" applyNumberFormat="1" applyFont="1" applyFill="1" applyBorder="1" applyAlignment="1" applyProtection="1">
      <alignment horizontal="center"/>
    </xf>
    <xf numFmtId="178" fontId="20" fillId="28" borderId="19" xfId="0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</cellXfs>
  <cellStyles count="57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Forklarende tekst" xfId="29" xr:uid="{00000000-0005-0000-0000-00001C000000}"/>
    <cellStyle name="Good" xfId="30" xr:uid="{00000000-0005-0000-0000-00001D000000}"/>
    <cellStyle name="Heading 1" xfId="31" xr:uid="{00000000-0005-0000-0000-00001E000000}"/>
    <cellStyle name="Heading 2" xfId="32" xr:uid="{00000000-0005-0000-0000-00001F000000}"/>
    <cellStyle name="Heading 3" xfId="33" xr:uid="{00000000-0005-0000-0000-000020000000}"/>
    <cellStyle name="Heading 4" xfId="34" xr:uid="{00000000-0005-0000-0000-000021000000}"/>
    <cellStyle name="Kontroller celle" xfId="36" xr:uid="{00000000-0005-0000-0000-000023000000}"/>
    <cellStyle name="Linked Cell" xfId="37" xr:uid="{00000000-0005-0000-0000-000024000000}"/>
    <cellStyle name="Markeringsfarve1" xfId="38" xr:uid="{00000000-0005-0000-0000-000025000000}"/>
    <cellStyle name="Markeringsfarve2" xfId="39" xr:uid="{00000000-0005-0000-0000-000026000000}"/>
    <cellStyle name="Markeringsfarve3" xfId="40" xr:uid="{00000000-0005-0000-0000-000027000000}"/>
    <cellStyle name="Markeringsfarve4" xfId="41" xr:uid="{00000000-0005-0000-0000-000028000000}"/>
    <cellStyle name="Markeringsfarve5" xfId="42" xr:uid="{00000000-0005-0000-0000-000029000000}"/>
    <cellStyle name="Markeringsfarve6" xfId="43" xr:uid="{00000000-0005-0000-0000-00002A000000}"/>
    <cellStyle name="Normal_Sheet1" xfId="45" xr:uid="{00000000-0005-0000-0000-00002D000000}"/>
    <cellStyle name="Note" xfId="46" xr:uid="{00000000-0005-0000-0000-00002E000000}"/>
    <cellStyle name="Overskrift 1" xfId="48" xr:uid="{00000000-0005-0000-0000-000030000000}"/>
    <cellStyle name="Overskrift 2" xfId="49" xr:uid="{00000000-0005-0000-0000-000031000000}"/>
    <cellStyle name="Overskrift 3" xfId="50" xr:uid="{00000000-0005-0000-0000-000032000000}"/>
    <cellStyle name="Overskrift 4" xfId="51" xr:uid="{00000000-0005-0000-0000-000033000000}"/>
    <cellStyle name="Sammenkædet celle" xfId="52" xr:uid="{00000000-0005-0000-0000-000034000000}"/>
    <cellStyle name="Title" xfId="53" xr:uid="{00000000-0005-0000-0000-000035000000}"/>
    <cellStyle name="Ugyldig" xfId="55" xr:uid="{00000000-0005-0000-0000-000037000000}"/>
    <cellStyle name="Warning Text" xfId="56" xr:uid="{00000000-0005-0000-0000-000038000000}"/>
    <cellStyle name="常规" xfId="0" builtinId="0"/>
    <cellStyle name="汇总" xfId="54" builtinId="25" customBuiltin="1"/>
    <cellStyle name="适中" xfId="44" builtinId="28" customBuiltin="1"/>
    <cellStyle name="输出" xfId="47" builtinId="21" customBuiltin="1"/>
    <cellStyle name="输入" xfId="35" builtinId="2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17">
    <tabColor indexed="15"/>
  </sheetPr>
  <dimension ref="A1:O54"/>
  <sheetViews>
    <sheetView tabSelected="1" topLeftCell="A9" workbookViewId="0">
      <selection activeCell="C21" sqref="C21"/>
    </sheetView>
  </sheetViews>
  <sheetFormatPr baseColWidth="10" defaultColWidth="8.83203125" defaultRowHeight="13" x14ac:dyDescent="0.15"/>
  <cols>
    <col min="1" max="1" width="48.5" customWidth="1"/>
    <col min="2" max="2" width="9.6640625" style="1" customWidth="1"/>
    <col min="3" max="5" width="11.6640625" style="1" customWidth="1"/>
    <col min="7" max="7" width="54.83203125" bestFit="1" customWidth="1"/>
    <col min="8" max="8" width="11.1640625" bestFit="1" customWidth="1"/>
  </cols>
  <sheetData>
    <row r="1" spans="1:15" ht="18" x14ac:dyDescent="0.2">
      <c r="A1" s="25" t="s">
        <v>6</v>
      </c>
      <c r="K1" s="1" t="s">
        <v>93</v>
      </c>
      <c r="L1" s="1" t="s">
        <v>93</v>
      </c>
      <c r="M1" s="1"/>
      <c r="N1" s="1" t="s">
        <v>93</v>
      </c>
      <c r="O1" s="1" t="s">
        <v>93</v>
      </c>
    </row>
    <row r="2" spans="1:15" ht="19" thickBot="1" x14ac:dyDescent="0.25">
      <c r="A2" s="25"/>
      <c r="C2" s="1" t="s">
        <v>10</v>
      </c>
      <c r="D2" s="1" t="s">
        <v>9</v>
      </c>
      <c r="E2" s="1" t="s">
        <v>8</v>
      </c>
      <c r="G2" s="25" t="s">
        <v>60</v>
      </c>
      <c r="H2" s="2"/>
      <c r="I2" s="2"/>
      <c r="K2" s="1" t="s">
        <v>57</v>
      </c>
      <c r="L2" s="1" t="s">
        <v>92</v>
      </c>
      <c r="N2" s="1" t="s">
        <v>57</v>
      </c>
      <c r="O2" s="1" t="s">
        <v>92</v>
      </c>
    </row>
    <row r="3" spans="1:15" ht="15.5" customHeight="1" x14ac:dyDescent="0.15">
      <c r="A3" s="19" t="s">
        <v>41</v>
      </c>
      <c r="B3" s="20" t="s">
        <v>19</v>
      </c>
      <c r="C3" s="21" t="e">
        <f>#REF!</f>
        <v>#REF!</v>
      </c>
      <c r="D3" s="21" t="e">
        <f>#REF!</f>
        <v>#REF!</v>
      </c>
      <c r="E3" s="21" t="e">
        <f>#REF!</f>
        <v>#REF!</v>
      </c>
      <c r="G3" s="37" t="s">
        <v>61</v>
      </c>
      <c r="H3" s="38" t="s">
        <v>18</v>
      </c>
      <c r="I3" s="61">
        <v>5</v>
      </c>
      <c r="K3" s="1">
        <v>1207</v>
      </c>
      <c r="L3" s="65">
        <f>K3/1.852</f>
        <v>651.72786177105831</v>
      </c>
      <c r="N3" s="1">
        <v>179</v>
      </c>
      <c r="O3" s="65">
        <f>N3/1.852</f>
        <v>96.652267818574515</v>
      </c>
    </row>
    <row r="4" spans="1:15" ht="15.5" customHeight="1" x14ac:dyDescent="0.15">
      <c r="A4" s="22" t="s">
        <v>49</v>
      </c>
      <c r="B4" s="23" t="s">
        <v>14</v>
      </c>
      <c r="C4" s="24" t="e">
        <f>#REF!*#REF!/100</f>
        <v>#REF!</v>
      </c>
      <c r="D4" s="24" t="e">
        <f>#REF!*#REF!/100</f>
        <v>#REF!</v>
      </c>
      <c r="E4" s="24" t="e">
        <f>#REF!*#REF!/100</f>
        <v>#REF!</v>
      </c>
      <c r="G4" s="36" t="s">
        <v>59</v>
      </c>
      <c r="H4" s="39" t="s">
        <v>18</v>
      </c>
      <c r="I4" s="40" t="e">
        <f>#REF!</f>
        <v>#REF!</v>
      </c>
    </row>
    <row r="5" spans="1:15" ht="15.5" customHeight="1" x14ac:dyDescent="0.15">
      <c r="A5" s="22" t="s">
        <v>40</v>
      </c>
      <c r="B5" s="23" t="s">
        <v>16</v>
      </c>
      <c r="C5" s="24" t="e">
        <f>#REF!</f>
        <v>#REF!</v>
      </c>
      <c r="D5" s="24" t="e">
        <f>#REF!</f>
        <v>#REF!</v>
      </c>
      <c r="E5" s="24" t="e">
        <f>#REF!</f>
        <v>#REF!</v>
      </c>
      <c r="G5" s="36" t="s">
        <v>62</v>
      </c>
      <c r="H5" s="39" t="s">
        <v>63</v>
      </c>
      <c r="I5" s="41" t="e">
        <f>#REF!</f>
        <v>#REF!</v>
      </c>
    </row>
    <row r="6" spans="1:15" ht="15.5" customHeight="1" x14ac:dyDescent="0.15">
      <c r="A6" s="9" t="s">
        <v>50</v>
      </c>
      <c r="B6" s="10" t="s">
        <v>55</v>
      </c>
      <c r="C6" s="11" t="e">
        <f>C5/C4</f>
        <v>#REF!</v>
      </c>
      <c r="D6" s="11" t="e">
        <f>D5/D4</f>
        <v>#REF!</v>
      </c>
      <c r="E6" s="11" t="e">
        <f>E5/E4</f>
        <v>#REF!</v>
      </c>
      <c r="G6" s="36" t="s">
        <v>58</v>
      </c>
      <c r="H6" s="39" t="s">
        <v>15</v>
      </c>
      <c r="I6" s="41" t="e">
        <f>#REF!</f>
        <v>#REF!</v>
      </c>
    </row>
    <row r="7" spans="1:15" ht="15.5" customHeight="1" thickBot="1" x14ac:dyDescent="0.2">
      <c r="A7" s="9" t="s">
        <v>21</v>
      </c>
      <c r="B7" s="10" t="s">
        <v>15</v>
      </c>
      <c r="C7" s="16" t="e">
        <f>#REF!</f>
        <v>#REF!</v>
      </c>
      <c r="D7" s="16" t="e">
        <f>#REF!</f>
        <v>#REF!</v>
      </c>
      <c r="E7" s="16" t="e">
        <f>#REF!</f>
        <v>#REF!</v>
      </c>
      <c r="G7" s="42" t="s">
        <v>56</v>
      </c>
      <c r="H7" s="43" t="s">
        <v>64</v>
      </c>
      <c r="I7" s="44" t="e">
        <f>I4*I5</f>
        <v>#REF!</v>
      </c>
    </row>
    <row r="8" spans="1:15" ht="15.5" customHeight="1" thickBot="1" x14ac:dyDescent="0.2">
      <c r="A8" s="12" t="s">
        <v>22</v>
      </c>
      <c r="B8" s="13" t="s">
        <v>17</v>
      </c>
      <c r="C8" s="18" t="e">
        <f>#REF!</f>
        <v>#REF!</v>
      </c>
      <c r="D8" s="18" t="e">
        <f>#REF!</f>
        <v>#REF!</v>
      </c>
      <c r="E8" s="18" t="e">
        <f>#REF!</f>
        <v>#REF!</v>
      </c>
      <c r="G8" s="45"/>
      <c r="H8" s="46"/>
      <c r="I8" s="47"/>
    </row>
    <row r="9" spans="1:15" ht="15.5" customHeight="1" x14ac:dyDescent="0.15">
      <c r="A9" s="4"/>
      <c r="B9" s="3"/>
      <c r="C9" s="3"/>
      <c r="D9" s="3"/>
      <c r="E9" s="3"/>
      <c r="G9" s="32"/>
      <c r="H9" s="31"/>
      <c r="I9" s="48"/>
    </row>
    <row r="10" spans="1:15" ht="15.5" customHeight="1" thickBot="1" x14ac:dyDescent="0.2">
      <c r="A10" s="26" t="s">
        <v>23</v>
      </c>
      <c r="B10" s="3"/>
      <c r="C10" s="3"/>
      <c r="D10" s="3"/>
      <c r="E10" s="3"/>
      <c r="G10" s="30"/>
      <c r="H10" s="30"/>
      <c r="I10" s="30"/>
    </row>
    <row r="11" spans="1:15" ht="15.5" customHeight="1" x14ac:dyDescent="0.15">
      <c r="A11" s="6" t="s">
        <v>24</v>
      </c>
      <c r="B11" s="7" t="s">
        <v>38</v>
      </c>
      <c r="C11" s="27" t="e">
        <f>#REF!*#REF!+#REF!*#REF!</f>
        <v>#REF!</v>
      </c>
      <c r="D11" s="27" t="e">
        <f>#REF!*#REF!+#REF!*#REF!</f>
        <v>#REF!</v>
      </c>
      <c r="E11" s="27" t="e">
        <f>#REF!*#REF!+#REF!*#REF!</f>
        <v>#REF!</v>
      </c>
      <c r="G11" s="49" t="s">
        <v>65</v>
      </c>
      <c r="H11" s="50" t="s">
        <v>66</v>
      </c>
      <c r="I11" s="51" t="e">
        <f>1.852*(7.5+0.27*I7-0.001*I7^2)/I4</f>
        <v>#REF!</v>
      </c>
    </row>
    <row r="12" spans="1:15" ht="15.5" customHeight="1" x14ac:dyDescent="0.15">
      <c r="A12" s="9" t="s">
        <v>13</v>
      </c>
      <c r="B12" s="10" t="s">
        <v>39</v>
      </c>
      <c r="C12" s="11" t="e">
        <f>C11/C8</f>
        <v>#REF!</v>
      </c>
      <c r="D12" s="11" t="e">
        <f>D11/D8</f>
        <v>#REF!</v>
      </c>
      <c r="E12" s="11" t="e">
        <f>E11/E8</f>
        <v>#REF!</v>
      </c>
      <c r="G12" s="35" t="s">
        <v>67</v>
      </c>
      <c r="H12" s="34" t="s">
        <v>68</v>
      </c>
      <c r="I12" s="52" t="e">
        <f>I11/I5</f>
        <v>#REF!</v>
      </c>
    </row>
    <row r="13" spans="1:15" ht="15.5" customHeight="1" thickBot="1" x14ac:dyDescent="0.2">
      <c r="A13" s="12" t="s">
        <v>11</v>
      </c>
      <c r="B13" s="13" t="s">
        <v>42</v>
      </c>
      <c r="C13" s="14" t="e">
        <f>C12*1000/C4</f>
        <v>#REF!</v>
      </c>
      <c r="D13" s="14" t="e">
        <f>D12*1000/D4</f>
        <v>#REF!</v>
      </c>
      <c r="E13" s="14" t="e">
        <f>E12*1000/E4</f>
        <v>#REF!</v>
      </c>
      <c r="G13" s="53" t="s">
        <v>69</v>
      </c>
      <c r="H13" s="33" t="s">
        <v>70</v>
      </c>
      <c r="I13" s="54" t="e">
        <f>I11*I4/I6</f>
        <v>#REF!</v>
      </c>
    </row>
    <row r="14" spans="1:15" ht="15.5" customHeight="1" x14ac:dyDescent="0.15">
      <c r="A14" s="4"/>
      <c r="B14" s="3"/>
      <c r="C14" s="3"/>
      <c r="D14" s="3"/>
      <c r="E14" s="3"/>
      <c r="G14" s="29"/>
      <c r="H14" s="29"/>
      <c r="I14" s="29"/>
    </row>
    <row r="15" spans="1:15" ht="15.5" customHeight="1" thickBot="1" x14ac:dyDescent="0.2">
      <c r="A15" s="26" t="s">
        <v>25</v>
      </c>
      <c r="B15" s="3"/>
      <c r="C15" s="3"/>
      <c r="D15" s="3"/>
      <c r="E15" s="3"/>
      <c r="G15" s="2"/>
      <c r="H15" s="2"/>
      <c r="I15" s="2"/>
    </row>
    <row r="16" spans="1:15" ht="15.5" customHeight="1" x14ac:dyDescent="0.15">
      <c r="A16" s="6" t="s">
        <v>26</v>
      </c>
      <c r="B16" s="7" t="s">
        <v>20</v>
      </c>
      <c r="C16" s="15" t="e">
        <f>#REF!</f>
        <v>#REF!</v>
      </c>
      <c r="D16" s="15" t="e">
        <f>#REF!</f>
        <v>#REF!</v>
      </c>
      <c r="E16" s="15" t="e">
        <f>#REF!</f>
        <v>#REF!</v>
      </c>
      <c r="G16" s="49" t="s">
        <v>44</v>
      </c>
      <c r="H16" s="50" t="s">
        <v>71</v>
      </c>
      <c r="I16" s="55" t="e">
        <f>#REF!*1.852</f>
        <v>#REF!</v>
      </c>
    </row>
    <row r="17" spans="1:15" ht="15.5" customHeight="1" x14ac:dyDescent="0.15">
      <c r="A17" s="9" t="s">
        <v>12</v>
      </c>
      <c r="B17" s="10" t="s">
        <v>28</v>
      </c>
      <c r="C17" s="17" t="e">
        <f>C16*1000/C8</f>
        <v>#REF!</v>
      </c>
      <c r="D17" s="17" t="e">
        <f>D16*1000/D8</f>
        <v>#REF!</v>
      </c>
      <c r="E17" s="17" t="e">
        <f>E16*1000/E8</f>
        <v>#REF!</v>
      </c>
      <c r="G17" s="35" t="s">
        <v>72</v>
      </c>
      <c r="H17" s="34" t="s">
        <v>73</v>
      </c>
      <c r="I17" s="41" t="e">
        <f>I16/I5</f>
        <v>#REF!</v>
      </c>
    </row>
    <row r="18" spans="1:15" ht="15.5" customHeight="1" thickBot="1" x14ac:dyDescent="0.2">
      <c r="A18" s="12" t="s">
        <v>44</v>
      </c>
      <c r="B18" s="13" t="s">
        <v>43</v>
      </c>
      <c r="C18" s="18" t="e">
        <f>C17*1000/C4</f>
        <v>#REF!</v>
      </c>
      <c r="D18" s="18" t="e">
        <f>D17*1000/D4</f>
        <v>#REF!</v>
      </c>
      <c r="E18" s="18" t="e">
        <f>E17*1000/E4</f>
        <v>#REF!</v>
      </c>
      <c r="G18" s="53" t="s">
        <v>74</v>
      </c>
      <c r="H18" s="33" t="s">
        <v>75</v>
      </c>
      <c r="I18" s="44" t="e">
        <f>I16*I4/I6</f>
        <v>#REF!</v>
      </c>
    </row>
    <row r="19" spans="1:15" ht="15.5" customHeight="1" x14ac:dyDescent="0.15">
      <c r="A19" s="4"/>
      <c r="B19" s="3"/>
      <c r="C19" s="3"/>
      <c r="D19" s="3"/>
      <c r="E19" s="3"/>
      <c r="G19" s="29"/>
      <c r="H19" s="29"/>
      <c r="I19" s="29"/>
    </row>
    <row r="20" spans="1:15" ht="15.5" customHeight="1" thickBot="1" x14ac:dyDescent="0.2">
      <c r="A20" s="26" t="s">
        <v>7</v>
      </c>
      <c r="B20" s="3"/>
      <c r="C20" s="3"/>
      <c r="D20" s="3"/>
      <c r="E20" s="3"/>
      <c r="G20" s="2"/>
      <c r="H20" s="2"/>
      <c r="I20" s="2"/>
    </row>
    <row r="21" spans="1:15" ht="15.5" customHeight="1" x14ac:dyDescent="0.15">
      <c r="A21" s="6" t="s">
        <v>3</v>
      </c>
      <c r="B21" s="7" t="s">
        <v>20</v>
      </c>
      <c r="C21" s="8" t="e">
        <f>(#REF!*#REF!+#REF!*#REF!)/1000</f>
        <v>#REF!</v>
      </c>
      <c r="D21" s="8" t="e">
        <f>(#REF!*#REF!+#REF!*#REF!)/1000</f>
        <v>#REF!</v>
      </c>
      <c r="E21" s="8" t="e">
        <f>(#REF!*#REF!+#REF!*#REF!)/1000</f>
        <v>#REF!</v>
      </c>
      <c r="G21" s="49" t="s">
        <v>76</v>
      </c>
      <c r="H21" s="50" t="s">
        <v>71</v>
      </c>
      <c r="I21" s="55" t="e">
        <f>#REF!*1.852</f>
        <v>#REF!</v>
      </c>
      <c r="L21" s="65" t="e">
        <f>L3*I21/1000</f>
        <v>#REF!</v>
      </c>
      <c r="O21" s="65" t="e">
        <f>N3*I21/1000</f>
        <v>#REF!</v>
      </c>
    </row>
    <row r="22" spans="1:15" ht="15.5" customHeight="1" x14ac:dyDescent="0.15">
      <c r="A22" s="9" t="s">
        <v>4</v>
      </c>
      <c r="B22" s="10" t="s">
        <v>28</v>
      </c>
      <c r="C22" s="17" t="e">
        <f>C21*1000/C8</f>
        <v>#REF!</v>
      </c>
      <c r="D22" s="17" t="e">
        <f>D21*1000/D8</f>
        <v>#REF!</v>
      </c>
      <c r="E22" s="17" t="e">
        <f>E21*1000/E8</f>
        <v>#REF!</v>
      </c>
      <c r="G22" s="35" t="s">
        <v>77</v>
      </c>
      <c r="H22" s="34" t="s">
        <v>73</v>
      </c>
      <c r="I22" s="41" t="e">
        <f>I21/I5</f>
        <v>#REF!</v>
      </c>
    </row>
    <row r="23" spans="1:15" ht="15.5" customHeight="1" thickBot="1" x14ac:dyDescent="0.2">
      <c r="A23" s="12" t="s">
        <v>5</v>
      </c>
      <c r="B23" s="13" t="s">
        <v>43</v>
      </c>
      <c r="C23" s="28" t="e">
        <f>C22*1000/C4</f>
        <v>#REF!</v>
      </c>
      <c r="D23" s="28" t="e">
        <f>D22*1000/D4</f>
        <v>#REF!</v>
      </c>
      <c r="E23" s="28" t="e">
        <f>E22*1000/E4</f>
        <v>#REF!</v>
      </c>
      <c r="G23" s="53" t="s">
        <v>78</v>
      </c>
      <c r="H23" s="33" t="s">
        <v>75</v>
      </c>
      <c r="I23" s="44" t="e">
        <f>I21*I4/I6</f>
        <v>#REF!</v>
      </c>
    </row>
    <row r="24" spans="1:15" ht="15.5" customHeight="1" x14ac:dyDescent="0.15">
      <c r="A24" s="4"/>
      <c r="B24" s="3"/>
      <c r="C24" s="5"/>
      <c r="D24" s="3"/>
      <c r="E24" s="3"/>
      <c r="G24" s="29"/>
      <c r="H24" s="29"/>
      <c r="I24" s="29"/>
    </row>
    <row r="25" spans="1:15" ht="15.5" customHeight="1" thickBot="1" x14ac:dyDescent="0.2">
      <c r="A25" s="26" t="s">
        <v>0</v>
      </c>
      <c r="B25" s="3"/>
      <c r="C25" s="3"/>
      <c r="D25" s="3"/>
      <c r="E25" s="3"/>
      <c r="G25" s="2"/>
      <c r="H25" s="2"/>
      <c r="I25" s="2"/>
    </row>
    <row r="26" spans="1:15" ht="15.5" customHeight="1" x14ac:dyDescent="0.15">
      <c r="A26" s="6" t="s">
        <v>1</v>
      </c>
      <c r="B26" s="7" t="s">
        <v>27</v>
      </c>
      <c r="C26" s="27" t="e">
        <f>#REF!*#REF!+#REF!*#REF!</f>
        <v>#REF!</v>
      </c>
      <c r="D26" s="27" t="e">
        <f>#REF!*#REF!+#REF!*#REF!</f>
        <v>#REF!</v>
      </c>
      <c r="E26" s="27" t="e">
        <f>#REF!*#REF!+#REF!*#REF!</f>
        <v>#REF!</v>
      </c>
      <c r="G26" s="49" t="s">
        <v>79</v>
      </c>
      <c r="H26" s="50" t="s">
        <v>71</v>
      </c>
      <c r="I26" s="56" t="e">
        <f>#REF!*1.852</f>
        <v>#REF!</v>
      </c>
    </row>
    <row r="27" spans="1:15" ht="15.5" customHeight="1" x14ac:dyDescent="0.15">
      <c r="A27" s="9" t="s">
        <v>2</v>
      </c>
      <c r="B27" s="10" t="s">
        <v>28</v>
      </c>
      <c r="C27" s="11" t="e">
        <f>C26/C8</f>
        <v>#REF!</v>
      </c>
      <c r="D27" s="11" t="e">
        <f>D26/D8</f>
        <v>#REF!</v>
      </c>
      <c r="E27" s="11" t="e">
        <f>E26/E8</f>
        <v>#REF!</v>
      </c>
      <c r="G27" s="35" t="s">
        <v>80</v>
      </c>
      <c r="H27" s="34" t="s">
        <v>73</v>
      </c>
      <c r="I27" s="57" t="e">
        <f>I26/I5</f>
        <v>#REF!</v>
      </c>
    </row>
    <row r="28" spans="1:15" ht="15.5" customHeight="1" thickBot="1" x14ac:dyDescent="0.2">
      <c r="A28" s="12" t="s">
        <v>54</v>
      </c>
      <c r="B28" s="13" t="s">
        <v>43</v>
      </c>
      <c r="C28" s="14" t="e">
        <f>C27*1000/C4</f>
        <v>#REF!</v>
      </c>
      <c r="D28" s="14" t="e">
        <f>D27*1000/D4</f>
        <v>#REF!</v>
      </c>
      <c r="E28" s="14" t="e">
        <f>E27*1000/E4</f>
        <v>#REF!</v>
      </c>
      <c r="G28" s="53" t="s">
        <v>81</v>
      </c>
      <c r="H28" s="33" t="s">
        <v>75</v>
      </c>
      <c r="I28" s="54" t="e">
        <f>I26*I4/I6</f>
        <v>#REF!</v>
      </c>
    </row>
    <row r="29" spans="1:15" ht="15.5" customHeight="1" x14ac:dyDescent="0.15">
      <c r="A29" s="4"/>
      <c r="B29" s="3"/>
      <c r="C29" s="3"/>
      <c r="D29" s="3"/>
      <c r="E29" s="3"/>
      <c r="G29" s="29"/>
      <c r="H29" s="29"/>
      <c r="I29" s="29"/>
    </row>
    <row r="30" spans="1:15" ht="15.5" customHeight="1" thickBot="1" x14ac:dyDescent="0.2">
      <c r="A30" s="26" t="s">
        <v>29</v>
      </c>
      <c r="B30" s="3"/>
      <c r="C30" s="3"/>
      <c r="D30" s="3"/>
      <c r="E30" s="3"/>
      <c r="G30" s="2"/>
      <c r="H30" s="2"/>
      <c r="I30" s="2"/>
    </row>
    <row r="31" spans="1:15" ht="15.5" customHeight="1" x14ac:dyDescent="0.15">
      <c r="A31" s="6" t="s">
        <v>30</v>
      </c>
      <c r="B31" s="7" t="s">
        <v>27</v>
      </c>
      <c r="C31" s="27" t="e">
        <f>#REF!*#REF!+#REF!*#REF!</f>
        <v>#REF!</v>
      </c>
      <c r="D31" s="27" t="e">
        <f>#REF!*#REF!+#REF!*#REF!</f>
        <v>#REF!</v>
      </c>
      <c r="E31" s="27" t="e">
        <f>#REF!*#REF!+#REF!*#REF!</f>
        <v>#REF!</v>
      </c>
      <c r="G31" s="49" t="s">
        <v>45</v>
      </c>
      <c r="H31" s="50" t="s">
        <v>82</v>
      </c>
      <c r="I31" s="64" t="e">
        <f>#REF!*1.852</f>
        <v>#REF!</v>
      </c>
    </row>
    <row r="32" spans="1:15" ht="15.5" customHeight="1" x14ac:dyDescent="0.15">
      <c r="A32" s="9" t="s">
        <v>31</v>
      </c>
      <c r="B32" s="10" t="s">
        <v>28</v>
      </c>
      <c r="C32" s="16" t="e">
        <f>C31/C8</f>
        <v>#REF!</v>
      </c>
      <c r="D32" s="11" t="e">
        <f>D31/D8</f>
        <v>#REF!</v>
      </c>
      <c r="E32" s="11" t="e">
        <f>E31/E8</f>
        <v>#REF!</v>
      </c>
      <c r="G32" s="35" t="s">
        <v>83</v>
      </c>
      <c r="H32" s="34" t="s">
        <v>84</v>
      </c>
      <c r="I32" s="62" t="e">
        <f>I31/I5</f>
        <v>#REF!</v>
      </c>
    </row>
    <row r="33" spans="1:9" ht="15.5" customHeight="1" thickBot="1" x14ac:dyDescent="0.2">
      <c r="A33" s="12" t="s">
        <v>45</v>
      </c>
      <c r="B33" s="13" t="s">
        <v>43</v>
      </c>
      <c r="C33" s="14" t="e">
        <f>C32*1000/C4</f>
        <v>#REF!</v>
      </c>
      <c r="D33" s="18" t="e">
        <f>D32*1000/D4</f>
        <v>#REF!</v>
      </c>
      <c r="E33" s="18" t="e">
        <f>E32*1000/E4</f>
        <v>#REF!</v>
      </c>
      <c r="G33" s="53" t="s">
        <v>85</v>
      </c>
      <c r="H33" s="33" t="s">
        <v>75</v>
      </c>
      <c r="I33" s="63" t="e">
        <f>I31*I4/I6</f>
        <v>#REF!</v>
      </c>
    </row>
    <row r="34" spans="1:9" ht="15.5" customHeight="1" x14ac:dyDescent="0.15">
      <c r="A34" s="4"/>
      <c r="B34" s="3"/>
      <c r="C34" s="3"/>
      <c r="D34" s="3"/>
      <c r="E34" s="3"/>
      <c r="G34" s="29"/>
      <c r="H34" s="29"/>
      <c r="I34" s="29"/>
    </row>
    <row r="35" spans="1:9" ht="15.5" customHeight="1" thickBot="1" x14ac:dyDescent="0.2">
      <c r="A35" s="26" t="s">
        <v>32</v>
      </c>
      <c r="B35" s="3"/>
      <c r="C35" s="3"/>
      <c r="D35" s="3"/>
      <c r="E35" s="3"/>
      <c r="G35" s="2"/>
      <c r="H35" s="2"/>
      <c r="I35" s="2"/>
    </row>
    <row r="36" spans="1:9" ht="15.5" customHeight="1" x14ac:dyDescent="0.15">
      <c r="A36" s="6" t="s">
        <v>33</v>
      </c>
      <c r="B36" s="7" t="s">
        <v>27</v>
      </c>
      <c r="C36" s="8" t="e">
        <f>#REF!*#REF!+#REF!*#REF!</f>
        <v>#REF!</v>
      </c>
      <c r="D36" s="8" t="e">
        <f>#REF!*#REF!+#REF!*#REF!</f>
        <v>#REF!</v>
      </c>
      <c r="E36" s="8" t="e">
        <f>#REF!*#REF!+#REF!*#REF!</f>
        <v>#REF!</v>
      </c>
      <c r="G36" s="49" t="s">
        <v>46</v>
      </c>
      <c r="H36" s="50" t="s">
        <v>71</v>
      </c>
      <c r="I36" s="58" t="e">
        <f>#REF!*1.852</f>
        <v>#REF!</v>
      </c>
    </row>
    <row r="37" spans="1:9" ht="15.5" customHeight="1" x14ac:dyDescent="0.15">
      <c r="A37" s="9" t="s">
        <v>34</v>
      </c>
      <c r="B37" s="10" t="s">
        <v>28</v>
      </c>
      <c r="C37" s="16" t="e">
        <f>C36/C8</f>
        <v>#REF!</v>
      </c>
      <c r="D37" s="16" t="e">
        <f>D36/D8</f>
        <v>#REF!</v>
      </c>
      <c r="E37" s="16" t="e">
        <f>E36/E8</f>
        <v>#REF!</v>
      </c>
      <c r="G37" s="35" t="s">
        <v>86</v>
      </c>
      <c r="H37" s="34" t="s">
        <v>73</v>
      </c>
      <c r="I37" s="60" t="e">
        <f>I36/I5</f>
        <v>#REF!</v>
      </c>
    </row>
    <row r="38" spans="1:9" ht="15.5" customHeight="1" thickBot="1" x14ac:dyDescent="0.2">
      <c r="A38" s="12" t="s">
        <v>46</v>
      </c>
      <c r="B38" s="13" t="s">
        <v>43</v>
      </c>
      <c r="C38" s="14" t="e">
        <f>C37*1000/C4</f>
        <v>#REF!</v>
      </c>
      <c r="D38" s="14" t="e">
        <f>D37*1000/D4</f>
        <v>#REF!</v>
      </c>
      <c r="E38" s="14" t="e">
        <f>E37*1000/E4</f>
        <v>#REF!</v>
      </c>
      <c r="G38" s="53" t="s">
        <v>87</v>
      </c>
      <c r="H38" s="33" t="s">
        <v>75</v>
      </c>
      <c r="I38" s="59" t="e">
        <f>I36*I4/I6</f>
        <v>#REF!</v>
      </c>
    </row>
    <row r="39" spans="1:9" ht="15.5" customHeight="1" x14ac:dyDescent="0.15">
      <c r="A39" s="4"/>
      <c r="B39" s="3"/>
      <c r="C39" s="3"/>
      <c r="D39" s="3"/>
      <c r="E39" s="3"/>
      <c r="G39" s="29"/>
      <c r="H39" s="29"/>
      <c r="I39" s="29"/>
    </row>
    <row r="40" spans="1:9" ht="15.5" customHeight="1" thickBot="1" x14ac:dyDescent="0.2">
      <c r="A40" s="26" t="s">
        <v>51</v>
      </c>
      <c r="B40" s="3"/>
      <c r="C40" s="3"/>
      <c r="D40" s="3"/>
      <c r="E40" s="3"/>
      <c r="G40" s="2"/>
      <c r="H40" s="2"/>
      <c r="I40" s="2"/>
    </row>
    <row r="41" spans="1:9" ht="15.5" customHeight="1" x14ac:dyDescent="0.15">
      <c r="A41" s="6" t="s">
        <v>52</v>
      </c>
      <c r="B41" s="7" t="s">
        <v>27</v>
      </c>
      <c r="C41" s="8" t="e">
        <f>#REF!*#REF!+#REF!*#REF!</f>
        <v>#REF!</v>
      </c>
      <c r="D41" s="8" t="e">
        <f>#REF!*#REF!+#REF!*#REF!</f>
        <v>#REF!</v>
      </c>
      <c r="E41" s="8" t="e">
        <f>#REF!*#REF!+#REF!*#REF!</f>
        <v>#REF!</v>
      </c>
      <c r="G41" s="49" t="s">
        <v>47</v>
      </c>
      <c r="H41" s="50" t="s">
        <v>71</v>
      </c>
      <c r="I41" s="58" t="e">
        <f>#REF!*1.852</f>
        <v>#REF!</v>
      </c>
    </row>
    <row r="42" spans="1:9" ht="15.5" customHeight="1" x14ac:dyDescent="0.15">
      <c r="A42" s="9" t="s">
        <v>53</v>
      </c>
      <c r="B42" s="10" t="s">
        <v>28</v>
      </c>
      <c r="C42" s="16" t="e">
        <f>C41/C8</f>
        <v>#REF!</v>
      </c>
      <c r="D42" s="16" t="e">
        <f>D41/D8</f>
        <v>#REF!</v>
      </c>
      <c r="E42" s="16" t="e">
        <f>E41/E8</f>
        <v>#REF!</v>
      </c>
      <c r="G42" s="35" t="s">
        <v>88</v>
      </c>
      <c r="H42" s="34" t="s">
        <v>73</v>
      </c>
      <c r="I42" s="60" t="e">
        <f>I41/I5</f>
        <v>#REF!</v>
      </c>
    </row>
    <row r="43" spans="1:9" ht="15.5" customHeight="1" thickBot="1" x14ac:dyDescent="0.2">
      <c r="A43" s="12" t="s">
        <v>47</v>
      </c>
      <c r="B43" s="13" t="s">
        <v>43</v>
      </c>
      <c r="C43" s="14" t="e">
        <f>C42*1000/C4</f>
        <v>#REF!</v>
      </c>
      <c r="D43" s="14" t="e">
        <f>D42*1000/D4</f>
        <v>#REF!</v>
      </c>
      <c r="E43" s="14" t="e">
        <f>E42*1000/E4</f>
        <v>#REF!</v>
      </c>
      <c r="G43" s="53" t="s">
        <v>89</v>
      </c>
      <c r="H43" s="33" t="s">
        <v>75</v>
      </c>
      <c r="I43" s="59" t="e">
        <f>I41*I4/I6</f>
        <v>#REF!</v>
      </c>
    </row>
    <row r="44" spans="1:9" ht="15.5" customHeight="1" x14ac:dyDescent="0.15">
      <c r="G44" s="29"/>
      <c r="H44" s="29"/>
      <c r="I44" s="29"/>
    </row>
    <row r="45" spans="1:9" ht="15.5" customHeight="1" thickBot="1" x14ac:dyDescent="0.2">
      <c r="A45" s="26" t="s">
        <v>35</v>
      </c>
      <c r="B45" s="3"/>
      <c r="C45" s="3"/>
      <c r="D45" s="3"/>
      <c r="E45" s="3"/>
      <c r="G45" s="29"/>
      <c r="H45" s="29"/>
      <c r="I45" s="29"/>
    </row>
    <row r="46" spans="1:9" ht="15.5" customHeight="1" x14ac:dyDescent="0.15">
      <c r="A46" s="6" t="s">
        <v>36</v>
      </c>
      <c r="B46" s="7" t="s">
        <v>27</v>
      </c>
      <c r="C46" s="8" t="e">
        <f>#REF!*#REF!+#REF!*#REF!</f>
        <v>#REF!</v>
      </c>
      <c r="D46" s="8" t="e">
        <f>#REF!*#REF!+#REF!*#REF!</f>
        <v>#REF!</v>
      </c>
      <c r="E46" s="8" t="e">
        <f>#REF!*#REF!+#REF!*#REF!</f>
        <v>#REF!</v>
      </c>
      <c r="G46" s="49" t="s">
        <v>48</v>
      </c>
      <c r="H46" s="50" t="s">
        <v>71</v>
      </c>
      <c r="I46" s="58" t="e">
        <f>#REF!*1.852</f>
        <v>#REF!</v>
      </c>
    </row>
    <row r="47" spans="1:9" ht="15.5" customHeight="1" x14ac:dyDescent="0.15">
      <c r="A47" s="9" t="s">
        <v>37</v>
      </c>
      <c r="B47" s="10" t="s">
        <v>28</v>
      </c>
      <c r="C47" s="16" t="e">
        <f>C46/C8</f>
        <v>#REF!</v>
      </c>
      <c r="D47" s="16" t="e">
        <f>D46/D8</f>
        <v>#REF!</v>
      </c>
      <c r="E47" s="16" t="e">
        <f>E46/E8</f>
        <v>#REF!</v>
      </c>
      <c r="G47" s="35" t="s">
        <v>90</v>
      </c>
      <c r="H47" s="34" t="s">
        <v>73</v>
      </c>
      <c r="I47" s="60" t="e">
        <f>I46/I5</f>
        <v>#REF!</v>
      </c>
    </row>
    <row r="48" spans="1:9" ht="15.5" customHeight="1" thickBot="1" x14ac:dyDescent="0.2">
      <c r="A48" s="12" t="s">
        <v>48</v>
      </c>
      <c r="B48" s="13" t="s">
        <v>43</v>
      </c>
      <c r="C48" s="14" t="e">
        <f>C47*1000/C4</f>
        <v>#REF!</v>
      </c>
      <c r="D48" s="14" t="e">
        <f>D47*1000/D4</f>
        <v>#REF!</v>
      </c>
      <c r="E48" s="14" t="e">
        <f>E47*1000/E4</f>
        <v>#REF!</v>
      </c>
      <c r="G48" s="53" t="s">
        <v>91</v>
      </c>
      <c r="H48" s="33" t="s">
        <v>75</v>
      </c>
      <c r="I48" s="59" t="e">
        <f>I46*I4/I6</f>
        <v>#REF!</v>
      </c>
    </row>
    <row r="49" ht="15.5" customHeight="1" x14ac:dyDescent="0.15"/>
    <row r="50" ht="15.5" customHeight="1" x14ac:dyDescent="0.15"/>
    <row r="51" ht="15.5" customHeight="1" x14ac:dyDescent="0.15"/>
    <row r="52" ht="15.5" customHeight="1" x14ac:dyDescent="0.15"/>
    <row r="53" ht="15.5" customHeight="1" x14ac:dyDescent="0.15"/>
    <row r="54" ht="15.5" customHeight="1" x14ac:dyDescent="0.15"/>
  </sheetData>
  <sheetProtection password="CC7C" sheet="1"/>
  <phoneticPr fontId="1" type="noConversion"/>
  <dataValidations count="2">
    <dataValidation type="decimal" allowBlank="1" showInputMessage="1" showErrorMessage="1" error="Den samlede vægt af containere pr. lastbil bør ikke overstige 30 tons" sqref="I5" xr:uid="{00000000-0002-0000-0700-000000000000}">
      <formula1>0</formula1>
      <formula2>30/I4</formula2>
    </dataValidation>
    <dataValidation type="whole" allowBlank="1" showInputMessage="1" showErrorMessage="1" error="Antallet af TEU´s pr. lastbil skal være 1 eller 2" sqref="I4" xr:uid="{00000000-0002-0000-0700-000001000000}">
      <formula1>1</formula1>
      <formula2>2</formula2>
    </dataValidation>
  </dataValidation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Emissions-TEU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2016-04-25T18:28:32Z</cp:lastPrinted>
  <dcterms:created xsi:type="dcterms:W3CDTF">2008-09-19T11:03:53Z</dcterms:created>
  <dcterms:modified xsi:type="dcterms:W3CDTF">2021-05-03T10:28:53Z</dcterms:modified>
</cp:coreProperties>
</file>