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c\Desktop\2 rok 1 semestr\Statistics\Zadania CH 1-5\"/>
    </mc:Choice>
  </mc:AlternateContent>
  <xr:revisionPtr revIDLastSave="0" documentId="13_ncr:1_{FAF4E682-2A33-44A7-A8C9-14F760066588}" xr6:coauthVersionLast="47" xr6:coauthVersionMax="47" xr10:uidLastSave="{00000000-0000-0000-0000-000000000000}"/>
  <bookViews>
    <workbookView xWindow="-96" yWindow="0" windowWidth="11712" windowHeight="12336" activeTab="1" xr2:uid="{5FE97DF3-B598-4A3C-A680-324FB617EAD1}"/>
  </bookViews>
  <sheets>
    <sheet name="26" sheetId="1" r:id="rId1"/>
    <sheet name="2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B27" i="2"/>
  <c r="B26" i="2"/>
  <c r="B25" i="2"/>
  <c r="C17" i="2"/>
  <c r="I5" i="2"/>
  <c r="H5" i="2"/>
  <c r="E10" i="2"/>
  <c r="E6" i="2"/>
  <c r="E7" i="2"/>
  <c r="E8" i="2"/>
  <c r="E9" i="2"/>
  <c r="E5" i="2"/>
  <c r="G12" i="1"/>
  <c r="D52" i="1"/>
  <c r="D53" i="1"/>
  <c r="M6" i="1"/>
  <c r="M7" i="1"/>
  <c r="M8" i="1"/>
  <c r="M5" i="1"/>
  <c r="L8" i="1"/>
  <c r="L6" i="1"/>
  <c r="L7" i="1"/>
  <c r="L5" i="1"/>
  <c r="D36" i="1"/>
  <c r="B23" i="1"/>
  <c r="C23" i="1"/>
  <c r="C17" i="1"/>
  <c r="B17" i="1"/>
  <c r="F5" i="1"/>
  <c r="G5" i="1"/>
  <c r="B14" i="1"/>
  <c r="D10" i="2"/>
  <c r="H6" i="2"/>
  <c r="I6" i="2" s="1"/>
  <c r="H7" i="2"/>
  <c r="I7" i="2" s="1"/>
  <c r="F7" i="2" s="1"/>
  <c r="J7" i="2" s="1"/>
  <c r="H8" i="2"/>
  <c r="I8" i="2" s="1"/>
  <c r="F8" i="2" s="1"/>
  <c r="J8" i="2" s="1"/>
  <c r="H9" i="2"/>
  <c r="I9" i="2" s="1"/>
  <c r="F9" i="2" s="1"/>
  <c r="J9" i="2" s="1"/>
  <c r="K5" i="2"/>
  <c r="C36" i="1"/>
  <c r="L9" i="1"/>
  <c r="K8" i="1"/>
  <c r="K6" i="1"/>
  <c r="K7" i="1"/>
  <c r="K5" i="1"/>
  <c r="J5" i="1"/>
  <c r="I5" i="1"/>
  <c r="I6" i="1" s="1"/>
  <c r="H6" i="1"/>
  <c r="H9" i="1" s="1"/>
  <c r="H8" i="1"/>
  <c r="H5" i="1"/>
  <c r="E9" i="1"/>
  <c r="G8" i="1"/>
  <c r="F6" i="1"/>
  <c r="G6" i="1" s="1"/>
  <c r="F7" i="1"/>
  <c r="H7" i="1" s="1"/>
  <c r="F8" i="1"/>
  <c r="K6" i="2" l="1"/>
  <c r="K7" i="2" s="1"/>
  <c r="K8" i="2" s="1"/>
  <c r="K9" i="2" s="1"/>
  <c r="F5" i="2"/>
  <c r="G9" i="1"/>
  <c r="B21" i="1" s="1"/>
  <c r="B15" i="1"/>
  <c r="B16" i="1" s="1"/>
  <c r="I7" i="1"/>
  <c r="J6" i="1"/>
  <c r="D61" i="1"/>
  <c r="G7" i="1"/>
  <c r="F6" i="2"/>
  <c r="J6" i="2" s="1"/>
  <c r="C22" i="2"/>
  <c r="I8" i="1" l="1"/>
  <c r="J8" i="1" s="1"/>
  <c r="J7" i="1"/>
  <c r="J5" i="2"/>
  <c r="J10" i="2" s="1"/>
  <c r="I10" i="2"/>
  <c r="B22" i="1"/>
  <c r="B28" i="2" l="1"/>
</calcChain>
</file>

<file path=xl/sharedStrings.xml><?xml version="1.0" encoding="utf-8"?>
<sst xmlns="http://schemas.openxmlformats.org/spreadsheetml/2006/main" count="97" uniqueCount="76">
  <si>
    <t>X: heigh cm</t>
  </si>
  <si>
    <t>Li-1</t>
  </si>
  <si>
    <t>Li</t>
  </si>
  <si>
    <t>ni</t>
  </si>
  <si>
    <t>xi</t>
  </si>
  <si>
    <t>xini</t>
  </si>
  <si>
    <t>Total</t>
  </si>
  <si>
    <t>mean X</t>
  </si>
  <si>
    <t>xi^2*ni</t>
  </si>
  <si>
    <t>Var(X)</t>
  </si>
  <si>
    <t>Sx</t>
  </si>
  <si>
    <t>cm</t>
  </si>
  <si>
    <t>cm^2</t>
  </si>
  <si>
    <t>VX</t>
  </si>
  <si>
    <t>(%)</t>
  </si>
  <si>
    <t>Vx&lt;0,3</t>
  </si>
  <si>
    <t>the mean is representative</t>
  </si>
  <si>
    <t>mean y</t>
  </si>
  <si>
    <t>Sy</t>
  </si>
  <si>
    <t>Vy</t>
  </si>
  <si>
    <t>meters</t>
  </si>
  <si>
    <t xml:space="preserve"> the mean of Y is representative</t>
  </si>
  <si>
    <t>Y: height in meters</t>
  </si>
  <si>
    <t>Ni</t>
  </si>
  <si>
    <t>Fi</t>
  </si>
  <si>
    <t>ai</t>
  </si>
  <si>
    <t>c)</t>
  </si>
  <si>
    <t>183=q(u)</t>
  </si>
  <si>
    <t>183 is within 180-190</t>
  </si>
  <si>
    <t>u=0,944</t>
  </si>
  <si>
    <t>1-u</t>
  </si>
  <si>
    <t>%</t>
  </si>
  <si>
    <t xml:space="preserve">  5,6% of the employees that belong to the tallest group</t>
  </si>
  <si>
    <t>d)</t>
  </si>
  <si>
    <t>Mode</t>
  </si>
  <si>
    <t>the intervals are constant with so that</t>
  </si>
  <si>
    <t>we are going to use the absolute frequencies to determine</t>
  </si>
  <si>
    <t>the interval with the highest frequency</t>
  </si>
  <si>
    <t>Mo is within 160-170</t>
  </si>
  <si>
    <t>Mo</t>
  </si>
  <si>
    <t>e)</t>
  </si>
  <si>
    <t>Me=q(0,5)</t>
  </si>
  <si>
    <t>Fi&gt;=0,5</t>
  </si>
  <si>
    <t>Median is within 160-170</t>
  </si>
  <si>
    <t>q(0,5)</t>
  </si>
  <si>
    <t>X= price in euros</t>
  </si>
  <si>
    <t>under 85</t>
  </si>
  <si>
    <t>over150</t>
  </si>
  <si>
    <t>total revenues</t>
  </si>
  <si>
    <t>%rooms</t>
  </si>
  <si>
    <t>fi</t>
  </si>
  <si>
    <t>fi*100</t>
  </si>
  <si>
    <t>20%N=200</t>
  </si>
  <si>
    <t>N=1000</t>
  </si>
  <si>
    <t>1000 euros</t>
  </si>
  <si>
    <t>x1ni=28</t>
  </si>
  <si>
    <t>x1*350=28</t>
  </si>
  <si>
    <t>x1</t>
  </si>
  <si>
    <t>miles euros</t>
  </si>
  <si>
    <t>x2n2=23</t>
  </si>
  <si>
    <t>x2*250=23</t>
  </si>
  <si>
    <t>x2</t>
  </si>
  <si>
    <t>mean</t>
  </si>
  <si>
    <t>thousands of euros</t>
  </si>
  <si>
    <t>Var(x)</t>
  </si>
  <si>
    <t>SX</t>
  </si>
  <si>
    <t>VX&gt;0,3</t>
  </si>
  <si>
    <t>b)</t>
  </si>
  <si>
    <t>60% of rooms have a price under 100 euros</t>
  </si>
  <si>
    <t>100euros</t>
  </si>
  <si>
    <t>Y=x+12</t>
  </si>
  <si>
    <t>Z=1,12X</t>
  </si>
  <si>
    <t>VY&lt;0,3</t>
  </si>
  <si>
    <t>di</t>
  </si>
  <si>
    <t>Me</t>
  </si>
  <si>
    <t>xini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</si>
</sst>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4894-558B-43F5-A555-84AB71FA777F}">
  <dimension ref="A2:M61"/>
  <sheetViews>
    <sheetView topLeftCell="A7" zoomScale="70" zoomScaleNormal="70" workbookViewId="0">
      <selection activeCell="K13" sqref="K13"/>
    </sheetView>
  </sheetViews>
  <sheetFormatPr defaultColWidth="11.44140625" defaultRowHeight="15.6" x14ac:dyDescent="0.3"/>
  <cols>
    <col min="1" max="16384" width="11.44140625" style="1"/>
  </cols>
  <sheetData>
    <row r="2" spans="1:13" x14ac:dyDescent="0.3">
      <c r="A2" s="1" t="s">
        <v>0</v>
      </c>
    </row>
    <row r="4" spans="1:13" x14ac:dyDescent="0.3"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8</v>
      </c>
      <c r="I4" s="8" t="s">
        <v>23</v>
      </c>
      <c r="J4" s="8" t="s">
        <v>24</v>
      </c>
      <c r="K4" s="8" t="s">
        <v>25</v>
      </c>
      <c r="L4" s="1" t="s">
        <v>50</v>
      </c>
      <c r="M4" s="1" t="s">
        <v>73</v>
      </c>
    </row>
    <row r="5" spans="1:13" x14ac:dyDescent="0.3">
      <c r="C5" s="1">
        <v>150</v>
      </c>
      <c r="D5" s="1">
        <v>160</v>
      </c>
      <c r="E5" s="1">
        <v>10</v>
      </c>
      <c r="F5" s="1">
        <f>(D5+C5)/2</f>
        <v>155</v>
      </c>
      <c r="G5" s="1">
        <f>F5*E5</f>
        <v>1550</v>
      </c>
      <c r="H5" s="1">
        <f>F5^2*E5</f>
        <v>240250</v>
      </c>
      <c r="I5" s="1">
        <f>E5</f>
        <v>10</v>
      </c>
      <c r="J5" s="1">
        <f>I5/$E$9</f>
        <v>0.2</v>
      </c>
      <c r="K5" s="1">
        <f>D5-C5</f>
        <v>10</v>
      </c>
      <c r="L5" s="1">
        <f>E5/$E$9</f>
        <v>0.2</v>
      </c>
      <c r="M5" s="1">
        <f>E5/K5</f>
        <v>1</v>
      </c>
    </row>
    <row r="6" spans="1:13" x14ac:dyDescent="0.3">
      <c r="C6" s="3">
        <v>160</v>
      </c>
      <c r="D6" s="3">
        <v>170</v>
      </c>
      <c r="E6" s="3">
        <v>24</v>
      </c>
      <c r="F6" s="1">
        <f t="shared" ref="F6:F8" si="0">(D6+C6)/2</f>
        <v>165</v>
      </c>
      <c r="G6" s="1">
        <f t="shared" ref="G6:G8" si="1">F6*E6</f>
        <v>3960</v>
      </c>
      <c r="H6" s="1">
        <f t="shared" ref="H6:H8" si="2">F6^2*E6</f>
        <v>653400</v>
      </c>
      <c r="I6" s="1">
        <f>I5+E6</f>
        <v>34</v>
      </c>
      <c r="J6" s="4">
        <f t="shared" ref="J6:J8" si="3">I6/$E$9</f>
        <v>0.68</v>
      </c>
      <c r="K6" s="1">
        <f t="shared" ref="K6:K7" si="4">D6-C6</f>
        <v>10</v>
      </c>
      <c r="L6" s="1">
        <f t="shared" ref="L6:L8" si="5">E6/$E$9</f>
        <v>0.48</v>
      </c>
      <c r="M6" s="1">
        <f t="shared" ref="M6:M8" si="6">E6/K6</f>
        <v>2.4</v>
      </c>
    </row>
    <row r="7" spans="1:13" x14ac:dyDescent="0.3">
      <c r="C7" s="1">
        <v>170</v>
      </c>
      <c r="D7" s="1">
        <v>180</v>
      </c>
      <c r="E7" s="1">
        <v>12</v>
      </c>
      <c r="F7" s="1">
        <f t="shared" si="0"/>
        <v>175</v>
      </c>
      <c r="G7" s="1">
        <f t="shared" si="1"/>
        <v>2100</v>
      </c>
      <c r="H7" s="1">
        <f t="shared" si="2"/>
        <v>367500</v>
      </c>
      <c r="I7" s="1">
        <f t="shared" ref="I7:I8" si="7">I6+E7</f>
        <v>46</v>
      </c>
      <c r="J7" s="1">
        <f t="shared" si="3"/>
        <v>0.92</v>
      </c>
      <c r="K7" s="1">
        <f t="shared" si="4"/>
        <v>10</v>
      </c>
      <c r="L7" s="1">
        <f t="shared" si="5"/>
        <v>0.24</v>
      </c>
      <c r="M7" s="1">
        <f t="shared" si="6"/>
        <v>1.2</v>
      </c>
    </row>
    <row r="8" spans="1:13" x14ac:dyDescent="0.3">
      <c r="C8" s="1">
        <v>180</v>
      </c>
      <c r="D8" s="1">
        <v>190</v>
      </c>
      <c r="E8" s="1">
        <v>4</v>
      </c>
      <c r="F8" s="1">
        <f t="shared" si="0"/>
        <v>185</v>
      </c>
      <c r="G8" s="1">
        <f t="shared" si="1"/>
        <v>740</v>
      </c>
      <c r="H8" s="1">
        <f t="shared" si="2"/>
        <v>136900</v>
      </c>
      <c r="I8" s="1">
        <f t="shared" si="7"/>
        <v>50</v>
      </c>
      <c r="J8" s="1">
        <f t="shared" si="3"/>
        <v>1</v>
      </c>
      <c r="K8" s="1">
        <f>D8-C8</f>
        <v>10</v>
      </c>
      <c r="L8" s="1">
        <f>E8/$E$9</f>
        <v>0.08</v>
      </c>
      <c r="M8" s="1">
        <f t="shared" si="6"/>
        <v>0.4</v>
      </c>
    </row>
    <row r="9" spans="1:13" x14ac:dyDescent="0.3">
      <c r="B9" s="1" t="s">
        <v>6</v>
      </c>
      <c r="E9" s="2">
        <f>SUM(E5:E8)</f>
        <v>50</v>
      </c>
      <c r="G9" s="2">
        <f>SUM(G5:G8)</f>
        <v>8350</v>
      </c>
      <c r="H9" s="2">
        <f>SUM(H5:H8)</f>
        <v>1398050</v>
      </c>
      <c r="L9" s="1">
        <f>100-94.4</f>
        <v>5.5999999999999943</v>
      </c>
    </row>
    <row r="12" spans="1:13" x14ac:dyDescent="0.3">
      <c r="F12" s="1" t="s">
        <v>74</v>
      </c>
      <c r="G12" s="1">
        <f>C6+((0.5-J5)/L6)*K6</f>
        <v>166.25</v>
      </c>
    </row>
    <row r="14" spans="1:13" x14ac:dyDescent="0.3">
      <c r="A14" s="1" t="s">
        <v>7</v>
      </c>
      <c r="B14" s="1">
        <f>G9/E9</f>
        <v>167</v>
      </c>
      <c r="C14" s="1" t="s">
        <v>11</v>
      </c>
    </row>
    <row r="15" spans="1:13" x14ac:dyDescent="0.3">
      <c r="A15" s="1" t="s">
        <v>9</v>
      </c>
      <c r="B15" s="1">
        <f>(H9/E9)-B14^2</f>
        <v>72</v>
      </c>
      <c r="C15" s="1" t="s">
        <v>12</v>
      </c>
    </row>
    <row r="16" spans="1:13" x14ac:dyDescent="0.3">
      <c r="A16" s="1" t="s">
        <v>10</v>
      </c>
      <c r="B16" s="1">
        <f>B15^0.5</f>
        <v>8.4852813742385695</v>
      </c>
      <c r="C16" s="1" t="s">
        <v>11</v>
      </c>
    </row>
    <row r="17" spans="1:9" x14ac:dyDescent="0.3">
      <c r="A17" s="1" t="s">
        <v>13</v>
      </c>
      <c r="B17" s="1">
        <f>B16/B14</f>
        <v>5.0810068109212993E-2</v>
      </c>
      <c r="C17" s="1">
        <f>B17*100</f>
        <v>5.0810068109212994</v>
      </c>
      <c r="D17" s="1" t="s">
        <v>14</v>
      </c>
      <c r="G17" s="1" t="s">
        <v>15</v>
      </c>
      <c r="I17" s="1" t="s">
        <v>16</v>
      </c>
    </row>
    <row r="19" spans="1:9" x14ac:dyDescent="0.3">
      <c r="A19" s="2"/>
      <c r="B19" s="2" t="s">
        <v>22</v>
      </c>
    </row>
    <row r="21" spans="1:9" x14ac:dyDescent="0.3">
      <c r="A21" s="1" t="s">
        <v>17</v>
      </c>
      <c r="B21" s="1">
        <f>B14/100</f>
        <v>1.67</v>
      </c>
      <c r="C21" s="1" t="s">
        <v>20</v>
      </c>
    </row>
    <row r="22" spans="1:9" x14ac:dyDescent="0.3">
      <c r="A22" s="1" t="s">
        <v>18</v>
      </c>
      <c r="B22" s="1">
        <f>B16/100</f>
        <v>8.4852813742385694E-2</v>
      </c>
      <c r="C22" s="1" t="s">
        <v>20</v>
      </c>
    </row>
    <row r="23" spans="1:9" x14ac:dyDescent="0.3">
      <c r="A23" s="1" t="s">
        <v>19</v>
      </c>
      <c r="B23" s="1">
        <f>B22/B21</f>
        <v>5.0810068109212993E-2</v>
      </c>
      <c r="C23" s="1">
        <f>B23*100</f>
        <v>5.0810068109212994</v>
      </c>
      <c r="G23" s="1" t="s">
        <v>72</v>
      </c>
      <c r="I23" s="1" t="s">
        <v>21</v>
      </c>
    </row>
    <row r="29" spans="1:9" x14ac:dyDescent="0.3">
      <c r="A29" s="1" t="s">
        <v>26</v>
      </c>
    </row>
    <row r="30" spans="1:9" x14ac:dyDescent="0.3">
      <c r="C30" s="1" t="s">
        <v>27</v>
      </c>
    </row>
    <row r="32" spans="1:9" x14ac:dyDescent="0.3">
      <c r="C32" s="1" t="s">
        <v>28</v>
      </c>
    </row>
    <row r="34" spans="1:5" x14ac:dyDescent="0.3">
      <c r="C34" s="1" t="s">
        <v>29</v>
      </c>
    </row>
    <row r="36" spans="1:5" x14ac:dyDescent="0.3">
      <c r="B36" s="1" t="s">
        <v>30</v>
      </c>
      <c r="C36" s="1">
        <f>1-0.944</f>
        <v>5.600000000000005E-2</v>
      </c>
      <c r="D36" s="1">
        <f>C36*100</f>
        <v>5.600000000000005</v>
      </c>
      <c r="E36" s="1" t="s">
        <v>31</v>
      </c>
    </row>
    <row r="39" spans="1:5" x14ac:dyDescent="0.3">
      <c r="E39" s="1" t="s">
        <v>32</v>
      </c>
    </row>
    <row r="43" spans="1:5" x14ac:dyDescent="0.3">
      <c r="A43" s="1" t="s">
        <v>33</v>
      </c>
      <c r="C43" s="1" t="s">
        <v>34</v>
      </c>
    </row>
    <row r="44" spans="1:5" x14ac:dyDescent="0.3">
      <c r="C44" s="3"/>
      <c r="D44" s="3" t="s">
        <v>35</v>
      </c>
      <c r="E44" s="3"/>
    </row>
    <row r="45" spans="1:5" x14ac:dyDescent="0.3">
      <c r="D45" s="1" t="s">
        <v>36</v>
      </c>
    </row>
    <row r="46" spans="1:5" x14ac:dyDescent="0.3">
      <c r="D46" s="1" t="s">
        <v>37</v>
      </c>
    </row>
    <row r="49" spans="1:5" x14ac:dyDescent="0.3">
      <c r="C49" s="1" t="s">
        <v>38</v>
      </c>
    </row>
    <row r="52" spans="1:5" x14ac:dyDescent="0.3">
      <c r="C52" s="1" t="s">
        <v>39</v>
      </c>
      <c r="D52" s="1">
        <f>C6+(M6-M5)/((M6^2)*M5-M7)*K6</f>
        <v>163.07017543859649</v>
      </c>
    </row>
    <row r="53" spans="1:5" x14ac:dyDescent="0.3">
      <c r="C53" s="1" t="s">
        <v>39</v>
      </c>
      <c r="D53" s="1">
        <f>C6+((E6-E5)/(2*E6-E5-E7))*K6</f>
        <v>165.38461538461539</v>
      </c>
      <c r="E53" s="1" t="s">
        <v>11</v>
      </c>
    </row>
    <row r="57" spans="1:5" x14ac:dyDescent="0.3">
      <c r="A57" s="1" t="s">
        <v>40</v>
      </c>
      <c r="C57" s="1" t="s">
        <v>41</v>
      </c>
    </row>
    <row r="59" spans="1:5" x14ac:dyDescent="0.3">
      <c r="C59" s="1" t="s">
        <v>42</v>
      </c>
      <c r="E59" s="1" t="s">
        <v>43</v>
      </c>
    </row>
    <row r="61" spans="1:5" x14ac:dyDescent="0.3">
      <c r="C61" s="1" t="s">
        <v>44</v>
      </c>
      <c r="D61" s="1">
        <f>C6+((0.5-J5)/(J6-J5))*K6</f>
        <v>166.25</v>
      </c>
      <c r="E61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4DD0-0500-4C91-A52B-B909F02081D3}">
  <dimension ref="A2:K40"/>
  <sheetViews>
    <sheetView tabSelected="1" zoomScale="70" zoomScaleNormal="70" workbookViewId="0">
      <selection activeCell="B40" sqref="B40"/>
    </sheetView>
  </sheetViews>
  <sheetFormatPr defaultColWidth="11.44140625" defaultRowHeight="14.4" x14ac:dyDescent="0.3"/>
  <cols>
    <col min="1" max="1" width="15.5546875" style="5" bestFit="1" customWidth="1"/>
    <col min="2" max="2" width="11.44140625" style="5"/>
    <col min="3" max="3" width="11.5546875" style="5" customWidth="1"/>
    <col min="4" max="4" width="13.88671875" style="5" bestFit="1" customWidth="1"/>
    <col min="5" max="5" width="13.88671875" style="5" customWidth="1"/>
    <col min="6" max="16384" width="11.44140625" style="5"/>
  </cols>
  <sheetData>
    <row r="2" spans="1:11" x14ac:dyDescent="0.3">
      <c r="A2" s="5" t="s">
        <v>45</v>
      </c>
      <c r="D2" s="5" t="s">
        <v>54</v>
      </c>
      <c r="G2" s="5" t="s">
        <v>51</v>
      </c>
    </row>
    <row r="3" spans="1:11" x14ac:dyDescent="0.3">
      <c r="D3" s="5" t="s">
        <v>48</v>
      </c>
      <c r="F3" s="5" t="s">
        <v>69</v>
      </c>
      <c r="G3" s="5" t="s">
        <v>49</v>
      </c>
      <c r="H3" s="5" t="s">
        <v>50</v>
      </c>
      <c r="I3" s="5" t="s">
        <v>3</v>
      </c>
    </row>
    <row r="4" spans="1:11" x14ac:dyDescent="0.3">
      <c r="B4" s="6" t="s">
        <v>1</v>
      </c>
      <c r="C4" s="6" t="s">
        <v>2</v>
      </c>
      <c r="D4" s="6" t="s">
        <v>5</v>
      </c>
      <c r="E4" s="6" t="s">
        <v>75</v>
      </c>
      <c r="F4" s="6" t="s">
        <v>4</v>
      </c>
      <c r="G4" s="6" t="s">
        <v>51</v>
      </c>
      <c r="H4" s="6" t="s">
        <v>50</v>
      </c>
      <c r="I4" s="6" t="s">
        <v>3</v>
      </c>
      <c r="J4" s="5" t="s">
        <v>8</v>
      </c>
      <c r="K4" s="5" t="s">
        <v>24</v>
      </c>
    </row>
    <row r="5" spans="1:11" x14ac:dyDescent="0.3">
      <c r="B5" s="7" t="s">
        <v>46</v>
      </c>
      <c r="C5" s="7">
        <v>85</v>
      </c>
      <c r="D5" s="5">
        <v>28</v>
      </c>
      <c r="E5" s="5">
        <f>D5*1000</f>
        <v>28000</v>
      </c>
      <c r="F5" s="5">
        <f>D5/I5</f>
        <v>0.08</v>
      </c>
      <c r="G5" s="5">
        <v>35</v>
      </c>
      <c r="H5" s="7">
        <f>G5/100</f>
        <v>0.35</v>
      </c>
      <c r="I5" s="5">
        <f>H5*1000</f>
        <v>350</v>
      </c>
      <c r="J5" s="5">
        <f>F5^2*I5</f>
        <v>2.2400000000000002</v>
      </c>
      <c r="K5" s="5">
        <f>H5</f>
        <v>0.35</v>
      </c>
    </row>
    <row r="6" spans="1:11" x14ac:dyDescent="0.3">
      <c r="B6" s="7">
        <v>85</v>
      </c>
      <c r="C6" s="7">
        <v>100</v>
      </c>
      <c r="D6" s="5">
        <v>23</v>
      </c>
      <c r="E6" s="5">
        <f t="shared" ref="E6:E9" si="0">D6*1000</f>
        <v>23000</v>
      </c>
      <c r="F6" s="5">
        <f>D6/I6</f>
        <v>9.1999999999999998E-2</v>
      </c>
      <c r="G6" s="5">
        <v>25</v>
      </c>
      <c r="H6" s="7">
        <f t="shared" ref="H6:H9" si="1">G6/100</f>
        <v>0.25</v>
      </c>
      <c r="I6" s="5">
        <f>H6*1000</f>
        <v>250</v>
      </c>
      <c r="J6" s="5">
        <f t="shared" ref="J6:J9" si="2">F6^2*I6</f>
        <v>2.1159999999999997</v>
      </c>
      <c r="K6" s="5">
        <f>K5+H6</f>
        <v>0.6</v>
      </c>
    </row>
    <row r="7" spans="1:11" x14ac:dyDescent="0.3">
      <c r="B7" s="5">
        <v>100</v>
      </c>
      <c r="C7" s="5">
        <v>120</v>
      </c>
      <c r="D7" s="5">
        <v>22</v>
      </c>
      <c r="E7" s="5">
        <f t="shared" si="0"/>
        <v>22000</v>
      </c>
      <c r="F7" s="5">
        <f>D7/I7</f>
        <v>0.11</v>
      </c>
      <c r="G7" s="5">
        <v>20</v>
      </c>
      <c r="H7" s="5">
        <f t="shared" si="1"/>
        <v>0.2</v>
      </c>
      <c r="I7" s="5">
        <f>H7*1000</f>
        <v>200</v>
      </c>
      <c r="J7" s="5">
        <f t="shared" si="2"/>
        <v>2.42</v>
      </c>
      <c r="K7" s="5">
        <f t="shared" ref="K7:K9" si="3">K6+H7</f>
        <v>0.8</v>
      </c>
    </row>
    <row r="8" spans="1:11" x14ac:dyDescent="0.3">
      <c r="B8" s="5">
        <v>120</v>
      </c>
      <c r="C8" s="5">
        <v>150</v>
      </c>
      <c r="D8" s="5">
        <v>13</v>
      </c>
      <c r="E8" s="5">
        <f t="shared" si="0"/>
        <v>13000</v>
      </c>
      <c r="F8" s="5">
        <f>D8/I8</f>
        <v>0.13</v>
      </c>
      <c r="G8" s="5">
        <v>10</v>
      </c>
      <c r="H8" s="5">
        <f t="shared" si="1"/>
        <v>0.1</v>
      </c>
      <c r="I8" s="5">
        <f>H8*1000</f>
        <v>100</v>
      </c>
      <c r="J8" s="5">
        <f t="shared" si="2"/>
        <v>1.6900000000000002</v>
      </c>
      <c r="K8" s="5">
        <f t="shared" si="3"/>
        <v>0.9</v>
      </c>
    </row>
    <row r="9" spans="1:11" x14ac:dyDescent="0.3">
      <c r="B9" s="5" t="s">
        <v>47</v>
      </c>
      <c r="D9" s="5">
        <v>18</v>
      </c>
      <c r="E9" s="5">
        <f t="shared" si="0"/>
        <v>18000</v>
      </c>
      <c r="F9" s="5">
        <f>D9/I9</f>
        <v>0.18</v>
      </c>
      <c r="G9" s="5">
        <v>10</v>
      </c>
      <c r="H9" s="5">
        <f t="shared" si="1"/>
        <v>0.1</v>
      </c>
      <c r="I9" s="5">
        <f>H9*1000</f>
        <v>100</v>
      </c>
      <c r="J9" s="5">
        <f t="shared" si="2"/>
        <v>3.2399999999999998</v>
      </c>
      <c r="K9" s="5">
        <f t="shared" si="3"/>
        <v>1</v>
      </c>
    </row>
    <row r="10" spans="1:11" x14ac:dyDescent="0.3">
      <c r="B10" s="5" t="s">
        <v>6</v>
      </c>
      <c r="D10" s="6">
        <f>SUM(D5:D9)</f>
        <v>104</v>
      </c>
      <c r="E10" s="6">
        <f>SUM(E5:E9)</f>
        <v>104000</v>
      </c>
      <c r="I10" s="6">
        <f>SUM(I5:I9)</f>
        <v>1000</v>
      </c>
      <c r="J10" s="6">
        <f>SUM(J5:J9)</f>
        <v>11.706</v>
      </c>
    </row>
    <row r="12" spans="1:11" x14ac:dyDescent="0.3">
      <c r="A12" s="5" t="s">
        <v>52</v>
      </c>
    </row>
    <row r="13" spans="1:11" x14ac:dyDescent="0.3">
      <c r="A13" s="5" t="s">
        <v>53</v>
      </c>
    </row>
    <row r="15" spans="1:11" x14ac:dyDescent="0.3">
      <c r="B15" s="5" t="s">
        <v>55</v>
      </c>
    </row>
    <row r="16" spans="1:11" x14ac:dyDescent="0.3">
      <c r="B16" s="5" t="s">
        <v>56</v>
      </c>
      <c r="H16" s="5">
        <f>(SUM(D5:D6)/D10)*100</f>
        <v>49.038461538461533</v>
      </c>
    </row>
    <row r="17" spans="1:7" x14ac:dyDescent="0.3">
      <c r="B17" s="5" t="s">
        <v>57</v>
      </c>
      <c r="C17" s="5">
        <f>D5/I5</f>
        <v>0.08</v>
      </c>
      <c r="D17" s="5" t="s">
        <v>58</v>
      </c>
    </row>
    <row r="20" spans="1:7" x14ac:dyDescent="0.3">
      <c r="B20" s="5" t="s">
        <v>59</v>
      </c>
    </row>
    <row r="21" spans="1:7" x14ac:dyDescent="0.3">
      <c r="B21" s="5" t="s">
        <v>60</v>
      </c>
    </row>
    <row r="22" spans="1:7" x14ac:dyDescent="0.3">
      <c r="B22" s="5" t="s">
        <v>61</v>
      </c>
      <c r="C22" s="5">
        <f>D6/I6</f>
        <v>9.1999999999999998E-2</v>
      </c>
      <c r="D22" s="5" t="s">
        <v>58</v>
      </c>
    </row>
    <row r="25" spans="1:7" x14ac:dyDescent="0.3">
      <c r="A25" s="6" t="s">
        <v>62</v>
      </c>
      <c r="B25" s="5">
        <f>D10/I10</f>
        <v>0.104</v>
      </c>
      <c r="D25" s="5" t="s">
        <v>63</v>
      </c>
    </row>
    <row r="26" spans="1:7" x14ac:dyDescent="0.3">
      <c r="A26" s="5" t="s">
        <v>64</v>
      </c>
      <c r="B26" s="5">
        <f>(J10/I10)-B25^2</f>
        <v>8.9000000000000017E-4</v>
      </c>
    </row>
    <row r="27" spans="1:7" x14ac:dyDescent="0.3">
      <c r="A27" s="5" t="s">
        <v>65</v>
      </c>
      <c r="B27" s="5">
        <f>B26^0.5</f>
        <v>2.9832867780352598E-2</v>
      </c>
    </row>
    <row r="28" spans="1:7" x14ac:dyDescent="0.3">
      <c r="A28" s="5" t="s">
        <v>13</v>
      </c>
      <c r="B28" s="5">
        <f>B27/B25</f>
        <v>0.28685449788800577</v>
      </c>
      <c r="D28" s="5" t="s">
        <v>66</v>
      </c>
      <c r="G28" s="5" t="s">
        <v>16</v>
      </c>
    </row>
    <row r="34" spans="1:4" x14ac:dyDescent="0.3">
      <c r="A34" s="5" t="s">
        <v>67</v>
      </c>
      <c r="D34" s="5" t="s">
        <v>68</v>
      </c>
    </row>
    <row r="38" spans="1:4" x14ac:dyDescent="0.3">
      <c r="A38" s="5" t="s">
        <v>26</v>
      </c>
    </row>
    <row r="39" spans="1:4" x14ac:dyDescent="0.3">
      <c r="B39" s="5" t="s">
        <v>70</v>
      </c>
    </row>
    <row r="40" spans="1:4" x14ac:dyDescent="0.3">
      <c r="B40" s="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26</vt:lpstr>
      <vt:lpstr>27</vt:lpstr>
    </vt:vector>
  </TitlesOfParts>
  <Company>Universidad de Sevilla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docencia</dc:creator>
  <cp:lastModifiedBy>JAKUB CEBULSKI</cp:lastModifiedBy>
  <dcterms:created xsi:type="dcterms:W3CDTF">2023-10-02T09:39:56Z</dcterms:created>
  <dcterms:modified xsi:type="dcterms:W3CDTF">2023-10-25T17:33:04Z</dcterms:modified>
</cp:coreProperties>
</file>