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bac\Desktop\2 rok 1 semestr\Statistics\Zadania\"/>
    </mc:Choice>
  </mc:AlternateContent>
  <xr:revisionPtr revIDLastSave="0" documentId="8_{7B66BBC1-D3B0-4036-9920-49949F9B08A2}" xr6:coauthVersionLast="47" xr6:coauthVersionMax="47" xr10:uidLastSave="{00000000-0000-0000-0000-000000000000}"/>
  <bookViews>
    <workbookView xWindow="-108" yWindow="-108" windowWidth="23256" windowHeight="12456" xr2:uid="{8E4A3D7C-3ED2-435F-9990-20F7C5F44B7D}"/>
  </bookViews>
  <sheets>
    <sheet name="30" sheetId="2" r:id="rId1"/>
    <sheet name="3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2" l="1"/>
  <c r="D12" i="2"/>
  <c r="F8" i="2"/>
  <c r="E7" i="2"/>
  <c r="F7" i="2" s="1"/>
  <c r="E8" i="2"/>
  <c r="G8" i="2" s="1"/>
  <c r="E9" i="2"/>
  <c r="F9" i="2" s="1"/>
  <c r="E10" i="2"/>
  <c r="F10" i="2" s="1"/>
  <c r="E11" i="2"/>
  <c r="F11" i="2" s="1"/>
  <c r="E6" i="2"/>
  <c r="F6" i="2" s="1"/>
  <c r="F12" i="2" s="1"/>
  <c r="B16" i="2" s="1"/>
  <c r="L7" i="1"/>
  <c r="K6" i="1"/>
  <c r="L6" i="1" s="1"/>
  <c r="K7" i="1"/>
  <c r="M7" i="1" s="1"/>
  <c r="K8" i="1"/>
  <c r="L8" i="1" s="1"/>
  <c r="K9" i="1"/>
  <c r="L9" i="1" s="1"/>
  <c r="K10" i="1"/>
  <c r="M10" i="1" s="1"/>
  <c r="K5" i="1"/>
  <c r="M5" i="1" s="1"/>
  <c r="J6" i="1"/>
  <c r="D39" i="1"/>
  <c r="I6" i="1"/>
  <c r="I7" i="1"/>
  <c r="I8" i="1"/>
  <c r="I9" i="1"/>
  <c r="I10" i="1"/>
  <c r="I5" i="1"/>
  <c r="G6" i="1"/>
  <c r="G7" i="1"/>
  <c r="J7" i="1" s="1"/>
  <c r="G8" i="1"/>
  <c r="J8" i="1" s="1"/>
  <c r="G9" i="1"/>
  <c r="J9" i="1" s="1"/>
  <c r="G10" i="1"/>
  <c r="J10" i="1" s="1"/>
  <c r="G5" i="1"/>
  <c r="H5" i="1" s="1"/>
  <c r="C21" i="1" l="1"/>
  <c r="H6" i="1"/>
  <c r="H7" i="1" s="1"/>
  <c r="M8" i="1"/>
  <c r="G11" i="2"/>
  <c r="M9" i="1"/>
  <c r="G6" i="2"/>
  <c r="J5" i="1"/>
  <c r="D48" i="1" s="1"/>
  <c r="L5" i="1"/>
  <c r="L11" i="1" s="1"/>
  <c r="L15" i="1" s="1"/>
  <c r="M6" i="1"/>
  <c r="M11" i="1" s="1"/>
  <c r="L16" i="1" s="1"/>
  <c r="L17" i="1" s="1"/>
  <c r="L18" i="1" s="1"/>
  <c r="G10" i="2"/>
  <c r="L10" i="1"/>
  <c r="G9" i="2"/>
  <c r="G7" i="2"/>
  <c r="G12" i="2" l="1"/>
  <c r="B17" i="2" s="1"/>
  <c r="B18" i="2" s="1"/>
  <c r="C22" i="2" s="1"/>
  <c r="C23" i="2" s="1"/>
  <c r="H8" i="1"/>
  <c r="H9" i="1" s="1"/>
  <c r="H10" i="1" s="1"/>
  <c r="C25" i="1"/>
</calcChain>
</file>

<file path=xl/sharedStrings.xml><?xml version="1.0" encoding="utf-8"?>
<sst xmlns="http://schemas.openxmlformats.org/spreadsheetml/2006/main" count="69" uniqueCount="56">
  <si>
    <t>Level</t>
  </si>
  <si>
    <t xml:space="preserve">X: salary in 100 euros </t>
  </si>
  <si>
    <t>Li-1</t>
  </si>
  <si>
    <t>Li</t>
  </si>
  <si>
    <t>%employees</t>
  </si>
  <si>
    <t>fi*100</t>
  </si>
  <si>
    <t>fi</t>
  </si>
  <si>
    <t>Fi</t>
  </si>
  <si>
    <t>ai</t>
  </si>
  <si>
    <t>a)</t>
  </si>
  <si>
    <t>q(0,25) is within 90-120</t>
  </si>
  <si>
    <t>q(0,25)</t>
  </si>
  <si>
    <t>q(0,75) is within 200-300</t>
  </si>
  <si>
    <t>q(0,75)</t>
  </si>
  <si>
    <t>The interval that contains the central 50% of the employees is (112,5; 275)</t>
  </si>
  <si>
    <t>hundreds euros</t>
  </si>
  <si>
    <t>b)</t>
  </si>
  <si>
    <t>q(u1)=100 hundreds euros</t>
  </si>
  <si>
    <t>q(u2)=350 hundreds euros</t>
  </si>
  <si>
    <t>u1=0,1666</t>
  </si>
  <si>
    <t>u2=0,82</t>
  </si>
  <si>
    <t>u2-u1</t>
  </si>
  <si>
    <t>the percentage of employees who earn a salary betwen 10000 and 35000 euros is 65,33%</t>
  </si>
  <si>
    <t>c)</t>
  </si>
  <si>
    <t>d'=fi/ai</t>
  </si>
  <si>
    <t>Mo is within 90-120</t>
  </si>
  <si>
    <t>Mo(X)</t>
  </si>
  <si>
    <t>d)</t>
  </si>
  <si>
    <t>Hotel A</t>
  </si>
  <si>
    <t>xi</t>
  </si>
  <si>
    <t>xifi</t>
  </si>
  <si>
    <t>Total</t>
  </si>
  <si>
    <t>xi^2fi</t>
  </si>
  <si>
    <t>mean (X)</t>
  </si>
  <si>
    <t>10^2 euros</t>
  </si>
  <si>
    <t>Var(X)</t>
  </si>
  <si>
    <t>SX</t>
  </si>
  <si>
    <t>Vx</t>
  </si>
  <si>
    <t>Hotel B</t>
  </si>
  <si>
    <t>mean (x)</t>
  </si>
  <si>
    <t>VX</t>
  </si>
  <si>
    <t>X: pieces</t>
  </si>
  <si>
    <t>ni</t>
  </si>
  <si>
    <t>nº workers</t>
  </si>
  <si>
    <t>xini</t>
  </si>
  <si>
    <t>mean X</t>
  </si>
  <si>
    <t>Y=950+5X</t>
  </si>
  <si>
    <t>pieces</t>
  </si>
  <si>
    <t>mean (Y)</t>
  </si>
  <si>
    <t>euros</t>
  </si>
  <si>
    <t>xi^2ni</t>
  </si>
  <si>
    <t>Sx</t>
  </si>
  <si>
    <t>Sy</t>
  </si>
  <si>
    <t>Vy</t>
  </si>
  <si>
    <t>Vy&lt;0,3</t>
  </si>
  <si>
    <t>The average salary is representative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</si>
</sst>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1B0E7-41DD-4331-BE60-7C86E18ED843}">
  <dimension ref="A2:G25"/>
  <sheetViews>
    <sheetView tabSelected="1" workbookViewId="0">
      <selection activeCell="K21" sqref="K21"/>
    </sheetView>
  </sheetViews>
  <sheetFormatPr defaultColWidth="11.44140625" defaultRowHeight="14.4" x14ac:dyDescent="0.3"/>
  <cols>
    <col min="1" max="16384" width="11.44140625" style="1"/>
  </cols>
  <sheetData>
    <row r="2" spans="1:7" x14ac:dyDescent="0.3">
      <c r="A2" s="1" t="s">
        <v>41</v>
      </c>
    </row>
    <row r="4" spans="1:7" x14ac:dyDescent="0.3">
      <c r="D4" s="1" t="s">
        <v>43</v>
      </c>
    </row>
    <row r="5" spans="1:7" x14ac:dyDescent="0.3">
      <c r="B5" s="1" t="s">
        <v>2</v>
      </c>
      <c r="C5" s="1" t="s">
        <v>3</v>
      </c>
      <c r="D5" s="1" t="s">
        <v>42</v>
      </c>
      <c r="E5" s="1" t="s">
        <v>29</v>
      </c>
      <c r="F5" s="1" t="s">
        <v>44</v>
      </c>
      <c r="G5" s="1" t="s">
        <v>50</v>
      </c>
    </row>
    <row r="6" spans="1:7" x14ac:dyDescent="0.3">
      <c r="B6" s="1">
        <v>100</v>
      </c>
      <c r="C6" s="1">
        <v>110</v>
      </c>
      <c r="D6" s="1">
        <v>5</v>
      </c>
      <c r="E6" s="1">
        <f>(B6+C6)/2</f>
        <v>105</v>
      </c>
      <c r="F6" s="1">
        <f>E6*D6</f>
        <v>525</v>
      </c>
      <c r="G6" s="1">
        <f>E6^2*D6</f>
        <v>55125</v>
      </c>
    </row>
    <row r="7" spans="1:7" x14ac:dyDescent="0.3">
      <c r="B7" s="1">
        <v>110</v>
      </c>
      <c r="C7" s="1">
        <v>120</v>
      </c>
      <c r="D7" s="1">
        <v>10</v>
      </c>
      <c r="E7" s="1">
        <f t="shared" ref="E7:E11" si="0">(B7+C7)/2</f>
        <v>115</v>
      </c>
      <c r="F7" s="1">
        <f t="shared" ref="F7:F11" si="1">E7*D7</f>
        <v>1150</v>
      </c>
      <c r="G7" s="1">
        <f t="shared" ref="G7:G11" si="2">E7^2*D7</f>
        <v>132250</v>
      </c>
    </row>
    <row r="8" spans="1:7" x14ac:dyDescent="0.3">
      <c r="B8" s="1">
        <v>120</v>
      </c>
      <c r="C8" s="1">
        <v>130</v>
      </c>
      <c r="D8" s="1">
        <v>30</v>
      </c>
      <c r="E8" s="1">
        <f t="shared" si="0"/>
        <v>125</v>
      </c>
      <c r="F8" s="1">
        <f t="shared" si="1"/>
        <v>3750</v>
      </c>
      <c r="G8" s="1">
        <f t="shared" si="2"/>
        <v>468750</v>
      </c>
    </row>
    <row r="9" spans="1:7" x14ac:dyDescent="0.3">
      <c r="B9" s="1">
        <v>130</v>
      </c>
      <c r="C9" s="1">
        <v>140</v>
      </c>
      <c r="D9" s="1">
        <v>25</v>
      </c>
      <c r="E9" s="1">
        <f t="shared" si="0"/>
        <v>135</v>
      </c>
      <c r="F9" s="1">
        <f t="shared" si="1"/>
        <v>3375</v>
      </c>
      <c r="G9" s="1">
        <f t="shared" si="2"/>
        <v>455625</v>
      </c>
    </row>
    <row r="10" spans="1:7" x14ac:dyDescent="0.3">
      <c r="B10" s="1">
        <v>140</v>
      </c>
      <c r="C10" s="1">
        <v>160</v>
      </c>
      <c r="D10" s="1">
        <v>25</v>
      </c>
      <c r="E10" s="1">
        <f t="shared" si="0"/>
        <v>150</v>
      </c>
      <c r="F10" s="1">
        <f t="shared" si="1"/>
        <v>3750</v>
      </c>
      <c r="G10" s="1">
        <f t="shared" si="2"/>
        <v>562500</v>
      </c>
    </row>
    <row r="11" spans="1:7" x14ac:dyDescent="0.3">
      <c r="B11" s="1">
        <v>160</v>
      </c>
      <c r="C11" s="1">
        <v>180</v>
      </c>
      <c r="D11" s="1">
        <v>5</v>
      </c>
      <c r="E11" s="1">
        <f t="shared" si="0"/>
        <v>170</v>
      </c>
      <c r="F11" s="1">
        <f t="shared" si="1"/>
        <v>850</v>
      </c>
      <c r="G11" s="1">
        <f t="shared" si="2"/>
        <v>144500</v>
      </c>
    </row>
    <row r="12" spans="1:7" x14ac:dyDescent="0.3">
      <c r="A12" s="1" t="s">
        <v>31</v>
      </c>
      <c r="D12" s="1">
        <f>SUM(D6:D11)</f>
        <v>100</v>
      </c>
      <c r="F12" s="7">
        <f>SUM(F6:F11)</f>
        <v>13400</v>
      </c>
      <c r="G12" s="7">
        <f>SUM(G6:G11)</f>
        <v>1818750</v>
      </c>
    </row>
    <row r="16" spans="1:7" x14ac:dyDescent="0.3">
      <c r="A16" s="1" t="s">
        <v>45</v>
      </c>
      <c r="B16" s="1">
        <f>F12/D12</f>
        <v>134</v>
      </c>
      <c r="C16" s="1" t="s">
        <v>47</v>
      </c>
    </row>
    <row r="17" spans="1:5" x14ac:dyDescent="0.3">
      <c r="A17" s="1" t="s">
        <v>35</v>
      </c>
      <c r="B17" s="1">
        <f>(G12/D12)-B16^2</f>
        <v>231.5</v>
      </c>
    </row>
    <row r="18" spans="1:5" x14ac:dyDescent="0.3">
      <c r="A18" s="1" t="s">
        <v>51</v>
      </c>
      <c r="B18" s="1">
        <f>B17^0.5</f>
        <v>15.215124054702938</v>
      </c>
    </row>
    <row r="20" spans="1:5" x14ac:dyDescent="0.3">
      <c r="C20" s="1" t="s">
        <v>46</v>
      </c>
    </row>
    <row r="21" spans="1:5" x14ac:dyDescent="0.3">
      <c r="B21" s="1" t="s">
        <v>48</v>
      </c>
      <c r="C21" s="1">
        <f>950+5*134</f>
        <v>1620</v>
      </c>
      <c r="D21" s="1" t="s">
        <v>49</v>
      </c>
    </row>
    <row r="22" spans="1:5" x14ac:dyDescent="0.3">
      <c r="B22" s="1" t="s">
        <v>52</v>
      </c>
      <c r="C22" s="1">
        <f>5*B18</f>
        <v>76.075620273514687</v>
      </c>
    </row>
    <row r="23" spans="1:5" x14ac:dyDescent="0.3">
      <c r="B23" s="1" t="s">
        <v>53</v>
      </c>
      <c r="C23" s="1">
        <f>C22/C21</f>
        <v>4.6960259428095487E-2</v>
      </c>
    </row>
    <row r="25" spans="1:5" x14ac:dyDescent="0.3">
      <c r="C25" s="1" t="s">
        <v>54</v>
      </c>
      <c r="E25" s="1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FFF17-EC89-42E4-BC1E-B804408C46AF}">
  <dimension ref="A2:M63"/>
  <sheetViews>
    <sheetView workbookViewId="0">
      <selection activeCell="D66" sqref="D66"/>
    </sheetView>
  </sheetViews>
  <sheetFormatPr defaultColWidth="11.44140625" defaultRowHeight="14.4" x14ac:dyDescent="0.3"/>
  <cols>
    <col min="1" max="16384" width="11.44140625" style="1"/>
  </cols>
  <sheetData>
    <row r="2" spans="1:13" x14ac:dyDescent="0.3">
      <c r="B2" s="1" t="s">
        <v>1</v>
      </c>
    </row>
    <row r="3" spans="1:13" x14ac:dyDescent="0.3">
      <c r="F3" s="1" t="s">
        <v>4</v>
      </c>
    </row>
    <row r="4" spans="1:13" x14ac:dyDescent="0.3">
      <c r="A4" s="6" t="s">
        <v>28</v>
      </c>
      <c r="C4" s="1" t="s">
        <v>0</v>
      </c>
      <c r="D4" s="1" t="s">
        <v>2</v>
      </c>
      <c r="E4" s="1" t="s">
        <v>3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24</v>
      </c>
      <c r="K4" s="1" t="s">
        <v>29</v>
      </c>
      <c r="L4" s="1" t="s">
        <v>30</v>
      </c>
      <c r="M4" s="1" t="s">
        <v>32</v>
      </c>
    </row>
    <row r="5" spans="1:13" x14ac:dyDescent="0.3">
      <c r="D5" s="1">
        <v>60</v>
      </c>
      <c r="E5" s="1">
        <v>90</v>
      </c>
      <c r="F5" s="1">
        <v>10</v>
      </c>
      <c r="G5" s="1">
        <f>F5/100</f>
        <v>0.1</v>
      </c>
      <c r="H5" s="1">
        <f>G5</f>
        <v>0.1</v>
      </c>
      <c r="I5" s="1">
        <f>E5-D5</f>
        <v>30</v>
      </c>
      <c r="J5" s="1">
        <f>G5/I5</f>
        <v>3.3333333333333335E-3</v>
      </c>
      <c r="K5" s="1">
        <f>(D5+E5)/2</f>
        <v>75</v>
      </c>
      <c r="L5" s="1">
        <f>K5*G5</f>
        <v>7.5</v>
      </c>
      <c r="M5" s="1">
        <f>K5^2*G5</f>
        <v>562.5</v>
      </c>
    </row>
    <row r="6" spans="1:13" x14ac:dyDescent="0.3">
      <c r="D6" s="3">
        <v>90</v>
      </c>
      <c r="E6" s="3">
        <v>120</v>
      </c>
      <c r="F6" s="3">
        <v>20</v>
      </c>
      <c r="G6" s="3">
        <f t="shared" ref="G6:G10" si="0">F6/100</f>
        <v>0.2</v>
      </c>
      <c r="H6" s="4">
        <f>H5+G6</f>
        <v>0.30000000000000004</v>
      </c>
      <c r="I6" s="3">
        <f t="shared" ref="I6:I10" si="1">E6-D6</f>
        <v>30</v>
      </c>
      <c r="J6" s="1">
        <f t="shared" ref="J6:J10" si="2">G6/I6</f>
        <v>6.6666666666666671E-3</v>
      </c>
      <c r="K6" s="1">
        <f t="shared" ref="K6:K10" si="3">(D6+E6)/2</f>
        <v>105</v>
      </c>
      <c r="L6" s="1">
        <f t="shared" ref="L6:L10" si="4">K6*G6</f>
        <v>21</v>
      </c>
      <c r="M6" s="1">
        <f t="shared" ref="M6:M10" si="5">K6^2*G6</f>
        <v>2205</v>
      </c>
    </row>
    <row r="7" spans="1:13" x14ac:dyDescent="0.3">
      <c r="D7" s="1">
        <v>120</v>
      </c>
      <c r="E7" s="1">
        <v>200</v>
      </c>
      <c r="F7" s="1">
        <v>30</v>
      </c>
      <c r="G7" s="1">
        <f t="shared" si="0"/>
        <v>0.3</v>
      </c>
      <c r="H7" s="1">
        <f t="shared" ref="H7:H10" si="6">H6+G7</f>
        <v>0.60000000000000009</v>
      </c>
      <c r="I7" s="1">
        <f t="shared" si="1"/>
        <v>80</v>
      </c>
      <c r="J7" s="1">
        <f t="shared" si="2"/>
        <v>3.7499999999999999E-3</v>
      </c>
      <c r="K7" s="1">
        <f t="shared" si="3"/>
        <v>160</v>
      </c>
      <c r="L7" s="1">
        <f t="shared" si="4"/>
        <v>48</v>
      </c>
      <c r="M7" s="1">
        <f t="shared" si="5"/>
        <v>7680</v>
      </c>
    </row>
    <row r="8" spans="1:13" x14ac:dyDescent="0.3">
      <c r="D8" s="2">
        <v>200</v>
      </c>
      <c r="E8" s="2">
        <v>300</v>
      </c>
      <c r="F8" s="1">
        <v>20</v>
      </c>
      <c r="G8" s="1">
        <f t="shared" si="0"/>
        <v>0.2</v>
      </c>
      <c r="H8" s="2">
        <f t="shared" si="6"/>
        <v>0.8</v>
      </c>
      <c r="I8" s="1">
        <f t="shared" si="1"/>
        <v>100</v>
      </c>
      <c r="J8" s="1">
        <f t="shared" si="2"/>
        <v>2E-3</v>
      </c>
      <c r="K8" s="1">
        <f t="shared" si="3"/>
        <v>250</v>
      </c>
      <c r="L8" s="1">
        <f t="shared" si="4"/>
        <v>50</v>
      </c>
      <c r="M8" s="1">
        <f t="shared" si="5"/>
        <v>12500</v>
      </c>
    </row>
    <row r="9" spans="1:13" x14ac:dyDescent="0.3">
      <c r="D9" s="5">
        <v>300</v>
      </c>
      <c r="E9" s="5">
        <v>500</v>
      </c>
      <c r="F9" s="5">
        <v>10</v>
      </c>
      <c r="G9" s="5">
        <f t="shared" si="0"/>
        <v>0.1</v>
      </c>
      <c r="H9" s="5">
        <f t="shared" si="6"/>
        <v>0.9</v>
      </c>
      <c r="I9" s="5">
        <f t="shared" si="1"/>
        <v>200</v>
      </c>
      <c r="J9" s="1">
        <f t="shared" si="2"/>
        <v>5.0000000000000001E-4</v>
      </c>
      <c r="K9" s="1">
        <f t="shared" si="3"/>
        <v>400</v>
      </c>
      <c r="L9" s="1">
        <f t="shared" si="4"/>
        <v>40</v>
      </c>
      <c r="M9" s="1">
        <f t="shared" si="5"/>
        <v>16000</v>
      </c>
    </row>
    <row r="10" spans="1:13" x14ac:dyDescent="0.3">
      <c r="D10" s="1">
        <v>500</v>
      </c>
      <c r="E10" s="1">
        <v>1000</v>
      </c>
      <c r="F10" s="1">
        <v>10</v>
      </c>
      <c r="G10" s="1">
        <f t="shared" si="0"/>
        <v>0.1</v>
      </c>
      <c r="H10" s="1">
        <f t="shared" si="6"/>
        <v>1</v>
      </c>
      <c r="I10" s="1">
        <f t="shared" si="1"/>
        <v>500</v>
      </c>
      <c r="J10" s="1">
        <f t="shared" si="2"/>
        <v>2.0000000000000001E-4</v>
      </c>
      <c r="K10" s="1">
        <f t="shared" si="3"/>
        <v>750</v>
      </c>
      <c r="L10" s="1">
        <f t="shared" si="4"/>
        <v>75</v>
      </c>
      <c r="M10" s="1">
        <f t="shared" si="5"/>
        <v>56250</v>
      </c>
    </row>
    <row r="11" spans="1:13" x14ac:dyDescent="0.3">
      <c r="C11" s="1" t="s">
        <v>31</v>
      </c>
      <c r="L11" s="7">
        <f>SUM(L5:L10)</f>
        <v>241.5</v>
      </c>
      <c r="M11" s="7">
        <f>SUM(M5:M10)</f>
        <v>95197.5</v>
      </c>
    </row>
    <row r="15" spans="1:13" x14ac:dyDescent="0.3">
      <c r="K15" s="1" t="s">
        <v>33</v>
      </c>
      <c r="L15" s="1">
        <f>L11</f>
        <v>241.5</v>
      </c>
      <c r="M15" s="1" t="s">
        <v>34</v>
      </c>
    </row>
    <row r="16" spans="1:13" x14ac:dyDescent="0.3">
      <c r="K16" s="1" t="s">
        <v>35</v>
      </c>
      <c r="L16" s="1">
        <f>M11-L15^2</f>
        <v>36875.25</v>
      </c>
    </row>
    <row r="17" spans="2:12" x14ac:dyDescent="0.3">
      <c r="B17" s="1" t="s">
        <v>9</v>
      </c>
      <c r="K17" s="1" t="s">
        <v>36</v>
      </c>
      <c r="L17" s="1">
        <f>L16^0.5</f>
        <v>192.02929464016682</v>
      </c>
    </row>
    <row r="18" spans="2:12" x14ac:dyDescent="0.3">
      <c r="B18" s="1" t="s">
        <v>10</v>
      </c>
      <c r="K18" s="1" t="s">
        <v>37</v>
      </c>
      <c r="L18" s="1">
        <f>L17/L15</f>
        <v>0.7951523587584548</v>
      </c>
    </row>
    <row r="21" spans="2:12" x14ac:dyDescent="0.3">
      <c r="B21" s="1" t="s">
        <v>11</v>
      </c>
      <c r="C21" s="1">
        <f>D6+((0.25-H5)/G6)*30</f>
        <v>112.5</v>
      </c>
      <c r="E21" s="1" t="s">
        <v>15</v>
      </c>
    </row>
    <row r="23" spans="2:12" x14ac:dyDescent="0.3">
      <c r="B23" s="1" t="s">
        <v>12</v>
      </c>
    </row>
    <row r="25" spans="2:12" x14ac:dyDescent="0.3">
      <c r="B25" s="1" t="s">
        <v>13</v>
      </c>
      <c r="C25" s="1">
        <f>D8+((0.75-H7)/G8)*100</f>
        <v>274.99999999999994</v>
      </c>
      <c r="E25" s="1" t="s">
        <v>15</v>
      </c>
    </row>
    <row r="27" spans="2:12" x14ac:dyDescent="0.3">
      <c r="F27" s="1" t="s">
        <v>14</v>
      </c>
    </row>
    <row r="32" spans="2:12" x14ac:dyDescent="0.3">
      <c r="B32" s="1" t="s">
        <v>16</v>
      </c>
    </row>
    <row r="33" spans="1:5" x14ac:dyDescent="0.3">
      <c r="C33" s="1" t="s">
        <v>17</v>
      </c>
    </row>
    <row r="34" spans="1:5" x14ac:dyDescent="0.3">
      <c r="C34" s="1" t="s">
        <v>18</v>
      </c>
    </row>
    <row r="36" spans="1:5" x14ac:dyDescent="0.3">
      <c r="C36" s="1" t="s">
        <v>19</v>
      </c>
    </row>
    <row r="37" spans="1:5" x14ac:dyDescent="0.3">
      <c r="C37" s="1" t="s">
        <v>20</v>
      </c>
    </row>
    <row r="39" spans="1:5" x14ac:dyDescent="0.3">
      <c r="C39" s="1" t="s">
        <v>21</v>
      </c>
      <c r="D39" s="1">
        <f>0.82-0.16667</f>
        <v>0.65332999999999997</v>
      </c>
    </row>
    <row r="42" spans="1:5" x14ac:dyDescent="0.3">
      <c r="E42" s="1" t="s">
        <v>22</v>
      </c>
    </row>
    <row r="45" spans="1:5" x14ac:dyDescent="0.3">
      <c r="A45" s="1" t="s">
        <v>23</v>
      </c>
    </row>
    <row r="46" spans="1:5" x14ac:dyDescent="0.3">
      <c r="C46" s="1" t="s">
        <v>25</v>
      </c>
    </row>
    <row r="48" spans="1:5" x14ac:dyDescent="0.3">
      <c r="C48" s="1" t="s">
        <v>26</v>
      </c>
      <c r="D48" s="1">
        <f>90+((J6-J5)/(2*J6-J5-J7))*30</f>
        <v>106</v>
      </c>
    </row>
    <row r="52" spans="1:5" x14ac:dyDescent="0.3">
      <c r="A52" s="1" t="s">
        <v>27</v>
      </c>
    </row>
    <row r="54" spans="1:5" x14ac:dyDescent="0.3">
      <c r="B54" s="1" t="s">
        <v>28</v>
      </c>
      <c r="C54" s="1" t="s">
        <v>33</v>
      </c>
      <c r="D54" s="1">
        <v>241.5</v>
      </c>
      <c r="E54" s="1" t="s">
        <v>34</v>
      </c>
    </row>
    <row r="55" spans="1:5" x14ac:dyDescent="0.3">
      <c r="C55" s="1" t="s">
        <v>35</v>
      </c>
      <c r="D55" s="1">
        <v>36875.25</v>
      </c>
    </row>
    <row r="56" spans="1:5" x14ac:dyDescent="0.3">
      <c r="C56" s="1" t="s">
        <v>36</v>
      </c>
      <c r="D56" s="1">
        <v>192.02929464016682</v>
      </c>
    </row>
    <row r="57" spans="1:5" x14ac:dyDescent="0.3">
      <c r="C57" s="1" t="s">
        <v>37</v>
      </c>
      <c r="D57" s="1">
        <v>0.7951523587584548</v>
      </c>
    </row>
    <row r="60" spans="1:5" x14ac:dyDescent="0.3">
      <c r="B60" s="1" t="s">
        <v>38</v>
      </c>
    </row>
    <row r="62" spans="1:5" x14ac:dyDescent="0.3">
      <c r="C62" s="1" t="s">
        <v>39</v>
      </c>
      <c r="D62" s="1">
        <v>300</v>
      </c>
      <c r="E62" s="1" t="s">
        <v>34</v>
      </c>
    </row>
    <row r="63" spans="1:5" x14ac:dyDescent="0.3">
      <c r="C63" s="1" t="s">
        <v>40</v>
      </c>
      <c r="D63" s="1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30</vt:lpstr>
      <vt:lpstr>31</vt:lpstr>
    </vt:vector>
  </TitlesOfParts>
  <Company>Universidad de Sevilla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docencia</dc:creator>
  <cp:lastModifiedBy>JAKUB CEBULSKI</cp:lastModifiedBy>
  <dcterms:created xsi:type="dcterms:W3CDTF">2023-10-09T09:49:45Z</dcterms:created>
  <dcterms:modified xsi:type="dcterms:W3CDTF">2023-10-25T16:41:10Z</dcterms:modified>
</cp:coreProperties>
</file>