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hi21yamaguchi_kumamoto_kosen-ac_jp/Documents/HI3山口惺司情報工学実験レポート/"/>
    </mc:Choice>
  </mc:AlternateContent>
  <xr:revisionPtr revIDLastSave="323" documentId="8_{49E5DA4D-AE8F-4A6F-ABD6-83DE0302B26F}" xr6:coauthVersionLast="47" xr6:coauthVersionMax="47" xr10:uidLastSave="{E7737AA7-4CC4-482D-8357-9D1288330802}"/>
  <bookViews>
    <workbookView xWindow="-98" yWindow="-98" windowWidth="28996" windowHeight="15675" xr2:uid="{085821E3-565D-4D2A-9252-719BC5D81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J5" i="1"/>
  <c r="I5" i="1"/>
  <c r="G6" i="1"/>
  <c r="H4" i="1"/>
  <c r="G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K5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3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<sst xmlns="http://schemas.openxmlformats.org/spreadsheetml/2006/main" count="12" uniqueCount="12">
  <si>
    <t>周波数</t>
    <rPh sb="0" eb="3">
      <t>シュウハスウ</t>
    </rPh>
    <phoneticPr fontId="1"/>
  </si>
  <si>
    <t>diff</t>
    <phoneticPr fontId="1"/>
  </si>
  <si>
    <t>主観評価</t>
    <rPh sb="0" eb="2">
      <t>シュカン</t>
    </rPh>
    <rPh sb="2" eb="4">
      <t>ヒョウカ</t>
    </rPh>
    <phoneticPr fontId="1"/>
  </si>
  <si>
    <t>板なし</t>
    <rPh sb="0" eb="1">
      <t>イタ</t>
    </rPh>
    <phoneticPr fontId="1"/>
  </si>
  <si>
    <t>板あり</t>
    <rPh sb="0" eb="1">
      <t>イタ</t>
    </rPh>
    <phoneticPr fontId="1"/>
  </si>
  <si>
    <t>1k</t>
    <phoneticPr fontId="1"/>
  </si>
  <si>
    <t>2k</t>
    <phoneticPr fontId="1"/>
  </si>
  <si>
    <t>5k</t>
    <phoneticPr fontId="1"/>
  </si>
  <si>
    <t>10k</t>
    <phoneticPr fontId="1"/>
  </si>
  <si>
    <t>y</t>
    <phoneticPr fontId="1"/>
  </si>
  <si>
    <t>yと主観の差</t>
    <rPh sb="2" eb="4">
      <t>シュカン</t>
    </rPh>
    <rPh sb="5" eb="6">
      <t>サ</t>
    </rPh>
    <phoneticPr fontId="1"/>
  </si>
  <si>
    <t>2乗</t>
    <rPh sb="1" eb="2">
      <t>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</si>
</sst>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333333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主観評価値と実際の音圧差の関係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0.15439760787230586"/>
                  <c:y val="-0.1690489752610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045269269908753E-2"/>
                  <c:y val="-0.15210156022163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Sheet1!$D$5:$D$33</c:f>
              <c:numCache>
                <c:formatCode>General</c:formatCode>
                <c:ptCount val="29"/>
                <c:pt idx="0">
                  <c:v>-2.33</c:v>
                </c:pt>
                <c:pt idx="1">
                  <c:v>27.83</c:v>
                </c:pt>
                <c:pt idx="2">
                  <c:v>-3.31</c:v>
                </c:pt>
                <c:pt idx="3">
                  <c:v>1.28</c:v>
                </c:pt>
                <c:pt idx="4">
                  <c:v>25.92</c:v>
                </c:pt>
                <c:pt idx="5">
                  <c:v>4.97</c:v>
                </c:pt>
                <c:pt idx="6">
                  <c:v>-9.59</c:v>
                </c:pt>
                <c:pt idx="7">
                  <c:v>21.67</c:v>
                </c:pt>
                <c:pt idx="8">
                  <c:v>1.49</c:v>
                </c:pt>
                <c:pt idx="9">
                  <c:v>19.690000000000001</c:v>
                </c:pt>
                <c:pt idx="10">
                  <c:v>-12.47</c:v>
                </c:pt>
                <c:pt idx="11">
                  <c:v>-10.91</c:v>
                </c:pt>
                <c:pt idx="12">
                  <c:v>5.57</c:v>
                </c:pt>
                <c:pt idx="13">
                  <c:v>3.65</c:v>
                </c:pt>
                <c:pt idx="14">
                  <c:v>-3.06</c:v>
                </c:pt>
                <c:pt idx="15">
                  <c:v>25.81</c:v>
                </c:pt>
                <c:pt idx="16">
                  <c:v>9.58</c:v>
                </c:pt>
                <c:pt idx="17">
                  <c:v>-6.45</c:v>
                </c:pt>
                <c:pt idx="18">
                  <c:v>2.4500000000000002</c:v>
                </c:pt>
                <c:pt idx="19">
                  <c:v>-25.83</c:v>
                </c:pt>
                <c:pt idx="20">
                  <c:v>16.510000000000002</c:v>
                </c:pt>
                <c:pt idx="21">
                  <c:v>1.02</c:v>
                </c:pt>
                <c:pt idx="22">
                  <c:v>6.87</c:v>
                </c:pt>
                <c:pt idx="23">
                  <c:v>17.420000000000002</c:v>
                </c:pt>
                <c:pt idx="24">
                  <c:v>6.82</c:v>
                </c:pt>
                <c:pt idx="25">
                  <c:v>-3.96</c:v>
                </c:pt>
                <c:pt idx="26">
                  <c:v>-7.62</c:v>
                </c:pt>
                <c:pt idx="27">
                  <c:v>29.04</c:v>
                </c:pt>
                <c:pt idx="28">
                  <c:v>-3.87</c:v>
                </c:pt>
              </c:numCache>
            </c:numRef>
          </c:xVal>
          <c:yVal>
            <c:numRef>
              <c:f>Sheet1!$E$5:$E$33</c:f>
              <c:numCache>
                <c:formatCode>General</c:formatCode>
                <c:ptCount val="29"/>
                <c:pt idx="0">
                  <c:v>-0.4</c:v>
                </c:pt>
                <c:pt idx="1">
                  <c:v>0.8</c:v>
                </c:pt>
                <c:pt idx="2">
                  <c:v>-0.4</c:v>
                </c:pt>
                <c:pt idx="3">
                  <c:v>0</c:v>
                </c:pt>
                <c:pt idx="4">
                  <c:v>0.8</c:v>
                </c:pt>
                <c:pt idx="5">
                  <c:v>0</c:v>
                </c:pt>
                <c:pt idx="6">
                  <c:v>-0.8</c:v>
                </c:pt>
                <c:pt idx="7">
                  <c:v>0.8</c:v>
                </c:pt>
                <c:pt idx="8">
                  <c:v>0</c:v>
                </c:pt>
                <c:pt idx="9">
                  <c:v>-1</c:v>
                </c:pt>
                <c:pt idx="10">
                  <c:v>-0.6</c:v>
                </c:pt>
                <c:pt idx="11">
                  <c:v>-0.4</c:v>
                </c:pt>
                <c:pt idx="12">
                  <c:v>0.2</c:v>
                </c:pt>
                <c:pt idx="13">
                  <c:v>0.1</c:v>
                </c:pt>
                <c:pt idx="14">
                  <c:v>-0.2</c:v>
                </c:pt>
                <c:pt idx="15">
                  <c:v>1</c:v>
                </c:pt>
                <c:pt idx="16">
                  <c:v>0.4</c:v>
                </c:pt>
                <c:pt idx="17">
                  <c:v>-0.4</c:v>
                </c:pt>
                <c:pt idx="18">
                  <c:v>0</c:v>
                </c:pt>
                <c:pt idx="19">
                  <c:v>-1</c:v>
                </c:pt>
                <c:pt idx="20">
                  <c:v>0.8</c:v>
                </c:pt>
                <c:pt idx="21">
                  <c:v>0</c:v>
                </c:pt>
                <c:pt idx="22">
                  <c:v>0</c:v>
                </c:pt>
                <c:pt idx="23">
                  <c:v>0.8</c:v>
                </c:pt>
                <c:pt idx="24">
                  <c:v>0.1</c:v>
                </c:pt>
                <c:pt idx="25">
                  <c:v>-0.2</c:v>
                </c:pt>
                <c:pt idx="26">
                  <c:v>-0.4</c:v>
                </c:pt>
                <c:pt idx="27">
                  <c:v>0.6</c:v>
                </c:pt>
                <c:pt idx="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F-4FB9-8634-957E92916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133311"/>
        <c:axId val="2123129951"/>
      </c:scatterChart>
      <c:valAx>
        <c:axId val="212313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音圧差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129951"/>
        <c:crosses val="autoZero"/>
        <c:crossBetween val="midCat"/>
      </c:valAx>
      <c:valAx>
        <c:axId val="21231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定位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13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周波数と音の反射の関係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板なし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7E-4ABA-BE9D-725D87DDE4F8}"/>
              </c:ext>
            </c:extLst>
          </c:dPt>
          <c:cat>
            <c:strRef>
              <c:f>Sheet1!$C$35:$J$35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1k</c:v>
                </c:pt>
                <c:pt idx="5">
                  <c:v>2k</c:v>
                </c:pt>
                <c:pt idx="6">
                  <c:v>5k</c:v>
                </c:pt>
                <c:pt idx="7">
                  <c:v>10k</c:v>
                </c:pt>
              </c:strCache>
            </c:strRef>
          </c:cat>
          <c:val>
            <c:numRef>
              <c:f>Sheet1!$C$36:$J$36</c:f>
              <c:numCache>
                <c:formatCode>General</c:formatCode>
                <c:ptCount val="8"/>
                <c:pt idx="0">
                  <c:v>64.900000000000006</c:v>
                </c:pt>
                <c:pt idx="1">
                  <c:v>77.900000000000006</c:v>
                </c:pt>
                <c:pt idx="2">
                  <c:v>84.7</c:v>
                </c:pt>
                <c:pt idx="3">
                  <c:v>86.1</c:v>
                </c:pt>
                <c:pt idx="4">
                  <c:v>88.6</c:v>
                </c:pt>
                <c:pt idx="5">
                  <c:v>87</c:v>
                </c:pt>
                <c:pt idx="6">
                  <c:v>88.7</c:v>
                </c:pt>
                <c:pt idx="7">
                  <c:v>83.6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7E-4ABA-BE9D-725D87DDE4F8}"/>
            </c:ext>
          </c:extLst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板あり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Sheet1!$C$35:$J$35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1k</c:v>
                </c:pt>
                <c:pt idx="5">
                  <c:v>2k</c:v>
                </c:pt>
                <c:pt idx="6">
                  <c:v>5k</c:v>
                </c:pt>
                <c:pt idx="7">
                  <c:v>10k</c:v>
                </c:pt>
              </c:strCache>
            </c:strRef>
          </c:cat>
          <c:val>
            <c:numRef>
              <c:f>Sheet1!$C$37:$J$37</c:f>
              <c:numCache>
                <c:formatCode>General</c:formatCode>
                <c:ptCount val="8"/>
                <c:pt idx="0">
                  <c:v>61.3</c:v>
                </c:pt>
                <c:pt idx="1">
                  <c:v>75.599999999999994</c:v>
                </c:pt>
                <c:pt idx="2">
                  <c:v>83.3</c:v>
                </c:pt>
                <c:pt idx="3">
                  <c:v>78.7</c:v>
                </c:pt>
                <c:pt idx="4">
                  <c:v>77.8</c:v>
                </c:pt>
                <c:pt idx="5">
                  <c:v>70.400000000000006</c:v>
                </c:pt>
                <c:pt idx="6">
                  <c:v>65.7</c:v>
                </c:pt>
                <c:pt idx="7">
                  <c:v>46.6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17E-4ABA-BE9D-725D87DDE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14208"/>
        <c:axId val="102913248"/>
      </c:lineChart>
      <c:catAx>
        <c:axId val="10291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13248"/>
        <c:crosses val="autoZero"/>
        <c:auto val="1"/>
        <c:lblAlgn val="ctr"/>
        <c:lblOffset val="100"/>
        <c:noMultiLvlLbl val="0"/>
      </c:catAx>
      <c:valAx>
        <c:axId val="1029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音の物理的強さ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888888888888889E-2"/>
              <c:y val="0.1038425925925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14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173355</xdr:colOff>
      <xdr:row>2</xdr:row>
      <xdr:rowOff>227647</xdr:rowOff>
    </xdr:from>
    <xdr:to>
      <xdr:col>19</xdr:col>
      <xdr:colOff>56197</xdr:colOff>
      <xdr:row>14</xdr:row>
      <xdr:rowOff>227647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8EEFE51-7406-E0D1-4B53-D67487F5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147636</xdr:colOff>
      <xdr:row>30</xdr:row>
      <xdr:rowOff>116680</xdr:rowOff>
    </xdr:from>
    <xdr:to>
      <xdr:col>16</xdr:col>
      <xdr:colOff>604836</xdr:colOff>
      <xdr:row>42</xdr:row>
      <xdr:rowOff>173830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B92B8F2-CD75-986B-3DEB-3D0CD3802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D946-D339-4BA5-930D-9EBEBB11E94F}">
  <dimension ref="B2:L37"/>
  <sheetViews>
    <sheetView tabSelected="1" workbookViewId="0">
      <selection activeCell="L4" sqref="L4"/>
    </sheetView>
  </sheetViews>
  <sheetFormatPr defaultRowHeight="17.649999999999999" x14ac:dyDescent="0.7"/>
  <sheetData>
    <row r="2" spans="2:12" x14ac:dyDescent="0.7">
      <c r="B2" t="s">
        <v>0</v>
      </c>
      <c r="C2">
        <v>100</v>
      </c>
      <c r="D2">
        <v>200</v>
      </c>
      <c r="E2">
        <v>500</v>
      </c>
      <c r="F2">
        <v>1000</v>
      </c>
      <c r="G2">
        <v>2000</v>
      </c>
      <c r="H2">
        <v>5000</v>
      </c>
      <c r="I2">
        <v>10000</v>
      </c>
    </row>
    <row r="4" spans="2:12" x14ac:dyDescent="0.7">
      <c r="B4" s="1"/>
      <c r="C4" s="1" t="s">
        <v>2</v>
      </c>
      <c r="D4" s="1" t="s">
        <v>1</v>
      </c>
      <c r="E4" s="1"/>
      <c r="G4">
        <f>SLOPE(C5:C33,D5:D33)</f>
        <v>3.3548015408584812E-2</v>
      </c>
      <c r="H4">
        <f>INTERCEPT(C5:C33,D5:D33)</f>
        <v>-0.15986207756249435</v>
      </c>
      <c r="I4" t="s">
        <v>9</v>
      </c>
      <c r="J4" t="s">
        <v>10</v>
      </c>
      <c r="K4" t="s">
        <v>11</v>
      </c>
      <c r="L4">
        <f>AVERAGE(K5:K33)</f>
        <v>0.11023830093189659</v>
      </c>
    </row>
    <row r="5" spans="2:12" x14ac:dyDescent="0.7">
      <c r="B5" s="1">
        <v>1</v>
      </c>
      <c r="C5" s="1">
        <v>-0.4</v>
      </c>
      <c r="D5" s="1">
        <v>-2.33</v>
      </c>
      <c r="E5" s="1">
        <v>-0.4</v>
      </c>
      <c r="I5">
        <f>0.0335*D5-0.1599</f>
        <v>-0.237955</v>
      </c>
      <c r="J5">
        <f>I5-C5</f>
        <v>0.16204500000000002</v>
      </c>
      <c r="K5">
        <f>J5*J5</f>
        <v>2.6258582025000008E-2</v>
      </c>
    </row>
    <row r="6" spans="2:12" ht="28.5" x14ac:dyDescent="0.7">
      <c r="B6" s="1">
        <v>2</v>
      </c>
      <c r="C6" s="1">
        <v>0.8</v>
      </c>
      <c r="D6" s="1">
        <v>27.83</v>
      </c>
      <c r="E6" s="1">
        <v>0.8</v>
      </c>
      <c r="F6">
        <v>56.37</v>
      </c>
      <c r="G6" s="2">
        <f>SQRT(SUMSQ(J5:J33)/COUNT(J5:J33))</f>
        <v>0.33202153684948899</v>
      </c>
      <c r="I6">
        <f>0.035*D6-0.1599</f>
        <v>0.81415000000000015</v>
      </c>
      <c r="J6">
        <f t="shared" ref="J6:J33" si="0">I6-C6</f>
        <v>1.4150000000000107E-2</v>
      </c>
      <c r="K6">
        <f t="shared" ref="K6:K33" si="1">J6*J6</f>
        <v>2.0022250000000303E-4</v>
      </c>
    </row>
    <row r="7" spans="2:12" x14ac:dyDescent="0.7">
      <c r="B7" s="1">
        <v>3</v>
      </c>
      <c r="C7" s="1">
        <v>-0.4</v>
      </c>
      <c r="D7" s="1">
        <v>-3.31</v>
      </c>
      <c r="E7" s="1">
        <v>-0.4</v>
      </c>
      <c r="F7">
        <v>57.2</v>
      </c>
      <c r="I7">
        <f>0.035*D7-0.1599</f>
        <v>-0.27575</v>
      </c>
      <c r="J7">
        <f t="shared" si="0"/>
        <v>0.12425000000000003</v>
      </c>
      <c r="K7">
        <f t="shared" si="1"/>
        <v>1.5438062500000007E-2</v>
      </c>
    </row>
    <row r="8" spans="2:12" x14ac:dyDescent="0.7">
      <c r="B8" s="1">
        <v>4</v>
      </c>
      <c r="C8" s="1">
        <v>0</v>
      </c>
      <c r="D8" s="1">
        <v>1.28</v>
      </c>
      <c r="E8" s="1">
        <v>0</v>
      </c>
      <c r="F8">
        <v>53.97</v>
      </c>
      <c r="I8">
        <f>0.035*D8-0.1599</f>
        <v>-0.11509999999999998</v>
      </c>
      <c r="J8">
        <f t="shared" si="0"/>
        <v>-0.11509999999999998</v>
      </c>
      <c r="K8">
        <f t="shared" si="1"/>
        <v>1.3248009999999996E-2</v>
      </c>
    </row>
    <row r="9" spans="2:12" x14ac:dyDescent="0.7">
      <c r="B9" s="1">
        <v>5</v>
      </c>
      <c r="C9" s="1">
        <v>0.8</v>
      </c>
      <c r="D9" s="1">
        <v>25.92</v>
      </c>
      <c r="E9" s="1">
        <v>0.8</v>
      </c>
      <c r="F9">
        <v>56.37</v>
      </c>
      <c r="I9">
        <f>0.035*D9-0.1599</f>
        <v>0.74730000000000008</v>
      </c>
      <c r="J9">
        <f t="shared" si="0"/>
        <v>-5.2699999999999969E-2</v>
      </c>
      <c r="K9">
        <f t="shared" si="1"/>
        <v>2.7772899999999969E-3</v>
      </c>
    </row>
    <row r="10" spans="2:12" x14ac:dyDescent="0.7">
      <c r="B10" s="1">
        <v>6</v>
      </c>
      <c r="C10" s="1">
        <v>0</v>
      </c>
      <c r="D10" s="1">
        <v>4.97</v>
      </c>
      <c r="E10" s="1">
        <v>0</v>
      </c>
      <c r="F10">
        <v>55.18</v>
      </c>
      <c r="I10">
        <f>0.035*D10-0.1599</f>
        <v>1.4050000000000035E-2</v>
      </c>
      <c r="J10">
        <f t="shared" si="0"/>
        <v>1.4050000000000035E-2</v>
      </c>
      <c r="K10">
        <f t="shared" si="1"/>
        <v>1.9740250000000096E-4</v>
      </c>
    </row>
    <row r="11" spans="2:12" x14ac:dyDescent="0.7">
      <c r="B11" s="1">
        <v>7</v>
      </c>
      <c r="C11" s="1">
        <v>-0.8</v>
      </c>
      <c r="D11" s="1">
        <v>-9.59</v>
      </c>
      <c r="E11" s="1">
        <v>-0.8</v>
      </c>
      <c r="F11">
        <v>46.37</v>
      </c>
      <c r="I11">
        <f>0.035*D11-0.1599</f>
        <v>-0.49554999999999999</v>
      </c>
      <c r="J11">
        <f t="shared" si="0"/>
        <v>0.30445000000000005</v>
      </c>
      <c r="K11">
        <f t="shared" si="1"/>
        <v>9.2689802500000029E-2</v>
      </c>
    </row>
    <row r="12" spans="2:12" x14ac:dyDescent="0.7">
      <c r="B12" s="1">
        <v>9</v>
      </c>
      <c r="C12" s="1">
        <v>0.8</v>
      </c>
      <c r="D12" s="1">
        <v>21.67</v>
      </c>
      <c r="E12" s="1">
        <v>0.8</v>
      </c>
      <c r="F12">
        <v>56.35</v>
      </c>
      <c r="I12">
        <f>0.035*D12-0.1599</f>
        <v>0.59855000000000014</v>
      </c>
      <c r="J12">
        <f t="shared" si="0"/>
        <v>-0.20144999999999991</v>
      </c>
      <c r="K12">
        <f t="shared" si="1"/>
        <v>4.058210249999996E-2</v>
      </c>
    </row>
    <row r="13" spans="2:12" x14ac:dyDescent="0.7">
      <c r="B13" s="1">
        <v>10</v>
      </c>
      <c r="C13" s="1">
        <v>0</v>
      </c>
      <c r="D13" s="1">
        <v>1.49</v>
      </c>
      <c r="E13" s="1">
        <v>0</v>
      </c>
      <c r="I13">
        <f>0.035*D13-0.1599</f>
        <v>-0.10774999999999998</v>
      </c>
      <c r="J13">
        <f t="shared" si="0"/>
        <v>-0.10774999999999998</v>
      </c>
      <c r="K13">
        <f t="shared" si="1"/>
        <v>1.1610062499999997E-2</v>
      </c>
    </row>
    <row r="14" spans="2:12" x14ac:dyDescent="0.7">
      <c r="B14" s="1">
        <v>11</v>
      </c>
      <c r="C14" s="1">
        <v>-1</v>
      </c>
      <c r="D14" s="1">
        <v>19.690000000000001</v>
      </c>
      <c r="E14" s="1">
        <v>-1</v>
      </c>
      <c r="I14">
        <f>0.035*D14-0.1599</f>
        <v>0.52925000000000022</v>
      </c>
      <c r="J14">
        <f t="shared" si="0"/>
        <v>1.5292500000000002</v>
      </c>
      <c r="K14">
        <f t="shared" si="1"/>
        <v>2.3386055625000006</v>
      </c>
    </row>
    <row r="15" spans="2:12" x14ac:dyDescent="0.7">
      <c r="B15" s="1">
        <v>12</v>
      </c>
      <c r="C15" s="1">
        <v>-0.6</v>
      </c>
      <c r="D15" s="1">
        <v>-12.47</v>
      </c>
      <c r="E15" s="1">
        <v>-0.6</v>
      </c>
      <c r="I15">
        <f>0.035*D15-0.1599</f>
        <v>-0.59635000000000005</v>
      </c>
      <c r="J15">
        <f t="shared" si="0"/>
        <v>3.6499999999999311E-3</v>
      </c>
      <c r="K15">
        <f t="shared" si="1"/>
        <v>1.3322499999999497E-5</v>
      </c>
    </row>
    <row r="16" spans="2:12" x14ac:dyDescent="0.7">
      <c r="B16" s="1">
        <v>13</v>
      </c>
      <c r="C16" s="1">
        <v>-0.4</v>
      </c>
      <c r="D16" s="1">
        <v>-10.91</v>
      </c>
      <c r="E16" s="1">
        <v>-0.4</v>
      </c>
      <c r="I16">
        <f>0.035*D16-0.1599</f>
        <v>-0.54174999999999995</v>
      </c>
      <c r="J16">
        <f t="shared" si="0"/>
        <v>-0.14174999999999993</v>
      </c>
      <c r="K16">
        <f t="shared" si="1"/>
        <v>2.0093062499999981E-2</v>
      </c>
    </row>
    <row r="17" spans="2:11" x14ac:dyDescent="0.7">
      <c r="B17" s="1">
        <v>14</v>
      </c>
      <c r="C17" s="1">
        <v>0.2</v>
      </c>
      <c r="D17" s="1">
        <v>5.57</v>
      </c>
      <c r="E17" s="1">
        <v>0.2</v>
      </c>
      <c r="I17">
        <f>0.035*D17-0.1599</f>
        <v>3.5050000000000053E-2</v>
      </c>
      <c r="J17">
        <f t="shared" si="0"/>
        <v>-0.16494999999999996</v>
      </c>
      <c r="K17">
        <f t="shared" si="1"/>
        <v>2.7208502499999985E-2</v>
      </c>
    </row>
    <row r="18" spans="2:11" x14ac:dyDescent="0.7">
      <c r="B18" s="1">
        <v>15</v>
      </c>
      <c r="C18" s="1">
        <v>0.1</v>
      </c>
      <c r="D18" s="1">
        <v>3.65</v>
      </c>
      <c r="E18" s="1">
        <v>0.1</v>
      </c>
      <c r="I18">
        <f>0.035*D18-0.1599</f>
        <v>-3.2149999999999984E-2</v>
      </c>
      <c r="J18">
        <f t="shared" si="0"/>
        <v>-0.13214999999999999</v>
      </c>
      <c r="K18">
        <f t="shared" si="1"/>
        <v>1.7463622499999998E-2</v>
      </c>
    </row>
    <row r="19" spans="2:11" x14ac:dyDescent="0.7">
      <c r="B19" s="1">
        <v>16</v>
      </c>
      <c r="C19" s="1">
        <v>-0.2</v>
      </c>
      <c r="D19" s="1">
        <v>-3.06</v>
      </c>
      <c r="E19" s="1">
        <v>-0.2</v>
      </c>
      <c r="I19">
        <f>0.035*D19-0.1599</f>
        <v>-0.26700000000000002</v>
      </c>
      <c r="J19">
        <f t="shared" si="0"/>
        <v>-6.7000000000000004E-2</v>
      </c>
      <c r="K19">
        <f t="shared" si="1"/>
        <v>4.4890000000000008E-3</v>
      </c>
    </row>
    <row r="20" spans="2:11" x14ac:dyDescent="0.7">
      <c r="B20" s="1">
        <v>17</v>
      </c>
      <c r="C20" s="1">
        <v>1</v>
      </c>
      <c r="D20" s="1">
        <v>25.81</v>
      </c>
      <c r="E20" s="1">
        <v>1</v>
      </c>
      <c r="I20">
        <f>0.035*D20-0.1599</f>
        <v>0.74344999999999994</v>
      </c>
      <c r="J20">
        <f t="shared" si="0"/>
        <v>-0.25655000000000006</v>
      </c>
      <c r="K20">
        <f t="shared" si="1"/>
        <v>6.5817902500000025E-2</v>
      </c>
    </row>
    <row r="21" spans="2:11" x14ac:dyDescent="0.7">
      <c r="B21" s="1">
        <v>18</v>
      </c>
      <c r="C21" s="1">
        <v>0.4</v>
      </c>
      <c r="D21" s="1">
        <v>9.58</v>
      </c>
      <c r="E21" s="1">
        <v>0.4</v>
      </c>
      <c r="I21">
        <f>0.035*D21-0.1599</f>
        <v>0.17540000000000006</v>
      </c>
      <c r="J21">
        <f t="shared" si="0"/>
        <v>-0.22459999999999997</v>
      </c>
      <c r="K21">
        <f t="shared" si="1"/>
        <v>5.0445159999999982E-2</v>
      </c>
    </row>
    <row r="22" spans="2:11" x14ac:dyDescent="0.7">
      <c r="B22" s="1">
        <v>19</v>
      </c>
      <c r="C22" s="1">
        <v>-0.4</v>
      </c>
      <c r="D22" s="1">
        <v>-6.45</v>
      </c>
      <c r="E22" s="1">
        <v>-0.4</v>
      </c>
      <c r="I22">
        <f>0.035*D22-0.1599</f>
        <v>-0.38565000000000005</v>
      </c>
      <c r="J22">
        <f t="shared" si="0"/>
        <v>1.4349999999999974E-2</v>
      </c>
      <c r="K22">
        <f t="shared" si="1"/>
        <v>2.0592249999999926E-4</v>
      </c>
    </row>
    <row r="23" spans="2:11" x14ac:dyDescent="0.7">
      <c r="B23" s="1">
        <v>20</v>
      </c>
      <c r="C23" s="1">
        <v>0</v>
      </c>
      <c r="D23" s="1">
        <v>2.4500000000000002</v>
      </c>
      <c r="E23" s="1">
        <v>0</v>
      </c>
      <c r="I23">
        <f>0.035*D23-0.1599</f>
        <v>-7.4149999999999966E-2</v>
      </c>
      <c r="J23">
        <f t="shared" si="0"/>
        <v>-7.4149999999999966E-2</v>
      </c>
      <c r="K23">
        <f t="shared" si="1"/>
        <v>5.4982224999999951E-3</v>
      </c>
    </row>
    <row r="24" spans="2:11" x14ac:dyDescent="0.7">
      <c r="B24" s="1">
        <v>21</v>
      </c>
      <c r="C24" s="1">
        <v>-1</v>
      </c>
      <c r="D24" s="1">
        <v>-25.83</v>
      </c>
      <c r="E24" s="1">
        <v>-1</v>
      </c>
      <c r="I24">
        <f>0.035*D24-0.1599</f>
        <v>-1.06395</v>
      </c>
      <c r="J24">
        <f t="shared" si="0"/>
        <v>-6.3949999999999951E-2</v>
      </c>
      <c r="K24">
        <f t="shared" si="1"/>
        <v>4.089602499999994E-3</v>
      </c>
    </row>
    <row r="25" spans="2:11" x14ac:dyDescent="0.7">
      <c r="B25" s="1">
        <v>22</v>
      </c>
      <c r="C25" s="1">
        <v>0.8</v>
      </c>
      <c r="D25" s="1">
        <v>16.510000000000002</v>
      </c>
      <c r="E25" s="1">
        <v>0.8</v>
      </c>
      <c r="I25">
        <f>0.035*D25-0.1599</f>
        <v>0.4179500000000001</v>
      </c>
      <c r="J25">
        <f t="shared" si="0"/>
        <v>-0.38204999999999995</v>
      </c>
      <c r="K25">
        <f t="shared" si="1"/>
        <v>0.14596220249999997</v>
      </c>
    </row>
    <row r="26" spans="2:11" x14ac:dyDescent="0.7">
      <c r="B26" s="1">
        <v>23</v>
      </c>
      <c r="C26" s="1">
        <v>0</v>
      </c>
      <c r="D26" s="1">
        <v>1.02</v>
      </c>
      <c r="E26" s="1">
        <v>0</v>
      </c>
      <c r="I26">
        <f t="shared" ref="I26:I33" si="2">0.035*D26-0.1599</f>
        <v>-0.12419999999999998</v>
      </c>
      <c r="J26">
        <f t="shared" si="0"/>
        <v>-0.12419999999999998</v>
      </c>
      <c r="K26">
        <f t="shared" si="1"/>
        <v>1.5425639999999994E-2</v>
      </c>
    </row>
    <row r="27" spans="2:11" x14ac:dyDescent="0.7">
      <c r="B27" s="1">
        <v>24</v>
      </c>
      <c r="C27" s="1">
        <v>0</v>
      </c>
      <c r="D27" s="1">
        <v>6.87</v>
      </c>
      <c r="E27" s="1">
        <v>0</v>
      </c>
      <c r="I27">
        <f t="shared" si="2"/>
        <v>8.0550000000000038E-2</v>
      </c>
      <c r="J27">
        <f t="shared" si="0"/>
        <v>8.0550000000000038E-2</v>
      </c>
      <c r="K27">
        <f t="shared" si="1"/>
        <v>6.4883025000000063E-3</v>
      </c>
    </row>
    <row r="28" spans="2:11" x14ac:dyDescent="0.7">
      <c r="B28" s="1">
        <v>25</v>
      </c>
      <c r="C28" s="1">
        <v>0.8</v>
      </c>
      <c r="D28" s="1">
        <v>17.420000000000002</v>
      </c>
      <c r="E28" s="1">
        <v>0.8</v>
      </c>
      <c r="I28">
        <f t="shared" si="2"/>
        <v>0.44980000000000014</v>
      </c>
      <c r="J28">
        <f t="shared" si="0"/>
        <v>-0.3501999999999999</v>
      </c>
      <c r="K28">
        <f t="shared" si="1"/>
        <v>0.12264003999999994</v>
      </c>
    </row>
    <row r="29" spans="2:11" x14ac:dyDescent="0.7">
      <c r="B29" s="1">
        <v>26</v>
      </c>
      <c r="C29" s="1">
        <v>0.1</v>
      </c>
      <c r="D29" s="1">
        <v>6.82</v>
      </c>
      <c r="E29" s="1">
        <v>0.1</v>
      </c>
      <c r="I29">
        <f t="shared" si="2"/>
        <v>7.8800000000000037E-2</v>
      </c>
      <c r="J29">
        <f t="shared" si="0"/>
        <v>-2.1199999999999969E-2</v>
      </c>
      <c r="K29">
        <f t="shared" si="1"/>
        <v>4.4943999999999871E-4</v>
      </c>
    </row>
    <row r="30" spans="2:11" x14ac:dyDescent="0.7">
      <c r="B30" s="1">
        <v>27</v>
      </c>
      <c r="C30" s="1">
        <v>-0.2</v>
      </c>
      <c r="D30" s="1">
        <v>-3.96</v>
      </c>
      <c r="E30" s="1">
        <v>-0.2</v>
      </c>
      <c r="I30">
        <f t="shared" si="2"/>
        <v>-0.29849999999999999</v>
      </c>
      <c r="J30">
        <f t="shared" si="0"/>
        <v>-9.8499999999999976E-2</v>
      </c>
      <c r="K30">
        <f t="shared" si="1"/>
        <v>9.7022499999999956E-3</v>
      </c>
    </row>
    <row r="31" spans="2:11" x14ac:dyDescent="0.7">
      <c r="B31" s="1">
        <v>28</v>
      </c>
      <c r="C31" s="1">
        <v>-0.4</v>
      </c>
      <c r="D31" s="1">
        <v>-7.62</v>
      </c>
      <c r="E31" s="1">
        <v>-0.4</v>
      </c>
      <c r="I31">
        <f t="shared" si="2"/>
        <v>-0.42660000000000003</v>
      </c>
      <c r="J31">
        <f t="shared" si="0"/>
        <v>-2.6600000000000013E-2</v>
      </c>
      <c r="K31">
        <f t="shared" si="1"/>
        <v>7.0756000000000063E-4</v>
      </c>
    </row>
    <row r="32" spans="2:11" x14ac:dyDescent="0.7">
      <c r="B32" s="1">
        <v>29</v>
      </c>
      <c r="C32" s="1">
        <v>0.6</v>
      </c>
      <c r="D32" s="1">
        <v>29.04</v>
      </c>
      <c r="E32" s="1">
        <v>0.6</v>
      </c>
      <c r="I32">
        <f t="shared" si="2"/>
        <v>0.85650000000000004</v>
      </c>
      <c r="J32">
        <f t="shared" si="0"/>
        <v>0.25650000000000006</v>
      </c>
      <c r="K32">
        <f t="shared" si="1"/>
        <v>6.5792250000000038E-2</v>
      </c>
    </row>
    <row r="33" spans="2:11" x14ac:dyDescent="0.7">
      <c r="B33" s="1">
        <v>30</v>
      </c>
      <c r="C33" s="1">
        <v>-0.6</v>
      </c>
      <c r="D33" s="1">
        <v>-3.87</v>
      </c>
      <c r="E33" s="1">
        <v>-0.6</v>
      </c>
      <c r="I33">
        <f t="shared" si="2"/>
        <v>-0.29535</v>
      </c>
      <c r="J33">
        <f t="shared" si="0"/>
        <v>0.30464999999999998</v>
      </c>
      <c r="K33">
        <f t="shared" si="1"/>
        <v>9.2811622499999982E-2</v>
      </c>
    </row>
    <row r="35" spans="2:11" x14ac:dyDescent="0.7">
      <c r="B35" s="1"/>
      <c r="C35" s="1">
        <v>50</v>
      </c>
      <c r="D35" s="1">
        <v>100</v>
      </c>
      <c r="E35" s="1">
        <v>200</v>
      </c>
      <c r="F35" s="1">
        <v>500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2:11" x14ac:dyDescent="0.7">
      <c r="B36" s="1" t="s">
        <v>3</v>
      </c>
      <c r="C36" s="1">
        <v>64.900000000000006</v>
      </c>
      <c r="D36" s="1">
        <v>77.900000000000006</v>
      </c>
      <c r="E36" s="1">
        <v>84.7</v>
      </c>
      <c r="F36" s="1">
        <v>86.1</v>
      </c>
      <c r="G36" s="1">
        <v>88.6</v>
      </c>
      <c r="H36" s="1">
        <v>87</v>
      </c>
      <c r="I36" s="1">
        <v>88.7</v>
      </c>
      <c r="J36" s="1">
        <v>83.6</v>
      </c>
    </row>
    <row r="37" spans="2:11" x14ac:dyDescent="0.7">
      <c r="B37" s="1" t="s">
        <v>4</v>
      </c>
      <c r="C37" s="1">
        <v>61.3</v>
      </c>
      <c r="D37" s="1">
        <v>75.599999999999994</v>
      </c>
      <c r="E37" s="1">
        <v>83.3</v>
      </c>
      <c r="F37" s="1">
        <v>78.7</v>
      </c>
      <c r="G37" s="1">
        <v>77.8</v>
      </c>
      <c r="H37" s="1">
        <v>70.400000000000006</v>
      </c>
      <c r="I37" s="1">
        <v>65.7</v>
      </c>
      <c r="J37" s="1">
        <v>46.6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FFB6942F575FB409279DDFC9D64B7D6" ma:contentTypeVersion="13" ma:contentTypeDescription="新しいドキュメントを作成します。" ma:contentTypeScope="" ma:versionID="443db52d6a7ef9966ba5c845dc026d56">
  <xsd:schema xmlns:xsd="http://www.w3.org/2001/XMLSchema" xmlns:xs="http://www.w3.org/2001/XMLSchema" xmlns:p="http://schemas.microsoft.com/office/2006/metadata/properties" xmlns:ns3="a46ab4ca-bc09-4ac5-a31b-eed8c5b60a07" xmlns:ns4="ec587fe9-fa5c-47d0-8660-4dac361e2af1" targetNamespace="http://schemas.microsoft.com/office/2006/metadata/properties" ma:root="true" ma:fieldsID="1e48257d58715bf31874c5e238f26a1e" ns3:_="" ns4:_="">
    <xsd:import namespace="a46ab4ca-bc09-4ac5-a31b-eed8c5b60a07"/>
    <xsd:import namespace="ec587fe9-fa5c-47d0-8660-4dac361e2a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ab4ca-bc09-4ac5-a31b-eed8c5b60a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87fe9-fa5c-47d0-8660-4dac361e2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7C738F-985B-4906-87A6-FBC359185E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6ab4ca-bc09-4ac5-a31b-eed8c5b60a07"/>
    <ds:schemaRef ds:uri="ec587fe9-fa5c-47d0-8660-4dac361e2a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A1E676-894C-4EB3-92E1-8FEE6DAFF1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C1ACCA-C513-478C-BAFB-C889A1EBDBAC}">
  <ds:schemaRefs>
    <ds:schemaRef ds:uri="ec587fe9-fa5c-47d0-8660-4dac361e2af1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a46ab4ca-bc09-4ac5-a31b-eed8c5b60a07"/>
    <ds:schemaRef ds:uri="http://purl.org/dc/terms/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mikan</dc:creator>
  <cp:lastModifiedBy>惺司 山口</cp:lastModifiedBy>
  <dcterms:created xsi:type="dcterms:W3CDTF">2023-05-25T04:36:35Z</dcterms:created>
  <dcterms:modified xsi:type="dcterms:W3CDTF">2023-05-31T15:18:52Z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0x0101002FFB6942F575FB409279DDFC9D64B7D6</vt:lpwstr>
  </property>
</Properties>
</file>