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2.xml" ContentType="application/vnd.openxmlformats-officedocument.spreadsheetml.chart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25A71B9E-C124-40D6-82E6-919327A7019F}" xr6:coauthVersionLast="36" xr6:coauthVersionMax="36" xr10:uidLastSave="{00000000-0000-0000-0000-000000000000}"/>
  <bookViews>
    <workbookView xWindow="4650" yWindow="0" windowWidth="22260" windowHeight="12645" firstSheet="7" activeTab="13" xr2:uid="{00000000-000D-0000-FFFF-FFFF00000000}"/>
  </bookViews>
  <sheets>
    <sheet name="吟味事項1" sheetId="1" r:id="rId1"/>
    <sheet name="実験1 小→大 失敗" sheetId="2" r:id="rId2"/>
    <sheet name="実験1 大→小 失敗" sheetId="3" r:id="rId3"/>
    <sheet name="実験1 小→大" sheetId="4" r:id="rId4"/>
    <sheet name="実験1 大→小" sheetId="5" r:id="rId5"/>
    <sheet name="実験1" sheetId="7" r:id="rId6"/>
    <sheet name="実験1 ダイオード2個 小→大" sheetId="6" r:id="rId7"/>
    <sheet name="実験1 ダイオード2個 大→小" sheetId="8" r:id="rId8"/>
    <sheet name="実験1 ダイオード2個" sheetId="9" r:id="rId9"/>
    <sheet name="実験3" sheetId="10" r:id="rId10"/>
    <sheet name="抵抗比1昇圧" sheetId="13" r:id="rId11"/>
    <sheet name="抵抗比1降圧" sheetId="11" r:id="rId12"/>
    <sheet name="抵抗比20昇圧" sheetId="14" r:id="rId13"/>
    <sheet name="抵抗比20降圧" sheetId="12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5" i="10" l="1"/>
  <c r="A15" i="10"/>
  <c r="B14" i="10"/>
  <c r="A14" i="10"/>
  <c r="B13" i="10"/>
  <c r="A13" i="10"/>
  <c r="B12" i="10"/>
  <c r="A12" i="10"/>
  <c r="B11" i="10"/>
  <c r="A11" i="10"/>
  <c r="B10" i="10"/>
  <c r="A10" i="10"/>
  <c r="B9" i="10"/>
  <c r="A9" i="10"/>
  <c r="B8" i="10"/>
  <c r="A8" i="10"/>
  <c r="D10" i="10" l="1"/>
  <c r="D11" i="10"/>
  <c r="D12" i="10"/>
  <c r="D13" i="10"/>
  <c r="D9" i="10"/>
  <c r="H3" i="10"/>
  <c r="H4" i="10"/>
  <c r="H5" i="10"/>
  <c r="H6" i="10"/>
  <c r="H2" i="10"/>
  <c r="E3" i="10"/>
  <c r="E4" i="10"/>
  <c r="E5" i="10"/>
  <c r="E6" i="10"/>
  <c r="E2" i="10"/>
  <c r="F1" i="10"/>
  <c r="C7" i="10"/>
  <c r="B7" i="10"/>
  <c r="A7" i="10"/>
  <c r="C6" i="10"/>
  <c r="B6" i="10"/>
  <c r="A6" i="10"/>
  <c r="C5" i="10"/>
  <c r="B5" i="10"/>
  <c r="A5" i="10"/>
  <c r="C4" i="10"/>
  <c r="B4" i="10"/>
  <c r="A4" i="10"/>
  <c r="C3" i="10"/>
  <c r="B3" i="10"/>
  <c r="A3" i="10"/>
  <c r="H3" i="2" l="1"/>
  <c r="E1" i="1" l="1"/>
</calcChain>
</file>

<file path=xl/sharedStrings.xml><?xml version="1.0" encoding="utf-8"?>
<sst xmlns="http://schemas.openxmlformats.org/spreadsheetml/2006/main" count="38" uniqueCount="24">
  <si>
    <t>入力電圧[V]</t>
    <rPh sb="0" eb="4">
      <t>ニュウリョクデンアツ</t>
    </rPh>
    <phoneticPr fontId="1"/>
  </si>
  <si>
    <t>出力電圧[V]</t>
    <rPh sb="0" eb="2">
      <t>シュツリョク</t>
    </rPh>
    <rPh sb="2" eb="4">
      <t>デンアツ</t>
    </rPh>
    <phoneticPr fontId="1"/>
  </si>
  <si>
    <t>電源電圧[V]</t>
    <rPh sb="0" eb="4">
      <t>デンゲンデンアツ</t>
    </rPh>
    <phoneticPr fontId="1"/>
  </si>
  <si>
    <t>抵抗値</t>
    <rPh sb="0" eb="3">
      <t>テイコウチ</t>
    </rPh>
    <phoneticPr fontId="1"/>
  </si>
  <si>
    <t>実測値[kΩ]</t>
    <rPh sb="0" eb="3">
      <t>ジッソクチ</t>
    </rPh>
    <phoneticPr fontId="1"/>
  </si>
  <si>
    <t>公称値[kΩ]</t>
    <rPh sb="0" eb="3">
      <t>コウショウチ</t>
    </rPh>
    <phoneticPr fontId="1"/>
  </si>
  <si>
    <t>公称誤差</t>
    <rPh sb="0" eb="2">
      <t>コウショウ</t>
    </rPh>
    <rPh sb="2" eb="4">
      <t>ゴサ</t>
    </rPh>
    <phoneticPr fontId="1"/>
  </si>
  <si>
    <t>±5%</t>
    <rPh sb="0" eb="2">
      <t>シヨウ</t>
    </rPh>
    <phoneticPr fontId="1"/>
  </si>
  <si>
    <t>誤差</t>
    <rPh sb="0" eb="2">
      <t>ゴサ</t>
    </rPh>
    <phoneticPr fontId="1"/>
  </si>
  <si>
    <t>出力電圧[V]</t>
    <rPh sb="0" eb="4">
      <t>シュツリョクデンアツ</t>
    </rPh>
    <phoneticPr fontId="1"/>
  </si>
  <si>
    <t>入力電圧[V]</t>
    <rPh sb="0" eb="4">
      <t>ニュウリョクデンアツ</t>
    </rPh>
    <phoneticPr fontId="1"/>
  </si>
  <si>
    <t xml:space="preserve"> </t>
    <phoneticPr fontId="1"/>
  </si>
  <si>
    <t>d1 :</t>
    <phoneticPr fontId="1"/>
  </si>
  <si>
    <t>1S1588</t>
    <phoneticPr fontId="1"/>
  </si>
  <si>
    <t>R</t>
    <phoneticPr fontId="1"/>
  </si>
  <si>
    <t>s</t>
    <phoneticPr fontId="1"/>
  </si>
  <si>
    <t>入力電圧</t>
    <rPh sb="0" eb="4">
      <t>ニュウリョクデンアツ</t>
    </rPh>
    <phoneticPr fontId="1"/>
  </si>
  <si>
    <t>出力電圧</t>
    <rPh sb="0" eb="4">
      <t>シュツリョクデンアツ</t>
    </rPh>
    <phoneticPr fontId="1"/>
  </si>
  <si>
    <t>容量C'[μF]</t>
    <rPh sb="0" eb="2">
      <t>ヨウリョウ</t>
    </rPh>
    <phoneticPr fontId="1"/>
  </si>
  <si>
    <t>周波数=1[kHz]</t>
    <rPh sb="0" eb="3">
      <t>シュウハスウ</t>
    </rPh>
    <phoneticPr fontId="1"/>
  </si>
  <si>
    <t>周波数=10[kHz]</t>
    <rPh sb="0" eb="3">
      <t>シュウハスウ</t>
    </rPh>
    <phoneticPr fontId="1"/>
  </si>
  <si>
    <t>遅延時間[ms]</t>
    <rPh sb="0" eb="4">
      <t>チエンジカン</t>
    </rPh>
    <phoneticPr fontId="1"/>
  </si>
  <si>
    <t>入力電圧</t>
    <rPh sb="0" eb="2">
      <t>ニュウリョク</t>
    </rPh>
    <rPh sb="2" eb="4">
      <t>デンアツ</t>
    </rPh>
    <phoneticPr fontId="1"/>
  </si>
  <si>
    <t>出力電圧</t>
    <rPh sb="0" eb="2">
      <t>シュツリョク</t>
    </rPh>
    <rPh sb="2" eb="4">
      <t>デンアツ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</si>
</sst>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_);[Red]\(0.000\)"/>
    <numFmt numFmtId="177" formatCode="0.0000_);[Red]\(0.0000\)"/>
    <numFmt numFmtId="178" formatCode="0.000_ "/>
    <numFmt numFmtId="179" formatCode="0.000"/>
    <numFmt numFmtId="180" formatCode="0.E+00"/>
    <numFmt numFmtId="181" formatCode="0.00.E+00"/>
  </numFmts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179" fontId="0" fillId="0" borderId="0" xfId="0" applyNumberFormat="1"/>
    <xf numFmtId="180" fontId="0" fillId="0" borderId="0" xfId="0" applyNumberFormat="1"/>
    <xf numFmtId="181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0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2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吟味事項1!$B$1</c:f>
              <c:strCache>
                <c:ptCount val="1"/>
                <c:pt idx="0">
                  <c:v>出力電圧[V]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吟味事項1!$A$2:$A$29</c:f>
              <c:numCache>
                <c:formatCode>0.0000_);[Red]\(0.0000\)</c:formatCode>
                <c:ptCount val="28"/>
                <c:pt idx="0">
                  <c:v>0</c:v>
                </c:pt>
                <c:pt idx="1">
                  <c:v>0.50049999999999994</c:v>
                </c:pt>
                <c:pt idx="2">
                  <c:v>1.0009999999999999</c:v>
                </c:pt>
                <c:pt idx="3">
                  <c:v>1.5012000000000001</c:v>
                </c:pt>
                <c:pt idx="4">
                  <c:v>1.7516</c:v>
                </c:pt>
                <c:pt idx="5">
                  <c:v>2.0001699999999998</c:v>
                </c:pt>
                <c:pt idx="6">
                  <c:v>2.2519</c:v>
                </c:pt>
                <c:pt idx="7">
                  <c:v>2.3018999999999998</c:v>
                </c:pt>
                <c:pt idx="8">
                  <c:v>2.3513000000000002</c:v>
                </c:pt>
                <c:pt idx="9">
                  <c:v>2.4011999999999998</c:v>
                </c:pt>
                <c:pt idx="10">
                  <c:v>2.4514</c:v>
                </c:pt>
                <c:pt idx="11">
                  <c:v>2.5011999999999999</c:v>
                </c:pt>
                <c:pt idx="12">
                  <c:v>2.5512999999999999</c:v>
                </c:pt>
                <c:pt idx="13">
                  <c:v>2.6012</c:v>
                </c:pt>
                <c:pt idx="14">
                  <c:v>2.6518999999999999</c:v>
                </c:pt>
                <c:pt idx="15">
                  <c:v>2.702</c:v>
                </c:pt>
                <c:pt idx="16">
                  <c:v>2.7519</c:v>
                </c:pt>
                <c:pt idx="17">
                  <c:v>2.8018000000000001</c:v>
                </c:pt>
                <c:pt idx="18">
                  <c:v>2.8517999999999999</c:v>
                </c:pt>
                <c:pt idx="19">
                  <c:v>2.9018999999999999</c:v>
                </c:pt>
                <c:pt idx="20">
                  <c:v>2.9523000000000001</c:v>
                </c:pt>
                <c:pt idx="21">
                  <c:v>3.0024000000000002</c:v>
                </c:pt>
                <c:pt idx="22">
                  <c:v>3.2524000000000002</c:v>
                </c:pt>
                <c:pt idx="23">
                  <c:v>3.5026000000000002</c:v>
                </c:pt>
                <c:pt idx="24">
                  <c:v>3.7528000000000001</c:v>
                </c:pt>
                <c:pt idx="25">
                  <c:v>4.0029000000000003</c:v>
                </c:pt>
                <c:pt idx="26">
                  <c:v>4.5039999999999996</c:v>
                </c:pt>
                <c:pt idx="27">
                  <c:v>5.0019999999999998</c:v>
                </c:pt>
              </c:numCache>
            </c:numRef>
          </c:xVal>
          <c:yVal>
            <c:numRef>
              <c:f>吟味事項1!$B$2:$B$29</c:f>
              <c:numCache>
                <c:formatCode>0.000_);[Red]\(0.000\)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7.0000000000000001E-3</c:v>
                </c:pt>
                <c:pt idx="4">
                  <c:v>1.2500000000000001E-2</c:v>
                </c:pt>
                <c:pt idx="5">
                  <c:v>1.9E-2</c:v>
                </c:pt>
                <c:pt idx="6">
                  <c:v>3.9E-2</c:v>
                </c:pt>
                <c:pt idx="7">
                  <c:v>5.7000000000000002E-2</c:v>
                </c:pt>
                <c:pt idx="8">
                  <c:v>2.8</c:v>
                </c:pt>
                <c:pt idx="9">
                  <c:v>2.86</c:v>
                </c:pt>
                <c:pt idx="10">
                  <c:v>2.92</c:v>
                </c:pt>
                <c:pt idx="11">
                  <c:v>2.97</c:v>
                </c:pt>
                <c:pt idx="12">
                  <c:v>3</c:v>
                </c:pt>
                <c:pt idx="13">
                  <c:v>3.07</c:v>
                </c:pt>
                <c:pt idx="14">
                  <c:v>3.18</c:v>
                </c:pt>
                <c:pt idx="15">
                  <c:v>3.21</c:v>
                </c:pt>
                <c:pt idx="16">
                  <c:v>3.3</c:v>
                </c:pt>
                <c:pt idx="17">
                  <c:v>3.4</c:v>
                </c:pt>
                <c:pt idx="18">
                  <c:v>3.41</c:v>
                </c:pt>
                <c:pt idx="19">
                  <c:v>3.57</c:v>
                </c:pt>
                <c:pt idx="20">
                  <c:v>5.0199999999999996</c:v>
                </c:pt>
                <c:pt idx="21">
                  <c:v>5.0199999999999996</c:v>
                </c:pt>
                <c:pt idx="22">
                  <c:v>5.0199999999999996</c:v>
                </c:pt>
                <c:pt idx="23">
                  <c:v>5.0199999999999996</c:v>
                </c:pt>
                <c:pt idx="24">
                  <c:v>5.0199999999999996</c:v>
                </c:pt>
                <c:pt idx="25">
                  <c:v>5.0199999999999996</c:v>
                </c:pt>
                <c:pt idx="26">
                  <c:v>5.0199999999999996</c:v>
                </c:pt>
                <c:pt idx="27">
                  <c:v>5.0199999999999996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52-4266-9A63-B23EC94C7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889343"/>
        <c:axId val="663961983"/>
      </c:scatterChart>
      <c:valAx>
        <c:axId val="661889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3961983"/>
        <c:crosses val="autoZero"/>
        <c:crossBetween val="midCat"/>
      </c:valAx>
      <c:valAx>
        <c:axId val="66396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1889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'実験1 小→大 失敗'!$B$1</c:f>
              <c:strCache>
                <c:ptCount val="1"/>
                <c:pt idx="0">
                  <c:v>出力電圧[V]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'実験1 小→大 失敗'!$A$2:$A$30</c:f>
              <c:numCache>
                <c:formatCode>0.000_ </c:formatCode>
                <c:ptCount val="29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3.1</c:v>
                </c:pt>
                <c:pt idx="17">
                  <c:v>3.15</c:v>
                </c:pt>
                <c:pt idx="18">
                  <c:v>3.2</c:v>
                </c:pt>
                <c:pt idx="19">
                  <c:v>3.3</c:v>
                </c:pt>
                <c:pt idx="20">
                  <c:v>3.4</c:v>
                </c:pt>
                <c:pt idx="21">
                  <c:v>3.6</c:v>
                </c:pt>
                <c:pt idx="22">
                  <c:v>3.8</c:v>
                </c:pt>
                <c:pt idx="23">
                  <c:v>4</c:v>
                </c:pt>
                <c:pt idx="24">
                  <c:v>4.2</c:v>
                </c:pt>
                <c:pt idx="25">
                  <c:v>4.4000000000000004</c:v>
                </c:pt>
                <c:pt idx="26">
                  <c:v>4.5999999999999996</c:v>
                </c:pt>
                <c:pt idx="27">
                  <c:v>4.8</c:v>
                </c:pt>
                <c:pt idx="28">
                  <c:v>5</c:v>
                </c:pt>
              </c:numCache>
            </c:numRef>
          </c:xVal>
          <c:yVal>
            <c:numRef>
              <c:f>'実験1 小→大 失敗'!$B$2:$B$30</c:f>
              <c:numCache>
                <c:formatCode>0.000_ 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2E-3</c:v>
                </c:pt>
                <c:pt idx="6">
                  <c:v>2E-3</c:v>
                </c:pt>
                <c:pt idx="7">
                  <c:v>3.0000000000000001E-3</c:v>
                </c:pt>
                <c:pt idx="8">
                  <c:v>8.0000000000000002E-3</c:v>
                </c:pt>
                <c:pt idx="9">
                  <c:v>1.2E-2</c:v>
                </c:pt>
                <c:pt idx="10">
                  <c:v>1.9E-2</c:v>
                </c:pt>
                <c:pt idx="11">
                  <c:v>2.1999999999999999E-2</c:v>
                </c:pt>
                <c:pt idx="12">
                  <c:v>2.7E-2</c:v>
                </c:pt>
                <c:pt idx="13">
                  <c:v>2.1999999999999999E-2</c:v>
                </c:pt>
                <c:pt idx="14">
                  <c:v>2.7E-2</c:v>
                </c:pt>
                <c:pt idx="15">
                  <c:v>4.2999999999999997E-2</c:v>
                </c:pt>
                <c:pt idx="16">
                  <c:v>4.4999999999999998E-2</c:v>
                </c:pt>
                <c:pt idx="17">
                  <c:v>6.4000000000000001E-2</c:v>
                </c:pt>
                <c:pt idx="18">
                  <c:v>5.0199999999999996</c:v>
                </c:pt>
                <c:pt idx="19">
                  <c:v>5.0199999999999996</c:v>
                </c:pt>
                <c:pt idx="20">
                  <c:v>5.0199999999999996</c:v>
                </c:pt>
                <c:pt idx="21">
                  <c:v>5.0199999999999996</c:v>
                </c:pt>
                <c:pt idx="22">
                  <c:v>5.0199999999999996</c:v>
                </c:pt>
                <c:pt idx="23">
                  <c:v>5.0199999999999996</c:v>
                </c:pt>
                <c:pt idx="24">
                  <c:v>5.0199999999999996</c:v>
                </c:pt>
                <c:pt idx="25">
                  <c:v>5.0199999999999996</c:v>
                </c:pt>
                <c:pt idx="26">
                  <c:v>5.0199999999999996</c:v>
                </c:pt>
                <c:pt idx="27">
                  <c:v>5.0199999999999996</c:v>
                </c:pt>
                <c:pt idx="28">
                  <c:v>5.0199999999999996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BA-408C-9AEF-F66932F84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98816"/>
        <c:axId val="497893760"/>
      </c:scatterChart>
      <c:valAx>
        <c:axId val="50139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7893760"/>
        <c:crosses val="autoZero"/>
        <c:crossBetween val="midCat"/>
      </c:valAx>
      <c:valAx>
        <c:axId val="49789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139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'実験1 大→小 失敗'!$B$1</c:f>
              <c:strCache>
                <c:ptCount val="1"/>
                <c:pt idx="0">
                  <c:v>出力電圧[V]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'実験1 大→小 失敗'!$A$2:$A$29</c:f>
              <c:numCache>
                <c:formatCode>0.000</c:formatCode>
                <c:ptCount val="28"/>
                <c:pt idx="0">
                  <c:v>5</c:v>
                </c:pt>
                <c:pt idx="1">
                  <c:v>4.8</c:v>
                </c:pt>
                <c:pt idx="2">
                  <c:v>4.5999999999999996</c:v>
                </c:pt>
                <c:pt idx="3">
                  <c:v>4.4000000000000004</c:v>
                </c:pt>
                <c:pt idx="4">
                  <c:v>4.2</c:v>
                </c:pt>
                <c:pt idx="5">
                  <c:v>4</c:v>
                </c:pt>
                <c:pt idx="6">
                  <c:v>3.8</c:v>
                </c:pt>
                <c:pt idx="7">
                  <c:v>3.6</c:v>
                </c:pt>
                <c:pt idx="8">
                  <c:v>3.4</c:v>
                </c:pt>
                <c:pt idx="9">
                  <c:v>3.2</c:v>
                </c:pt>
                <c:pt idx="10">
                  <c:v>3.15</c:v>
                </c:pt>
                <c:pt idx="11">
                  <c:v>3.1</c:v>
                </c:pt>
                <c:pt idx="12">
                  <c:v>3</c:v>
                </c:pt>
                <c:pt idx="13">
                  <c:v>2.8</c:v>
                </c:pt>
                <c:pt idx="14">
                  <c:v>2.6</c:v>
                </c:pt>
                <c:pt idx="15">
                  <c:v>2.4</c:v>
                </c:pt>
                <c:pt idx="16">
                  <c:v>2.2000000000000002</c:v>
                </c:pt>
                <c:pt idx="17">
                  <c:v>2</c:v>
                </c:pt>
                <c:pt idx="18">
                  <c:v>1.8</c:v>
                </c:pt>
                <c:pt idx="19">
                  <c:v>1.6</c:v>
                </c:pt>
                <c:pt idx="20">
                  <c:v>1.4</c:v>
                </c:pt>
                <c:pt idx="21">
                  <c:v>1.2</c:v>
                </c:pt>
                <c:pt idx="22">
                  <c:v>1</c:v>
                </c:pt>
                <c:pt idx="23">
                  <c:v>0.8</c:v>
                </c:pt>
                <c:pt idx="24">
                  <c:v>0.6</c:v>
                </c:pt>
                <c:pt idx="25">
                  <c:v>0.4</c:v>
                </c:pt>
                <c:pt idx="26">
                  <c:v>0.2</c:v>
                </c:pt>
                <c:pt idx="27">
                  <c:v>0</c:v>
                </c:pt>
              </c:numCache>
            </c:numRef>
          </c:xVal>
          <c:yVal>
            <c:numRef>
              <c:f>'実験1 大→小 失敗'!$B$2:$B$29</c:f>
              <c:numCache>
                <c:formatCode>0.000</c:formatCode>
                <c:ptCount val="28"/>
                <c:pt idx="0">
                  <c:v>5.0199999999999996</c:v>
                </c:pt>
                <c:pt idx="1">
                  <c:v>5.0199999999999996</c:v>
                </c:pt>
                <c:pt idx="2">
                  <c:v>5.0199999999999996</c:v>
                </c:pt>
                <c:pt idx="3">
                  <c:v>5.0199999999999996</c:v>
                </c:pt>
                <c:pt idx="4">
                  <c:v>5.0199999999999996</c:v>
                </c:pt>
                <c:pt idx="5">
                  <c:v>5.0199999999999996</c:v>
                </c:pt>
                <c:pt idx="6">
                  <c:v>5.0199999999999996</c:v>
                </c:pt>
                <c:pt idx="7">
                  <c:v>5.0199999999999996</c:v>
                </c:pt>
                <c:pt idx="8">
                  <c:v>5.0199999999999996</c:v>
                </c:pt>
                <c:pt idx="9">
                  <c:v>5.0199999999999996</c:v>
                </c:pt>
                <c:pt idx="10">
                  <c:v>6.4000000000000001E-2</c:v>
                </c:pt>
                <c:pt idx="11">
                  <c:v>4.4999999999999998E-2</c:v>
                </c:pt>
                <c:pt idx="12">
                  <c:v>3.2000000000000001E-2</c:v>
                </c:pt>
                <c:pt idx="13">
                  <c:v>2.5999999999999999E-2</c:v>
                </c:pt>
                <c:pt idx="14">
                  <c:v>2.1000000000000001E-2</c:v>
                </c:pt>
                <c:pt idx="15">
                  <c:v>1.7000000000000001E-2</c:v>
                </c:pt>
                <c:pt idx="16">
                  <c:v>1.4E-2</c:v>
                </c:pt>
                <c:pt idx="17">
                  <c:v>8.9999999999999993E-3</c:v>
                </c:pt>
                <c:pt idx="18">
                  <c:v>7.0000000000000001E-3</c:v>
                </c:pt>
                <c:pt idx="19">
                  <c:v>4.0000000000000001E-3</c:v>
                </c:pt>
                <c:pt idx="20">
                  <c:v>3.0000000000000001E-3</c:v>
                </c:pt>
                <c:pt idx="21">
                  <c:v>2E-3</c:v>
                </c:pt>
                <c:pt idx="22">
                  <c:v>1E-3</c:v>
                </c:pt>
                <c:pt idx="23">
                  <c:v>1E-3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1BB-BC23-6CCEC1DC1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487648"/>
        <c:axId val="609364112"/>
      </c:scatterChart>
      <c:valAx>
        <c:axId val="67248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9364112"/>
        <c:crosses val="autoZero"/>
        <c:crossBetween val="midCat"/>
      </c:valAx>
      <c:valAx>
        <c:axId val="60936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248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'実験1 大→小'!$B$1</c:f>
              <c:strCache>
                <c:ptCount val="1"/>
                <c:pt idx="0">
                  <c:v>出力電圧[V]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'実験1 大→小'!$A$2:$A$30</c:f>
              <c:numCache>
                <c:formatCode>0.000_ </c:formatCode>
                <c:ptCount val="29"/>
                <c:pt idx="0">
                  <c:v>5.0030000000000001</c:v>
                </c:pt>
                <c:pt idx="1">
                  <c:v>4.8040000000000003</c:v>
                </c:pt>
                <c:pt idx="2">
                  <c:v>4.6020000000000003</c:v>
                </c:pt>
                <c:pt idx="3">
                  <c:v>4.4020000000000001</c:v>
                </c:pt>
                <c:pt idx="4">
                  <c:v>4.202</c:v>
                </c:pt>
                <c:pt idx="5">
                  <c:v>4.0027999999999997</c:v>
                </c:pt>
                <c:pt idx="6">
                  <c:v>3.8028</c:v>
                </c:pt>
                <c:pt idx="7">
                  <c:v>3.6030000000000002</c:v>
                </c:pt>
                <c:pt idx="8">
                  <c:v>3.4024999999999999</c:v>
                </c:pt>
                <c:pt idx="9">
                  <c:v>3.2025999999999999</c:v>
                </c:pt>
                <c:pt idx="10">
                  <c:v>3.0024000000000002</c:v>
                </c:pt>
                <c:pt idx="11">
                  <c:v>2.8029000000000002</c:v>
                </c:pt>
                <c:pt idx="12">
                  <c:v>2.6023000000000001</c:v>
                </c:pt>
                <c:pt idx="13">
                  <c:v>2.4022000000000001</c:v>
                </c:pt>
                <c:pt idx="14">
                  <c:v>2.302</c:v>
                </c:pt>
                <c:pt idx="15">
                  <c:v>2.202</c:v>
                </c:pt>
                <c:pt idx="16">
                  <c:v>2.0021</c:v>
                </c:pt>
                <c:pt idx="17">
                  <c:v>1.8017000000000001</c:v>
                </c:pt>
                <c:pt idx="18">
                  <c:v>1.6014999999999999</c:v>
                </c:pt>
                <c:pt idx="19">
                  <c:v>1.4015</c:v>
                </c:pt>
                <c:pt idx="20">
                  <c:v>1.2011000000000001</c:v>
                </c:pt>
                <c:pt idx="21">
                  <c:v>1.0008999999999999</c:v>
                </c:pt>
                <c:pt idx="22">
                  <c:v>0.80069999999999997</c:v>
                </c:pt>
                <c:pt idx="23">
                  <c:v>0.60060000000000002</c:v>
                </c:pt>
                <c:pt idx="24">
                  <c:v>0.40050000000000002</c:v>
                </c:pt>
                <c:pt idx="25">
                  <c:v>0.20030000000000001</c:v>
                </c:pt>
                <c:pt idx="26">
                  <c:v>0</c:v>
                </c:pt>
              </c:numCache>
            </c:numRef>
          </c:xVal>
          <c:yVal>
            <c:numRef>
              <c:f>'実験1 大→小'!$B$2:$B$30</c:f>
              <c:numCache>
                <c:formatCode>0.000_ </c:formatCode>
                <c:ptCount val="29"/>
                <c:pt idx="0">
                  <c:v>5.0199999999999996</c:v>
                </c:pt>
                <c:pt idx="1">
                  <c:v>5.0199999999999996</c:v>
                </c:pt>
                <c:pt idx="2">
                  <c:v>5.0199999999999996</c:v>
                </c:pt>
                <c:pt idx="3">
                  <c:v>5.0199999999999996</c:v>
                </c:pt>
                <c:pt idx="4">
                  <c:v>5.0199999999999996</c:v>
                </c:pt>
                <c:pt idx="5">
                  <c:v>5.0199999999999996</c:v>
                </c:pt>
                <c:pt idx="6">
                  <c:v>5.0199999999999996</c:v>
                </c:pt>
                <c:pt idx="7">
                  <c:v>5.0199999999999996</c:v>
                </c:pt>
                <c:pt idx="8">
                  <c:v>5.0199999999999996</c:v>
                </c:pt>
                <c:pt idx="9">
                  <c:v>5.0199999999999996</c:v>
                </c:pt>
                <c:pt idx="10">
                  <c:v>5.0199999999999996</c:v>
                </c:pt>
                <c:pt idx="11">
                  <c:v>5.0199999999999996</c:v>
                </c:pt>
                <c:pt idx="12">
                  <c:v>5.0199999999999996</c:v>
                </c:pt>
                <c:pt idx="13">
                  <c:v>5.0199999999999996</c:v>
                </c:pt>
                <c:pt idx="14">
                  <c:v>1.4999999999999999E-2</c:v>
                </c:pt>
                <c:pt idx="15">
                  <c:v>1.2999999999999999E-2</c:v>
                </c:pt>
                <c:pt idx="16">
                  <c:v>8.9999999999999993E-3</c:v>
                </c:pt>
                <c:pt idx="17">
                  <c:v>6.0000000000000001E-3</c:v>
                </c:pt>
                <c:pt idx="18">
                  <c:v>4.0000000000000001E-3</c:v>
                </c:pt>
                <c:pt idx="19">
                  <c:v>3.0000000000000001E-3</c:v>
                </c:pt>
                <c:pt idx="20">
                  <c:v>2E-3</c:v>
                </c:pt>
                <c:pt idx="21">
                  <c:v>1E-3</c:v>
                </c:pt>
                <c:pt idx="22">
                  <c:v>1E-3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88-4064-A0E1-6BCE17E01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533376"/>
        <c:axId val="609373680"/>
      </c:scatterChart>
      <c:valAx>
        <c:axId val="50753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9373680"/>
        <c:crosses val="autoZero"/>
        <c:crossBetween val="midCat"/>
      </c:valAx>
      <c:valAx>
        <c:axId val="60937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753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'実験1 小→大'!$B$1</c:f>
              <c:strCache>
                <c:ptCount val="1"/>
                <c:pt idx="0">
                  <c:v>出力電圧[V]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'実験1 小→大'!$A$2:$A$30</c:f>
              <c:numCache>
                <c:formatCode>0.000</c:formatCode>
                <c:ptCount val="29"/>
                <c:pt idx="0">
                  <c:v>2.0000000000000001E-4</c:v>
                </c:pt>
                <c:pt idx="1">
                  <c:v>0.20030000000000001</c:v>
                </c:pt>
                <c:pt idx="2">
                  <c:v>0.40060000000000001</c:v>
                </c:pt>
                <c:pt idx="3">
                  <c:v>0.6008</c:v>
                </c:pt>
                <c:pt idx="4">
                  <c:v>0.80069999999999997</c:v>
                </c:pt>
                <c:pt idx="5">
                  <c:v>1.0009999999999999</c:v>
                </c:pt>
                <c:pt idx="6">
                  <c:v>1.2011000000000001</c:v>
                </c:pt>
                <c:pt idx="7">
                  <c:v>1.4013</c:v>
                </c:pt>
                <c:pt idx="8">
                  <c:v>1.6014999999999999</c:v>
                </c:pt>
                <c:pt idx="9">
                  <c:v>1.8018000000000001</c:v>
                </c:pt>
                <c:pt idx="10">
                  <c:v>2.0019999999999998</c:v>
                </c:pt>
                <c:pt idx="11">
                  <c:v>2.2019000000000002</c:v>
                </c:pt>
                <c:pt idx="12">
                  <c:v>2.4022000000000001</c:v>
                </c:pt>
                <c:pt idx="13">
                  <c:v>2.6019999999999999</c:v>
                </c:pt>
                <c:pt idx="14">
                  <c:v>2.8022</c:v>
                </c:pt>
                <c:pt idx="15">
                  <c:v>3.0024999999999999</c:v>
                </c:pt>
                <c:pt idx="16">
                  <c:v>3.0524</c:v>
                </c:pt>
                <c:pt idx="17">
                  <c:v>3.1025</c:v>
                </c:pt>
                <c:pt idx="18">
                  <c:v>3.1526000000000001</c:v>
                </c:pt>
                <c:pt idx="19">
                  <c:v>3.2025000000000001</c:v>
                </c:pt>
                <c:pt idx="20">
                  <c:v>3.4026999999999998</c:v>
                </c:pt>
                <c:pt idx="21">
                  <c:v>3.6032999999999999</c:v>
                </c:pt>
                <c:pt idx="22">
                  <c:v>3.8029999999999999</c:v>
                </c:pt>
                <c:pt idx="23">
                  <c:v>4.0029000000000003</c:v>
                </c:pt>
                <c:pt idx="24">
                  <c:v>4.2050000000000001</c:v>
                </c:pt>
                <c:pt idx="25">
                  <c:v>4.4039999999999999</c:v>
                </c:pt>
                <c:pt idx="26">
                  <c:v>4.6040000000000001</c:v>
                </c:pt>
                <c:pt idx="27">
                  <c:v>4.8040000000000003</c:v>
                </c:pt>
                <c:pt idx="28">
                  <c:v>5.0019999999999998</c:v>
                </c:pt>
              </c:numCache>
            </c:numRef>
          </c:xVal>
          <c:yVal>
            <c:numRef>
              <c:f>'実験1 小→大'!$B$2:$B$30</c:f>
              <c:numCache>
                <c:formatCode>0.000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1E-3</c:v>
                </c:pt>
                <c:pt idx="6">
                  <c:v>2E-3</c:v>
                </c:pt>
                <c:pt idx="7">
                  <c:v>3.0000000000000001E-3</c:v>
                </c:pt>
                <c:pt idx="8">
                  <c:v>4.0000000000000001E-3</c:v>
                </c:pt>
                <c:pt idx="9">
                  <c:v>6.0000000000000001E-3</c:v>
                </c:pt>
                <c:pt idx="10">
                  <c:v>8.9999999999999993E-3</c:v>
                </c:pt>
                <c:pt idx="11">
                  <c:v>1.2999999999999999E-2</c:v>
                </c:pt>
                <c:pt idx="12">
                  <c:v>1.7000000000000001E-2</c:v>
                </c:pt>
                <c:pt idx="13">
                  <c:v>2.1999999999999999E-2</c:v>
                </c:pt>
                <c:pt idx="14">
                  <c:v>2.5999999999999999E-2</c:v>
                </c:pt>
                <c:pt idx="15">
                  <c:v>3.2000000000000001E-2</c:v>
                </c:pt>
                <c:pt idx="16">
                  <c:v>3.6999999999999998E-2</c:v>
                </c:pt>
                <c:pt idx="17">
                  <c:v>4.5999999999999999E-2</c:v>
                </c:pt>
                <c:pt idx="18">
                  <c:v>6.5000000000000002E-2</c:v>
                </c:pt>
                <c:pt idx="19">
                  <c:v>5.0199999999999996</c:v>
                </c:pt>
                <c:pt idx="20">
                  <c:v>5.0199999999999996</c:v>
                </c:pt>
                <c:pt idx="21">
                  <c:v>5.0199999999999996</c:v>
                </c:pt>
                <c:pt idx="22">
                  <c:v>5.0199999999999996</c:v>
                </c:pt>
                <c:pt idx="23">
                  <c:v>5.0199999999999996</c:v>
                </c:pt>
                <c:pt idx="24">
                  <c:v>5.0199999999999996</c:v>
                </c:pt>
                <c:pt idx="25">
                  <c:v>5.0199999999999996</c:v>
                </c:pt>
                <c:pt idx="26">
                  <c:v>5.0199999999999996</c:v>
                </c:pt>
                <c:pt idx="27">
                  <c:v>5.0199999999999996</c:v>
                </c:pt>
                <c:pt idx="28">
                  <c:v>5.0199999999999996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E6-46ED-8785-13C261D8B860}"/>
            </c:ext>
          </c:extLst>
        </c:ser>
        <c:ser>
          <c:idx val="1"/>
          <c:order val="1"/>
          <c:tx>
            <c:strRef>
              <c:f>'実験1 大→小'!$B$1</c:f>
              <c:strCache>
                <c:ptCount val="1"/>
                <c:pt idx="0">
                  <c:v>出力電圧[V]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'実験1 大→小'!$A$2:$A$28</c:f>
              <c:numCache>
                <c:formatCode>0.000_ </c:formatCode>
                <c:ptCount val="27"/>
                <c:pt idx="0">
                  <c:v>5.0030000000000001</c:v>
                </c:pt>
                <c:pt idx="1">
                  <c:v>4.8040000000000003</c:v>
                </c:pt>
                <c:pt idx="2">
                  <c:v>4.6020000000000003</c:v>
                </c:pt>
                <c:pt idx="3">
                  <c:v>4.4020000000000001</c:v>
                </c:pt>
                <c:pt idx="4">
                  <c:v>4.202</c:v>
                </c:pt>
                <c:pt idx="5">
                  <c:v>4.0027999999999997</c:v>
                </c:pt>
                <c:pt idx="6">
                  <c:v>3.8028</c:v>
                </c:pt>
                <c:pt idx="7">
                  <c:v>3.6030000000000002</c:v>
                </c:pt>
                <c:pt idx="8">
                  <c:v>3.4024999999999999</c:v>
                </c:pt>
                <c:pt idx="9">
                  <c:v>3.2025999999999999</c:v>
                </c:pt>
                <c:pt idx="10">
                  <c:v>3.0024000000000002</c:v>
                </c:pt>
                <c:pt idx="11">
                  <c:v>2.8029000000000002</c:v>
                </c:pt>
                <c:pt idx="12">
                  <c:v>2.6023000000000001</c:v>
                </c:pt>
                <c:pt idx="13">
                  <c:v>2.4022000000000001</c:v>
                </c:pt>
                <c:pt idx="14">
                  <c:v>2.302</c:v>
                </c:pt>
                <c:pt idx="15">
                  <c:v>2.202</c:v>
                </c:pt>
                <c:pt idx="16">
                  <c:v>2.0021</c:v>
                </c:pt>
                <c:pt idx="17">
                  <c:v>1.8017000000000001</c:v>
                </c:pt>
                <c:pt idx="18">
                  <c:v>1.6014999999999999</c:v>
                </c:pt>
                <c:pt idx="19">
                  <c:v>1.4015</c:v>
                </c:pt>
                <c:pt idx="20">
                  <c:v>1.2011000000000001</c:v>
                </c:pt>
                <c:pt idx="21">
                  <c:v>1.0008999999999999</c:v>
                </c:pt>
                <c:pt idx="22">
                  <c:v>0.80069999999999997</c:v>
                </c:pt>
                <c:pt idx="23">
                  <c:v>0.60060000000000002</c:v>
                </c:pt>
                <c:pt idx="24">
                  <c:v>0.40050000000000002</c:v>
                </c:pt>
                <c:pt idx="25">
                  <c:v>0.20030000000000001</c:v>
                </c:pt>
                <c:pt idx="26">
                  <c:v>0</c:v>
                </c:pt>
              </c:numCache>
            </c:numRef>
          </c:xVal>
          <c:yVal>
            <c:numRef>
              <c:f>'実験1 大→小'!$B$2:$B$28</c:f>
              <c:numCache>
                <c:formatCode>0.000_ </c:formatCode>
                <c:ptCount val="27"/>
                <c:pt idx="0">
                  <c:v>5.0199999999999996</c:v>
                </c:pt>
                <c:pt idx="1">
                  <c:v>5.0199999999999996</c:v>
                </c:pt>
                <c:pt idx="2">
                  <c:v>5.0199999999999996</c:v>
                </c:pt>
                <c:pt idx="3">
                  <c:v>5.0199999999999996</c:v>
                </c:pt>
                <c:pt idx="4">
                  <c:v>5.0199999999999996</c:v>
                </c:pt>
                <c:pt idx="5">
                  <c:v>5.0199999999999996</c:v>
                </c:pt>
                <c:pt idx="6">
                  <c:v>5.0199999999999996</c:v>
                </c:pt>
                <c:pt idx="7">
                  <c:v>5.0199999999999996</c:v>
                </c:pt>
                <c:pt idx="8">
                  <c:v>5.0199999999999996</c:v>
                </c:pt>
                <c:pt idx="9">
                  <c:v>5.0199999999999996</c:v>
                </c:pt>
                <c:pt idx="10">
                  <c:v>5.0199999999999996</c:v>
                </c:pt>
                <c:pt idx="11">
                  <c:v>5.0199999999999996</c:v>
                </c:pt>
                <c:pt idx="12">
                  <c:v>5.0199999999999996</c:v>
                </c:pt>
                <c:pt idx="13">
                  <c:v>5.0199999999999996</c:v>
                </c:pt>
                <c:pt idx="14">
                  <c:v>1.4999999999999999E-2</c:v>
                </c:pt>
                <c:pt idx="15">
                  <c:v>1.2999999999999999E-2</c:v>
                </c:pt>
                <c:pt idx="16">
                  <c:v>8.9999999999999993E-3</c:v>
                </c:pt>
                <c:pt idx="17">
                  <c:v>6.0000000000000001E-3</c:v>
                </c:pt>
                <c:pt idx="18">
                  <c:v>4.0000000000000001E-3</c:v>
                </c:pt>
                <c:pt idx="19">
                  <c:v>3.0000000000000001E-3</c:v>
                </c:pt>
                <c:pt idx="20">
                  <c:v>2E-3</c:v>
                </c:pt>
                <c:pt idx="21">
                  <c:v>1E-3</c:v>
                </c:pt>
                <c:pt idx="22">
                  <c:v>1E-3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E6-46ED-8785-13C261D8B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458448"/>
        <c:axId val="609374928"/>
      </c:scatterChart>
      <c:valAx>
        <c:axId val="67245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9374928"/>
        <c:crosses val="autoZero"/>
        <c:crossBetween val="midCat"/>
      </c:valAx>
      <c:valAx>
        <c:axId val="60937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245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'実験1 ダイオード2個 大→小'!$B$1</c:f>
              <c:strCache>
                <c:ptCount val="1"/>
                <c:pt idx="0">
                  <c:v>出力電圧[V]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'実験1 ダイオード2個 大→小'!$A$2:$A$30</c:f>
              <c:numCache>
                <c:formatCode>0.000</c:formatCode>
                <c:ptCount val="29"/>
                <c:pt idx="0">
                  <c:v>5.0019999999999998</c:v>
                </c:pt>
                <c:pt idx="1">
                  <c:v>4.8029999999999999</c:v>
                </c:pt>
                <c:pt idx="2">
                  <c:v>4.6029999999999998</c:v>
                </c:pt>
                <c:pt idx="3">
                  <c:v>4.4020000000000001</c:v>
                </c:pt>
                <c:pt idx="4">
                  <c:v>4.2</c:v>
                </c:pt>
                <c:pt idx="5">
                  <c:v>4.0026000000000002</c:v>
                </c:pt>
                <c:pt idx="6">
                  <c:v>3.8028</c:v>
                </c:pt>
                <c:pt idx="7">
                  <c:v>3.6030000000000002</c:v>
                </c:pt>
                <c:pt idx="8">
                  <c:v>3.4074</c:v>
                </c:pt>
                <c:pt idx="9">
                  <c:v>3.2027000000000001</c:v>
                </c:pt>
                <c:pt idx="10">
                  <c:v>3.0024000000000002</c:v>
                </c:pt>
                <c:pt idx="11">
                  <c:v>2.8031000000000001</c:v>
                </c:pt>
                <c:pt idx="12">
                  <c:v>2.6021999999999998</c:v>
                </c:pt>
                <c:pt idx="13">
                  <c:v>2.4020999999999999</c:v>
                </c:pt>
                <c:pt idx="14">
                  <c:v>2.3521000000000001</c:v>
                </c:pt>
                <c:pt idx="15">
                  <c:v>2.3065000000000002</c:v>
                </c:pt>
                <c:pt idx="16">
                  <c:v>2.2021000000000002</c:v>
                </c:pt>
                <c:pt idx="17">
                  <c:v>2.0019</c:v>
                </c:pt>
                <c:pt idx="18">
                  <c:v>1.8017000000000001</c:v>
                </c:pt>
                <c:pt idx="19">
                  <c:v>1.6013999999999999</c:v>
                </c:pt>
                <c:pt idx="20">
                  <c:v>1.4014</c:v>
                </c:pt>
                <c:pt idx="21">
                  <c:v>1.2013</c:v>
                </c:pt>
                <c:pt idx="22">
                  <c:v>1.0034000000000001</c:v>
                </c:pt>
                <c:pt idx="23">
                  <c:v>0.80069999999999997</c:v>
                </c:pt>
                <c:pt idx="24">
                  <c:v>0.60070000000000001</c:v>
                </c:pt>
                <c:pt idx="25">
                  <c:v>0.40060000000000001</c:v>
                </c:pt>
                <c:pt idx="26">
                  <c:v>0.20050000000000001</c:v>
                </c:pt>
                <c:pt idx="27">
                  <c:v>0</c:v>
                </c:pt>
              </c:numCache>
            </c:numRef>
          </c:xVal>
          <c:yVal>
            <c:numRef>
              <c:f>'実験1 ダイオード2個 大→小'!$B$2:$B$30</c:f>
              <c:numCache>
                <c:formatCode>0.000</c:formatCode>
                <c:ptCount val="29"/>
                <c:pt idx="0">
                  <c:v>5.0199999999999996</c:v>
                </c:pt>
                <c:pt idx="1">
                  <c:v>5.0199999999999996</c:v>
                </c:pt>
                <c:pt idx="2">
                  <c:v>5.0199999999999996</c:v>
                </c:pt>
                <c:pt idx="3">
                  <c:v>5.0199999999999996</c:v>
                </c:pt>
                <c:pt idx="4">
                  <c:v>5.0199999999999996</c:v>
                </c:pt>
                <c:pt idx="5">
                  <c:v>5.0199999999999996</c:v>
                </c:pt>
                <c:pt idx="6">
                  <c:v>5.0199999999999996</c:v>
                </c:pt>
                <c:pt idx="7">
                  <c:v>5.0199999999999996</c:v>
                </c:pt>
                <c:pt idx="8">
                  <c:v>5.0199999999999996</c:v>
                </c:pt>
                <c:pt idx="9">
                  <c:v>5.0199999999999996</c:v>
                </c:pt>
                <c:pt idx="10">
                  <c:v>5.0199999999999996</c:v>
                </c:pt>
                <c:pt idx="11">
                  <c:v>5.0199999999999996</c:v>
                </c:pt>
                <c:pt idx="12">
                  <c:v>5.0199999999999996</c:v>
                </c:pt>
                <c:pt idx="13">
                  <c:v>5.0199999999999996</c:v>
                </c:pt>
                <c:pt idx="14">
                  <c:v>5.0000000000000001E-3</c:v>
                </c:pt>
                <c:pt idx="15">
                  <c:v>5.0000000000000001E-3</c:v>
                </c:pt>
                <c:pt idx="16">
                  <c:v>4.0000000000000001E-3</c:v>
                </c:pt>
                <c:pt idx="17">
                  <c:v>3.0000000000000001E-3</c:v>
                </c:pt>
                <c:pt idx="18">
                  <c:v>2E-3</c:v>
                </c:pt>
                <c:pt idx="19">
                  <c:v>2E-3</c:v>
                </c:pt>
                <c:pt idx="20">
                  <c:v>1E-3</c:v>
                </c:pt>
                <c:pt idx="21">
                  <c:v>1E-3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D0-4239-A9F7-22737AA07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458448"/>
        <c:axId val="609367856"/>
      </c:scatterChart>
      <c:valAx>
        <c:axId val="67245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9367856"/>
        <c:crosses val="autoZero"/>
        <c:crossBetween val="midCat"/>
      </c:valAx>
      <c:valAx>
        <c:axId val="60936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245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'実験1 ダイオード2個 小→大'!$B$1</c:f>
              <c:strCache>
                <c:ptCount val="1"/>
                <c:pt idx="0">
                  <c:v>出力電圧[V]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'実験1 ダイオード2個 小→大'!$A$2:$A$31</c:f>
              <c:numCache>
                <c:formatCode>0.000</c:formatCode>
                <c:ptCount val="30"/>
                <c:pt idx="0">
                  <c:v>0</c:v>
                </c:pt>
                <c:pt idx="1">
                  <c:v>0.20019999999999999</c:v>
                </c:pt>
                <c:pt idx="2">
                  <c:v>0.40039999999999998</c:v>
                </c:pt>
                <c:pt idx="3">
                  <c:v>0.60070000000000001</c:v>
                </c:pt>
                <c:pt idx="4">
                  <c:v>0.80079999999999996</c:v>
                </c:pt>
                <c:pt idx="5">
                  <c:v>1.0008999999999999</c:v>
                </c:pt>
                <c:pt idx="6">
                  <c:v>1.2010000000000001</c:v>
                </c:pt>
                <c:pt idx="7">
                  <c:v>1.4012</c:v>
                </c:pt>
                <c:pt idx="8">
                  <c:v>1.6014999999999999</c:v>
                </c:pt>
                <c:pt idx="9">
                  <c:v>1.8018000000000001</c:v>
                </c:pt>
                <c:pt idx="10">
                  <c:v>2.0019</c:v>
                </c:pt>
                <c:pt idx="11">
                  <c:v>2.202</c:v>
                </c:pt>
                <c:pt idx="12">
                  <c:v>2.4020999999999999</c:v>
                </c:pt>
                <c:pt idx="13">
                  <c:v>2.6021000000000001</c:v>
                </c:pt>
                <c:pt idx="14">
                  <c:v>2.8022999999999998</c:v>
                </c:pt>
                <c:pt idx="15">
                  <c:v>3.0024000000000002</c:v>
                </c:pt>
                <c:pt idx="16">
                  <c:v>3.2025000000000001</c:v>
                </c:pt>
                <c:pt idx="17">
                  <c:v>3.4026000000000001</c:v>
                </c:pt>
                <c:pt idx="18">
                  <c:v>3.4527999999999999</c:v>
                </c:pt>
                <c:pt idx="19">
                  <c:v>3.5026000000000002</c:v>
                </c:pt>
                <c:pt idx="20">
                  <c:v>3.6027999999999998</c:v>
                </c:pt>
                <c:pt idx="21">
                  <c:v>3.8028</c:v>
                </c:pt>
                <c:pt idx="22">
                  <c:v>4.0029000000000003</c:v>
                </c:pt>
                <c:pt idx="23">
                  <c:v>4.2</c:v>
                </c:pt>
                <c:pt idx="24">
                  <c:v>4.4020000000000001</c:v>
                </c:pt>
                <c:pt idx="25">
                  <c:v>4.6029999999999998</c:v>
                </c:pt>
                <c:pt idx="26">
                  <c:v>4.8029999999999999</c:v>
                </c:pt>
                <c:pt idx="27">
                  <c:v>5.0019999999999998</c:v>
                </c:pt>
              </c:numCache>
            </c:numRef>
          </c:xVal>
          <c:yVal>
            <c:numRef>
              <c:f>'実験1 ダイオード2個 小→大'!$B$2:$B$31</c:f>
              <c:numCache>
                <c:formatCode>0.000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1E-3</c:v>
                </c:pt>
                <c:pt idx="7">
                  <c:v>1E-3</c:v>
                </c:pt>
                <c:pt idx="8">
                  <c:v>2E-3</c:v>
                </c:pt>
                <c:pt idx="9">
                  <c:v>2E-3</c:v>
                </c:pt>
                <c:pt idx="10">
                  <c:v>3.0000000000000001E-3</c:v>
                </c:pt>
                <c:pt idx="11">
                  <c:v>4.0000000000000001E-3</c:v>
                </c:pt>
                <c:pt idx="12">
                  <c:v>5.0000000000000001E-3</c:v>
                </c:pt>
                <c:pt idx="13">
                  <c:v>7.0000000000000001E-3</c:v>
                </c:pt>
                <c:pt idx="14">
                  <c:v>8.9999999999999993E-3</c:v>
                </c:pt>
                <c:pt idx="15">
                  <c:v>1.0999999999999999E-2</c:v>
                </c:pt>
                <c:pt idx="16">
                  <c:v>1.4E-2</c:v>
                </c:pt>
                <c:pt idx="17">
                  <c:v>0.02</c:v>
                </c:pt>
                <c:pt idx="18">
                  <c:v>5.0199999999999996</c:v>
                </c:pt>
                <c:pt idx="19">
                  <c:v>5.0199999999999996</c:v>
                </c:pt>
                <c:pt idx="20">
                  <c:v>5.0199999999999996</c:v>
                </c:pt>
                <c:pt idx="21">
                  <c:v>5.0199999999999996</c:v>
                </c:pt>
                <c:pt idx="22">
                  <c:v>5.0199999999999996</c:v>
                </c:pt>
                <c:pt idx="23">
                  <c:v>5.0199999999999996</c:v>
                </c:pt>
                <c:pt idx="24">
                  <c:v>5.0199999999999996</c:v>
                </c:pt>
                <c:pt idx="25">
                  <c:v>5.0199999999999996</c:v>
                </c:pt>
                <c:pt idx="26">
                  <c:v>5.0199999999999996</c:v>
                </c:pt>
                <c:pt idx="27">
                  <c:v>5.0199999999999996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6E-415D-84E9-CDCFCE9468AF}"/>
            </c:ext>
          </c:extLst>
        </c:ser>
        <c:ser>
          <c:idx val="1"/>
          <c:order val="1"/>
          <c:tx>
            <c:strRef>
              <c:f>'実験1 ダイオード2個 大→小'!$B$1</c:f>
              <c:strCache>
                <c:ptCount val="1"/>
                <c:pt idx="0">
                  <c:v>出力電圧[V]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'実験1 ダイオード2個 大→小'!$A$2:$A$29</c:f>
              <c:numCache>
                <c:formatCode>0.000</c:formatCode>
                <c:ptCount val="28"/>
                <c:pt idx="0">
                  <c:v>5.0019999999999998</c:v>
                </c:pt>
                <c:pt idx="1">
                  <c:v>4.8029999999999999</c:v>
                </c:pt>
                <c:pt idx="2">
                  <c:v>4.6029999999999998</c:v>
                </c:pt>
                <c:pt idx="3">
                  <c:v>4.4020000000000001</c:v>
                </c:pt>
                <c:pt idx="4">
                  <c:v>4.2</c:v>
                </c:pt>
                <c:pt idx="5">
                  <c:v>4.0026000000000002</c:v>
                </c:pt>
                <c:pt idx="6">
                  <c:v>3.8028</c:v>
                </c:pt>
                <c:pt idx="7">
                  <c:v>3.6030000000000002</c:v>
                </c:pt>
                <c:pt idx="8">
                  <c:v>3.4074</c:v>
                </c:pt>
                <c:pt idx="9">
                  <c:v>3.2027000000000001</c:v>
                </c:pt>
                <c:pt idx="10">
                  <c:v>3.0024000000000002</c:v>
                </c:pt>
                <c:pt idx="11">
                  <c:v>2.8031000000000001</c:v>
                </c:pt>
                <c:pt idx="12">
                  <c:v>2.6021999999999998</c:v>
                </c:pt>
                <c:pt idx="13">
                  <c:v>2.4020999999999999</c:v>
                </c:pt>
                <c:pt idx="14">
                  <c:v>2.3521000000000001</c:v>
                </c:pt>
                <c:pt idx="15">
                  <c:v>2.3065000000000002</c:v>
                </c:pt>
                <c:pt idx="16">
                  <c:v>2.2021000000000002</c:v>
                </c:pt>
                <c:pt idx="17">
                  <c:v>2.0019</c:v>
                </c:pt>
                <c:pt idx="18">
                  <c:v>1.8017000000000001</c:v>
                </c:pt>
                <c:pt idx="19">
                  <c:v>1.6013999999999999</c:v>
                </c:pt>
                <c:pt idx="20">
                  <c:v>1.4014</c:v>
                </c:pt>
                <c:pt idx="21">
                  <c:v>1.2013</c:v>
                </c:pt>
                <c:pt idx="22">
                  <c:v>1.0034000000000001</c:v>
                </c:pt>
                <c:pt idx="23">
                  <c:v>0.80069999999999997</c:v>
                </c:pt>
                <c:pt idx="24">
                  <c:v>0.60070000000000001</c:v>
                </c:pt>
                <c:pt idx="25">
                  <c:v>0.40060000000000001</c:v>
                </c:pt>
                <c:pt idx="26">
                  <c:v>0.20050000000000001</c:v>
                </c:pt>
                <c:pt idx="27">
                  <c:v>0</c:v>
                </c:pt>
              </c:numCache>
            </c:numRef>
          </c:xVal>
          <c:yVal>
            <c:numRef>
              <c:f>'実験1 ダイオード2個 大→小'!$B$2:$B$29</c:f>
              <c:numCache>
                <c:formatCode>0.000</c:formatCode>
                <c:ptCount val="28"/>
                <c:pt idx="0">
                  <c:v>5.0199999999999996</c:v>
                </c:pt>
                <c:pt idx="1">
                  <c:v>5.0199999999999996</c:v>
                </c:pt>
                <c:pt idx="2">
                  <c:v>5.0199999999999996</c:v>
                </c:pt>
                <c:pt idx="3">
                  <c:v>5.0199999999999996</c:v>
                </c:pt>
                <c:pt idx="4">
                  <c:v>5.0199999999999996</c:v>
                </c:pt>
                <c:pt idx="5">
                  <c:v>5.0199999999999996</c:v>
                </c:pt>
                <c:pt idx="6">
                  <c:v>5.0199999999999996</c:v>
                </c:pt>
                <c:pt idx="7">
                  <c:v>5.0199999999999996</c:v>
                </c:pt>
                <c:pt idx="8">
                  <c:v>5.0199999999999996</c:v>
                </c:pt>
                <c:pt idx="9">
                  <c:v>5.0199999999999996</c:v>
                </c:pt>
                <c:pt idx="10">
                  <c:v>5.0199999999999996</c:v>
                </c:pt>
                <c:pt idx="11">
                  <c:v>5.0199999999999996</c:v>
                </c:pt>
                <c:pt idx="12">
                  <c:v>5.0199999999999996</c:v>
                </c:pt>
                <c:pt idx="13">
                  <c:v>5.0199999999999996</c:v>
                </c:pt>
                <c:pt idx="14">
                  <c:v>5.0000000000000001E-3</c:v>
                </c:pt>
                <c:pt idx="15">
                  <c:v>5.0000000000000001E-3</c:v>
                </c:pt>
                <c:pt idx="16">
                  <c:v>4.0000000000000001E-3</c:v>
                </c:pt>
                <c:pt idx="17">
                  <c:v>3.0000000000000001E-3</c:v>
                </c:pt>
                <c:pt idx="18">
                  <c:v>2E-3</c:v>
                </c:pt>
                <c:pt idx="19">
                  <c:v>2E-3</c:v>
                </c:pt>
                <c:pt idx="20">
                  <c:v>1E-3</c:v>
                </c:pt>
                <c:pt idx="21">
                  <c:v>1E-3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6E-415D-84E9-CDCFCE946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948208"/>
        <c:axId val="681831904"/>
      </c:scatterChart>
      <c:valAx>
        <c:axId val="69294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1831904"/>
        <c:crosses val="autoZero"/>
        <c:crossBetween val="midCat"/>
      </c:valAx>
      <c:valAx>
        <c:axId val="68183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294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実験3!$B$1</c:f>
              <c:strCache>
                <c:ptCount val="1"/>
                <c:pt idx="0">
                  <c:v>周波数=1[kHz]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実験3!$A$3:$A$7</c:f>
              <c:numCache>
                <c:formatCode>0.00.E+00</c:formatCode>
                <c:ptCount val="5"/>
                <c:pt idx="0">
                  <c:v>2.1999999999999999E-10</c:v>
                </c:pt>
                <c:pt idx="1">
                  <c:v>2.1999999999999998E-9</c:v>
                </c:pt>
                <c:pt idx="2">
                  <c:v>2.1999999999999998E-8</c:v>
                </c:pt>
                <c:pt idx="3">
                  <c:v>2.1999999999999998E-7</c:v>
                </c:pt>
                <c:pt idx="4">
                  <c:v>2.1999999999999997E-6</c:v>
                </c:pt>
              </c:numCache>
            </c:numRef>
          </c:xVal>
          <c:yVal>
            <c:numRef>
              <c:f>実験3!$B$3:$B$7</c:f>
              <c:numCache>
                <c:formatCode>0.00.E+00</c:formatCode>
                <c:ptCount val="5"/>
                <c:pt idx="0">
                  <c:v>6.0000000000000008E-7</c:v>
                </c:pt>
                <c:pt idx="1">
                  <c:v>6.5999999999999995E-6</c:v>
                </c:pt>
                <c:pt idx="2">
                  <c:v>5.9999999999999995E-5</c:v>
                </c:pt>
                <c:pt idx="3">
                  <c:v>5.0000000000000001E-4</c:v>
                </c:pt>
                <c:pt idx="4">
                  <c:v>4.5999999999999999E-3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EB-45CB-9C97-2669B4519636}"/>
            </c:ext>
          </c:extLst>
        </c:ser>
        <c:ser>
          <c:idx val="1"/>
          <c:order val="1"/>
          <c:tx>
            <c:strRef>
              <c:f>実験3!$C$1</c:f>
              <c:strCache>
                <c:ptCount val="1"/>
                <c:pt idx="0">
                  <c:v>周波数=10[kHz]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実験3!$A$3:$A$7</c:f>
              <c:numCache>
                <c:formatCode>0.00.E+00</c:formatCode>
                <c:ptCount val="5"/>
                <c:pt idx="0">
                  <c:v>2.1999999999999999E-10</c:v>
                </c:pt>
                <c:pt idx="1">
                  <c:v>2.1999999999999998E-9</c:v>
                </c:pt>
                <c:pt idx="2">
                  <c:v>2.1999999999999998E-8</c:v>
                </c:pt>
                <c:pt idx="3">
                  <c:v>2.1999999999999998E-7</c:v>
                </c:pt>
                <c:pt idx="4">
                  <c:v>2.1999999999999997E-6</c:v>
                </c:pt>
              </c:numCache>
            </c:numRef>
          </c:xVal>
          <c:yVal>
            <c:numRef>
              <c:f>実験3!$C$3:$C$7</c:f>
              <c:numCache>
                <c:formatCode>0.00.E+00</c:formatCode>
                <c:ptCount val="5"/>
                <c:pt idx="0">
                  <c:v>6.0000000000000008E-7</c:v>
                </c:pt>
                <c:pt idx="1">
                  <c:v>7.9999999999999996E-6</c:v>
                </c:pt>
                <c:pt idx="2">
                  <c:v>5.1999999999999997E-5</c:v>
                </c:pt>
                <c:pt idx="3">
                  <c:v>4.4999999999999999E-4</c:v>
                </c:pt>
                <c:pt idx="4">
                  <c:v>4.5999999999999999E-3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EB-45CB-9C97-2669B4519636}"/>
            </c:ext>
          </c:extLst>
        </c:ser>
        <c:ser>
          <c:idx val="2"/>
          <c:order val="2"/>
          <c:tx>
            <c:strRef>
              <c:f>実験3!$H$1:$H$6</c:f>
              <c:strCache>
                <c:ptCount val="6"/>
                <c:pt idx="0">
                  <c:v>s</c:v>
                </c:pt>
                <c:pt idx="1">
                  <c:v>0.00001</c:v>
                </c:pt>
                <c:pt idx="2">
                  <c:v>0.00001</c:v>
                </c:pt>
                <c:pt idx="3">
                  <c:v>0.00001</c:v>
                </c:pt>
                <c:pt idx="4">
                  <c:v>0.00001</c:v>
                </c:pt>
                <c:pt idx="5">
                  <c:v>0.00001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実験3!$A$3:$A$7</c:f>
              <c:numCache>
                <c:formatCode>0.00.E+00</c:formatCode>
                <c:ptCount val="5"/>
                <c:pt idx="0">
                  <c:v>2.1999999999999999E-10</c:v>
                </c:pt>
                <c:pt idx="1">
                  <c:v>2.1999999999999998E-9</c:v>
                </c:pt>
                <c:pt idx="2">
                  <c:v>2.1999999999999998E-8</c:v>
                </c:pt>
                <c:pt idx="3">
                  <c:v>2.1999999999999998E-7</c:v>
                </c:pt>
                <c:pt idx="4">
                  <c:v>2.1999999999999997E-6</c:v>
                </c:pt>
              </c:numCache>
            </c:numRef>
          </c:xVal>
          <c:yVal>
            <c:numRef>
              <c:f>実験3!$H$2:$H$6</c:f>
              <c:numCache>
                <c:formatCode>General</c:formatCode>
                <c:ptCount val="5"/>
                <c:pt idx="0">
                  <c:v>1.0000000000000001E-5</c:v>
                </c:pt>
                <c:pt idx="1">
                  <c:v>1.0000000000000001E-5</c:v>
                </c:pt>
                <c:pt idx="2">
                  <c:v>1.0000000000000001E-5</c:v>
                </c:pt>
                <c:pt idx="3">
                  <c:v>1.0000000000000001E-5</c:v>
                </c:pt>
                <c:pt idx="4">
                  <c:v>1.0000000000000001E-5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EB-45CB-9C97-2669B451963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実験3!$D$9:$D$13</c:f>
              <c:numCache>
                <c:formatCode>0.E+00</c:formatCode>
                <c:ptCount val="5"/>
                <c:pt idx="0">
                  <c:v>3.0000000000000004E-9</c:v>
                </c:pt>
                <c:pt idx="1">
                  <c:v>3.0000000000000004E-9</c:v>
                </c:pt>
                <c:pt idx="2">
                  <c:v>3.0000000000000004E-9</c:v>
                </c:pt>
                <c:pt idx="3">
                  <c:v>3.0000000000000004E-9</c:v>
                </c:pt>
                <c:pt idx="4">
                  <c:v>3.0000000000000004E-9</c:v>
                </c:pt>
              </c:numCache>
            </c:numRef>
          </c:xVal>
          <c:yVal>
            <c:numRef>
              <c:f>実験3!$C$3:$C$7</c:f>
              <c:numCache>
                <c:formatCode>0.00.E+00</c:formatCode>
                <c:ptCount val="5"/>
                <c:pt idx="0">
                  <c:v>6.0000000000000008E-7</c:v>
                </c:pt>
                <c:pt idx="1">
                  <c:v>7.9999999999999996E-6</c:v>
                </c:pt>
                <c:pt idx="2">
                  <c:v>5.1999999999999997E-5</c:v>
                </c:pt>
                <c:pt idx="3">
                  <c:v>4.4999999999999999E-4</c:v>
                </c:pt>
                <c:pt idx="4">
                  <c:v>4.5999999999999999E-3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EB-45CB-9C97-2669B4519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980704"/>
        <c:axId val="875863328"/>
      </c:scatterChart>
      <c:valAx>
        <c:axId val="877980704"/>
        <c:scaling>
          <c:logBase val="10"/>
          <c:orientation val="maxMin"/>
          <c:max val="1.0000000000000004E-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.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5863328"/>
        <c:crosses val="autoZero"/>
        <c:crossBetween val="midCat"/>
      </c:valAx>
      <c:valAx>
        <c:axId val="875863328"/>
        <c:scaling>
          <c:logBase val="10"/>
          <c:orientation val="maxMin"/>
          <c:max val="1.0000000000000002E-2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遅延時間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.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798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BDE84E2-9542-4455-98EE-D79CA0CE61F6}">
  <sheetPr/>
  <sheetViews>
    <sheetView zoomScale="12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27B2E7E-70E9-4840-A7FA-97E41BBBC13F}">
  <sheetPr/>
  <sheetViews>
    <sheetView zoomScale="12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500062</xdr:colOff>
      <xdr:row>5</xdr:row>
      <xdr:rowOff>214312</xdr:rowOff>
    </xdr:from>
    <xdr:to>
      <xdr:col>15</xdr:col>
      <xdr:colOff>271462</xdr:colOff>
      <xdr:row>17</xdr:row>
      <xdr:rowOff>100012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26C1D00-9165-4546-84EE-6A643C52DB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585787</xdr:colOff>
      <xdr:row>10</xdr:row>
      <xdr:rowOff>33337</xdr:rowOff>
    </xdr:from>
    <xdr:to>
      <xdr:col>15</xdr:col>
      <xdr:colOff>357187</xdr:colOff>
      <xdr:row>21</xdr:row>
      <xdr:rowOff>157162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6BA69F5-313D-4706-B57B-576C4A3D2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147637</xdr:colOff>
      <xdr:row>10</xdr:row>
      <xdr:rowOff>33337</xdr:rowOff>
    </xdr:from>
    <xdr:to>
      <xdr:col>15</xdr:col>
      <xdr:colOff>604837</xdr:colOff>
      <xdr:row>21</xdr:row>
      <xdr:rowOff>157162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556FA44-76E8-4BA0-BAC9-B46007321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147637</xdr:colOff>
      <xdr:row>10</xdr:row>
      <xdr:rowOff>33337</xdr:rowOff>
    </xdr:from>
    <xdr:to>
      <xdr:col>15</xdr:col>
      <xdr:colOff>604837</xdr:colOff>
      <xdr:row>21</xdr:row>
      <xdr:rowOff>157162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252B2BD-B4B5-43E8-B06E-7A779678F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5774" cy="6077857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B1EDD86-8E80-4AD8-A689-37CCCF74C1D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10</xdr:row>
      <xdr:rowOff>33337</xdr:rowOff>
    </xdr:from>
    <xdr:to>
      <xdr:col>13</xdr:col>
      <xdr:colOff>619125</xdr:colOff>
      <xdr:row>21</xdr:row>
      <xdr:rowOff>157162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16C2616-217E-4157-9492-6DA3FBEDC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5774" cy="6077857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083F32A-26A6-452E-9259-0873309DE41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57151</xdr:colOff>
      <xdr:row>0</xdr:row>
      <xdr:rowOff>123825</xdr:rowOff>
    </xdr:from>
    <xdr:to>
      <xdr:col>19</xdr:col>
      <xdr:colOff>657225</xdr:colOff>
      <xdr:row>29</xdr:row>
      <xdr:rowOff>209550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9CCD0F9-C663-4200-97C5-D728C6C5E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workbookViewId="0">
      <selection activeCell="H29" sqref="H29"/>
    </sheetView>
  </sheetViews>
  <sheetFormatPr defaultRowHeight="18.75"/>
  <cols>
    <col min="1" max="1" width="12.375" customWidth="1"/>
    <col min="2" max="2" width="11.875" customWidth="1"/>
  </cols>
  <sheetData>
    <row r="1" spans="1:5">
      <c r="A1" t="s">
        <v>0</v>
      </c>
      <c r="B1" t="s">
        <v>1</v>
      </c>
      <c r="D1" t="s">
        <v>2</v>
      </c>
      <c r="E1" s="1">
        <f>5</f>
        <v>5</v>
      </c>
    </row>
    <row r="2" spans="1:5">
      <c r="A2" s="2">
        <v>0</v>
      </c>
      <c r="B2" s="1">
        <v>0</v>
      </c>
    </row>
    <row r="3" spans="1:5">
      <c r="A3" s="2">
        <v>0.50049999999999994</v>
      </c>
      <c r="B3" s="1">
        <v>0</v>
      </c>
    </row>
    <row r="4" spans="1:5">
      <c r="A4" s="2">
        <v>1.0009999999999999</v>
      </c>
      <c r="B4" s="1">
        <v>0</v>
      </c>
    </row>
    <row r="5" spans="1:5">
      <c r="A5" s="2">
        <v>1.5012000000000001</v>
      </c>
      <c r="B5" s="1">
        <v>7.0000000000000001E-3</v>
      </c>
    </row>
    <row r="6" spans="1:5">
      <c r="A6" s="2">
        <v>1.7516</v>
      </c>
      <c r="B6" s="1">
        <v>1.2500000000000001E-2</v>
      </c>
    </row>
    <row r="7" spans="1:5">
      <c r="A7" s="2">
        <v>2.0001699999999998</v>
      </c>
      <c r="B7" s="1">
        <v>1.9E-2</v>
      </c>
    </row>
    <row r="8" spans="1:5">
      <c r="A8" s="2">
        <v>2.2519</v>
      </c>
      <c r="B8" s="1">
        <v>3.9E-2</v>
      </c>
    </row>
    <row r="9" spans="1:5">
      <c r="A9" s="2">
        <v>2.3018999999999998</v>
      </c>
      <c r="B9" s="1">
        <v>5.7000000000000002E-2</v>
      </c>
    </row>
    <row r="10" spans="1:5">
      <c r="A10" s="2">
        <v>2.3513000000000002</v>
      </c>
      <c r="B10" s="1">
        <v>2.8</v>
      </c>
    </row>
    <row r="11" spans="1:5">
      <c r="A11" s="2">
        <v>2.4011999999999998</v>
      </c>
      <c r="B11" s="1">
        <v>2.86</v>
      </c>
    </row>
    <row r="12" spans="1:5">
      <c r="A12" s="2">
        <v>2.4514</v>
      </c>
      <c r="B12" s="1">
        <v>2.92</v>
      </c>
    </row>
    <row r="13" spans="1:5">
      <c r="A13" s="2">
        <v>2.5011999999999999</v>
      </c>
      <c r="B13" s="1">
        <v>2.97</v>
      </c>
    </row>
    <row r="14" spans="1:5">
      <c r="A14" s="2">
        <v>2.5512999999999999</v>
      </c>
      <c r="B14" s="1">
        <v>3</v>
      </c>
    </row>
    <row r="15" spans="1:5">
      <c r="A15" s="2">
        <v>2.6012</v>
      </c>
      <c r="B15" s="1">
        <v>3.07</v>
      </c>
    </row>
    <row r="16" spans="1:5">
      <c r="A16" s="2">
        <v>2.6518999999999999</v>
      </c>
      <c r="B16" s="1">
        <v>3.18</v>
      </c>
    </row>
    <row r="17" spans="1:2">
      <c r="A17" s="2">
        <v>2.702</v>
      </c>
      <c r="B17" s="1">
        <v>3.21</v>
      </c>
    </row>
    <row r="18" spans="1:2">
      <c r="A18" s="2">
        <v>2.7519</v>
      </c>
      <c r="B18" s="1">
        <v>3.3</v>
      </c>
    </row>
    <row r="19" spans="1:2">
      <c r="A19" s="2">
        <v>2.8018000000000001</v>
      </c>
      <c r="B19" s="1">
        <v>3.4</v>
      </c>
    </row>
    <row r="20" spans="1:2">
      <c r="A20" s="2">
        <v>2.8517999999999999</v>
      </c>
      <c r="B20" s="1">
        <v>3.41</v>
      </c>
    </row>
    <row r="21" spans="1:2">
      <c r="A21" s="2">
        <v>2.9018999999999999</v>
      </c>
      <c r="B21" s="1">
        <v>3.57</v>
      </c>
    </row>
    <row r="22" spans="1:2">
      <c r="A22" s="2">
        <v>2.9523000000000001</v>
      </c>
      <c r="B22" s="1">
        <v>5.0199999999999996</v>
      </c>
    </row>
    <row r="23" spans="1:2">
      <c r="A23" s="2">
        <v>3.0024000000000002</v>
      </c>
      <c r="B23" s="1">
        <v>5.0199999999999996</v>
      </c>
    </row>
    <row r="24" spans="1:2">
      <c r="A24" s="2">
        <v>3.2524000000000002</v>
      </c>
      <c r="B24" s="1">
        <v>5.0199999999999996</v>
      </c>
    </row>
    <row r="25" spans="1:2">
      <c r="A25" s="2">
        <v>3.5026000000000002</v>
      </c>
      <c r="B25" s="1">
        <v>5.0199999999999996</v>
      </c>
    </row>
    <row r="26" spans="1:2">
      <c r="A26" s="2">
        <v>3.7528000000000001</v>
      </c>
      <c r="B26" s="1">
        <v>5.0199999999999996</v>
      </c>
    </row>
    <row r="27" spans="1:2">
      <c r="A27" s="2">
        <v>4.0029000000000003</v>
      </c>
      <c r="B27" s="1">
        <v>5.0199999999999996</v>
      </c>
    </row>
    <row r="28" spans="1:2">
      <c r="A28" s="2">
        <v>4.5039999999999996</v>
      </c>
      <c r="B28" s="1">
        <v>5.0199999999999996</v>
      </c>
    </row>
    <row r="29" spans="1:2">
      <c r="A29" s="2">
        <v>5.0019999999999998</v>
      </c>
      <c r="B29" s="1">
        <v>5.0199999999999996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160A4-52B4-4DCF-9DBA-1286D7C25DD7}">
  <dimension ref="A1:B6"/>
  <sheetViews>
    <sheetView workbookViewId="0">
      <selection activeCell="C1" sqref="C1:H7"/>
    </sheetView>
  </sheetViews>
  <sheetFormatPr defaultRowHeight="18.75"/>
  <sheetData>
    <row r="1" spans="1:2">
      <c r="A1" t="s">
        <v>16</v>
      </c>
      <c r="B1" t="s">
        <v>17</v>
      </c>
    </row>
    <row r="2" spans="1:2">
      <c r="A2">
        <v>5.1020000000000003</v>
      </c>
      <c r="B2">
        <v>4.95</v>
      </c>
    </row>
    <row r="3" spans="1:2">
      <c r="A3">
        <v>3.0024999999999999</v>
      </c>
      <c r="B3">
        <v>4.95</v>
      </c>
    </row>
    <row r="4" spans="1:2">
      <c r="A4">
        <v>2.5023</v>
      </c>
      <c r="B4">
        <v>4.95</v>
      </c>
    </row>
    <row r="5" spans="1:2">
      <c r="A5">
        <v>2.3022</v>
      </c>
      <c r="B5">
        <v>0</v>
      </c>
    </row>
    <row r="6" spans="1:2">
      <c r="A6">
        <v>0</v>
      </c>
      <c r="B6">
        <v>0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FA0D4-FFEB-4B97-9312-BF95DDE91761}">
  <dimension ref="A1:B7"/>
  <sheetViews>
    <sheetView workbookViewId="0">
      <selection sqref="A1:B7"/>
    </sheetView>
  </sheetViews>
  <sheetFormatPr defaultRowHeight="18.75"/>
  <sheetData>
    <row r="1" spans="1:2">
      <c r="A1" t="s">
        <v>22</v>
      </c>
      <c r="B1" t="s">
        <v>23</v>
      </c>
    </row>
    <row r="2" spans="1:2">
      <c r="A2">
        <v>0</v>
      </c>
      <c r="B2">
        <v>0</v>
      </c>
    </row>
    <row r="3" spans="1:2">
      <c r="A3">
        <v>1.0008999999999999</v>
      </c>
      <c r="B3">
        <v>0</v>
      </c>
    </row>
    <row r="4" spans="1:2">
      <c r="A4">
        <v>2.0019</v>
      </c>
      <c r="B4">
        <v>0</v>
      </c>
    </row>
    <row r="5" spans="1:2">
      <c r="A5">
        <v>2.9</v>
      </c>
      <c r="B5">
        <v>4.9000000000000004</v>
      </c>
    </row>
    <row r="6" spans="1:2">
      <c r="A6">
        <v>4.0023999999999997</v>
      </c>
      <c r="B6">
        <v>4.9000000000000004</v>
      </c>
    </row>
    <row r="7" spans="1:2">
      <c r="A7">
        <v>5.0019999999999998</v>
      </c>
      <c r="B7">
        <v>4.9000000000000004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B4F89-FBCB-4ED6-834A-83CFBFA7A14B}">
  <dimension ref="A1:B6"/>
  <sheetViews>
    <sheetView tabSelected="1" workbookViewId="0">
      <selection activeCell="C1" sqref="C1:J14"/>
    </sheetView>
  </sheetViews>
  <sheetFormatPr defaultRowHeight="18.75"/>
  <sheetData>
    <row r="1" spans="1:2">
      <c r="A1" t="s">
        <v>22</v>
      </c>
      <c r="B1" t="s">
        <v>23</v>
      </c>
    </row>
    <row r="2" spans="1:2">
      <c r="A2">
        <v>5.0030000000000001</v>
      </c>
      <c r="B2">
        <v>4.9000000000000004</v>
      </c>
    </row>
    <row r="3" spans="1:2">
      <c r="A3">
        <v>4.0027999999999997</v>
      </c>
      <c r="B3">
        <v>4.9000000000000004</v>
      </c>
    </row>
    <row r="4" spans="1:2">
      <c r="A4">
        <v>3.0024000000000002</v>
      </c>
      <c r="B4">
        <v>4.9000000000000004</v>
      </c>
    </row>
    <row r="5" spans="1:2">
      <c r="A5">
        <v>2.7</v>
      </c>
      <c r="B5">
        <v>0</v>
      </c>
    </row>
    <row r="6" spans="1:2">
      <c r="A6">
        <v>0</v>
      </c>
      <c r="B6">
        <v>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FEFF6-7337-4CB6-A4FA-05C27E1EAE60}">
  <dimension ref="A1:H30"/>
  <sheetViews>
    <sheetView workbookViewId="0">
      <selection sqref="A1:B1"/>
    </sheetView>
  </sheetViews>
  <sheetFormatPr defaultRowHeight="18.75"/>
  <cols>
    <col min="1" max="2" width="10.625" customWidth="1"/>
  </cols>
  <sheetData>
    <row r="1" spans="1:8">
      <c r="A1" t="s">
        <v>10</v>
      </c>
      <c r="B1" t="s">
        <v>9</v>
      </c>
      <c r="E1" t="s">
        <v>3</v>
      </c>
    </row>
    <row r="2" spans="1:8">
      <c r="A2" s="3">
        <v>0</v>
      </c>
      <c r="B2" s="3">
        <v>0</v>
      </c>
      <c r="E2" t="s">
        <v>5</v>
      </c>
      <c r="F2" t="s">
        <v>6</v>
      </c>
      <c r="G2" t="s">
        <v>4</v>
      </c>
      <c r="H2" t="s">
        <v>8</v>
      </c>
    </row>
    <row r="3" spans="1:8">
      <c r="A3" s="3">
        <v>0.2</v>
      </c>
      <c r="B3" s="3">
        <v>0</v>
      </c>
      <c r="E3">
        <v>20</v>
      </c>
      <c r="F3" t="s">
        <v>7</v>
      </c>
      <c r="G3">
        <v>19.84</v>
      </c>
      <c r="H3">
        <f>(E3-G3)/E3*100</f>
        <v>0.80000000000000071</v>
      </c>
    </row>
    <row r="4" spans="1:8">
      <c r="A4" s="3">
        <v>0.4</v>
      </c>
      <c r="B4" s="3">
        <v>0</v>
      </c>
    </row>
    <row r="5" spans="1:8">
      <c r="A5" s="3">
        <v>0.6</v>
      </c>
      <c r="B5" s="3">
        <v>0</v>
      </c>
      <c r="D5" t="s">
        <v>11</v>
      </c>
      <c r="E5" t="s">
        <v>12</v>
      </c>
      <c r="F5" t="s">
        <v>13</v>
      </c>
    </row>
    <row r="6" spans="1:8">
      <c r="A6" s="3">
        <v>0.8</v>
      </c>
      <c r="B6" s="3">
        <v>1E-3</v>
      </c>
    </row>
    <row r="7" spans="1:8">
      <c r="A7" s="3">
        <v>1</v>
      </c>
      <c r="B7" s="3">
        <v>2E-3</v>
      </c>
    </row>
    <row r="8" spans="1:8">
      <c r="A8" s="3">
        <v>1.2</v>
      </c>
      <c r="B8" s="3">
        <v>2E-3</v>
      </c>
    </row>
    <row r="9" spans="1:8">
      <c r="A9" s="3">
        <v>1.4</v>
      </c>
      <c r="B9" s="3">
        <v>3.0000000000000001E-3</v>
      </c>
    </row>
    <row r="10" spans="1:8">
      <c r="A10" s="3">
        <v>1.6</v>
      </c>
      <c r="B10" s="3">
        <v>8.0000000000000002E-3</v>
      </c>
    </row>
    <row r="11" spans="1:8">
      <c r="A11" s="3">
        <v>1.8</v>
      </c>
      <c r="B11" s="3">
        <v>1.2E-2</v>
      </c>
    </row>
    <row r="12" spans="1:8">
      <c r="A12" s="3">
        <v>2</v>
      </c>
      <c r="B12" s="3">
        <v>1.9E-2</v>
      </c>
    </row>
    <row r="13" spans="1:8">
      <c r="A13" s="3">
        <v>2.2000000000000002</v>
      </c>
      <c r="B13" s="3">
        <v>2.1999999999999999E-2</v>
      </c>
    </row>
    <row r="14" spans="1:8">
      <c r="A14" s="3">
        <v>2.4</v>
      </c>
      <c r="B14" s="3">
        <v>2.7E-2</v>
      </c>
    </row>
    <row r="15" spans="1:8">
      <c r="A15" s="3">
        <v>2.6</v>
      </c>
      <c r="B15" s="3">
        <v>2.1999999999999999E-2</v>
      </c>
    </row>
    <row r="16" spans="1:8">
      <c r="A16" s="3">
        <v>2.8</v>
      </c>
      <c r="B16" s="3">
        <v>2.7E-2</v>
      </c>
    </row>
    <row r="17" spans="1:2">
      <c r="A17" s="3">
        <v>3</v>
      </c>
      <c r="B17" s="3">
        <v>4.2999999999999997E-2</v>
      </c>
    </row>
    <row r="18" spans="1:2">
      <c r="A18" s="3">
        <v>3.1</v>
      </c>
      <c r="B18" s="3">
        <v>4.4999999999999998E-2</v>
      </c>
    </row>
    <row r="19" spans="1:2">
      <c r="A19" s="3">
        <v>3.15</v>
      </c>
      <c r="B19" s="3">
        <v>6.4000000000000001E-2</v>
      </c>
    </row>
    <row r="20" spans="1:2">
      <c r="A20" s="3">
        <v>3.2</v>
      </c>
      <c r="B20" s="3">
        <v>5.0199999999999996</v>
      </c>
    </row>
    <row r="21" spans="1:2">
      <c r="A21" s="3">
        <v>3.3</v>
      </c>
      <c r="B21" s="3">
        <v>5.0199999999999996</v>
      </c>
    </row>
    <row r="22" spans="1:2">
      <c r="A22" s="3">
        <v>3.4</v>
      </c>
      <c r="B22" s="3">
        <v>5.0199999999999996</v>
      </c>
    </row>
    <row r="23" spans="1:2">
      <c r="A23" s="3">
        <v>3.6</v>
      </c>
      <c r="B23" s="3">
        <v>5.0199999999999996</v>
      </c>
    </row>
    <row r="24" spans="1:2">
      <c r="A24" s="3">
        <v>3.8</v>
      </c>
      <c r="B24" s="3">
        <v>5.0199999999999996</v>
      </c>
    </row>
    <row r="25" spans="1:2">
      <c r="A25" s="3">
        <v>4</v>
      </c>
      <c r="B25" s="3">
        <v>5.0199999999999996</v>
      </c>
    </row>
    <row r="26" spans="1:2">
      <c r="A26" s="3">
        <v>4.2</v>
      </c>
      <c r="B26" s="3">
        <v>5.0199999999999996</v>
      </c>
    </row>
    <row r="27" spans="1:2">
      <c r="A27" s="3">
        <v>4.4000000000000004</v>
      </c>
      <c r="B27" s="3">
        <v>5.0199999999999996</v>
      </c>
    </row>
    <row r="28" spans="1:2">
      <c r="A28" s="3">
        <v>4.5999999999999996</v>
      </c>
      <c r="B28" s="3">
        <v>5.0199999999999996</v>
      </c>
    </row>
    <row r="29" spans="1:2">
      <c r="A29" s="3">
        <v>4.8</v>
      </c>
      <c r="B29" s="3">
        <v>5.0199999999999996</v>
      </c>
    </row>
    <row r="30" spans="1:2">
      <c r="A30" s="3">
        <v>5</v>
      </c>
      <c r="B30" s="3">
        <v>5.0199999999999996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EA79B-B864-4D46-970A-25CFA3BE64D6}">
  <dimension ref="A1:B32"/>
  <sheetViews>
    <sheetView workbookViewId="0">
      <selection activeCell="F14" sqref="F14"/>
    </sheetView>
  </sheetViews>
  <sheetFormatPr defaultRowHeight="18.75"/>
  <sheetData>
    <row r="1" spans="1:2">
      <c r="A1" t="s">
        <v>10</v>
      </c>
      <c r="B1" t="s">
        <v>9</v>
      </c>
    </row>
    <row r="2" spans="1:2">
      <c r="A2" s="4">
        <v>5</v>
      </c>
      <c r="B2" s="4">
        <v>5.0199999999999996</v>
      </c>
    </row>
    <row r="3" spans="1:2">
      <c r="A3" s="4">
        <v>4.8</v>
      </c>
      <c r="B3" s="4">
        <v>5.0199999999999996</v>
      </c>
    </row>
    <row r="4" spans="1:2">
      <c r="A4" s="4">
        <v>4.5999999999999996</v>
      </c>
      <c r="B4" s="4">
        <v>5.0199999999999996</v>
      </c>
    </row>
    <row r="5" spans="1:2">
      <c r="A5" s="4">
        <v>4.4000000000000004</v>
      </c>
      <c r="B5" s="4">
        <v>5.0199999999999996</v>
      </c>
    </row>
    <row r="6" spans="1:2">
      <c r="A6" s="4">
        <v>4.2</v>
      </c>
      <c r="B6" s="4">
        <v>5.0199999999999996</v>
      </c>
    </row>
    <row r="7" spans="1:2">
      <c r="A7" s="4">
        <v>4</v>
      </c>
      <c r="B7" s="4">
        <v>5.0199999999999996</v>
      </c>
    </row>
    <row r="8" spans="1:2">
      <c r="A8" s="4">
        <v>3.8</v>
      </c>
      <c r="B8" s="4">
        <v>5.0199999999999996</v>
      </c>
    </row>
    <row r="9" spans="1:2">
      <c r="A9" s="4">
        <v>3.6</v>
      </c>
      <c r="B9" s="4">
        <v>5.0199999999999996</v>
      </c>
    </row>
    <row r="10" spans="1:2">
      <c r="A10" s="4">
        <v>3.4</v>
      </c>
      <c r="B10" s="4">
        <v>5.0199999999999996</v>
      </c>
    </row>
    <row r="11" spans="1:2">
      <c r="A11" s="4">
        <v>3.2</v>
      </c>
      <c r="B11" s="4">
        <v>5.0199999999999996</v>
      </c>
    </row>
    <row r="12" spans="1:2">
      <c r="A12" s="4">
        <v>3.15</v>
      </c>
      <c r="B12" s="4">
        <v>6.4000000000000001E-2</v>
      </c>
    </row>
    <row r="13" spans="1:2">
      <c r="A13" s="4">
        <v>3.1</v>
      </c>
      <c r="B13" s="4">
        <v>4.4999999999999998E-2</v>
      </c>
    </row>
    <row r="14" spans="1:2">
      <c r="A14" s="4">
        <v>3</v>
      </c>
      <c r="B14" s="4">
        <v>3.2000000000000001E-2</v>
      </c>
    </row>
    <row r="15" spans="1:2">
      <c r="A15" s="4">
        <v>2.8</v>
      </c>
      <c r="B15" s="4">
        <v>2.5999999999999999E-2</v>
      </c>
    </row>
    <row r="16" spans="1:2">
      <c r="A16" s="4">
        <v>2.6</v>
      </c>
      <c r="B16" s="4">
        <v>2.1000000000000001E-2</v>
      </c>
    </row>
    <row r="17" spans="1:2">
      <c r="A17" s="4">
        <v>2.4</v>
      </c>
      <c r="B17" s="4">
        <v>1.7000000000000001E-2</v>
      </c>
    </row>
    <row r="18" spans="1:2">
      <c r="A18" s="4">
        <v>2.2000000000000002</v>
      </c>
      <c r="B18" s="4">
        <v>1.4E-2</v>
      </c>
    </row>
    <row r="19" spans="1:2">
      <c r="A19" s="4">
        <v>2</v>
      </c>
      <c r="B19" s="4">
        <v>8.9999999999999993E-3</v>
      </c>
    </row>
    <row r="20" spans="1:2">
      <c r="A20" s="4">
        <v>1.8</v>
      </c>
      <c r="B20" s="4">
        <v>7.0000000000000001E-3</v>
      </c>
    </row>
    <row r="21" spans="1:2">
      <c r="A21" s="4">
        <v>1.6</v>
      </c>
      <c r="B21" s="4">
        <v>4.0000000000000001E-3</v>
      </c>
    </row>
    <row r="22" spans="1:2">
      <c r="A22" s="4">
        <v>1.4</v>
      </c>
      <c r="B22" s="4">
        <v>3.0000000000000001E-3</v>
      </c>
    </row>
    <row r="23" spans="1:2">
      <c r="A23" s="4">
        <v>1.2</v>
      </c>
      <c r="B23" s="4">
        <v>2E-3</v>
      </c>
    </row>
    <row r="24" spans="1:2">
      <c r="A24" s="4">
        <v>1</v>
      </c>
      <c r="B24" s="4">
        <v>1E-3</v>
      </c>
    </row>
    <row r="25" spans="1:2">
      <c r="A25" s="4">
        <v>0.8</v>
      </c>
      <c r="B25" s="4">
        <v>1E-3</v>
      </c>
    </row>
    <row r="26" spans="1:2">
      <c r="A26" s="4">
        <v>0.6</v>
      </c>
      <c r="B26" s="4">
        <v>0</v>
      </c>
    </row>
    <row r="27" spans="1:2">
      <c r="A27" s="4">
        <v>0.4</v>
      </c>
      <c r="B27" s="4">
        <v>0</v>
      </c>
    </row>
    <row r="28" spans="1:2">
      <c r="A28" s="4">
        <v>0.2</v>
      </c>
      <c r="B28" s="4">
        <v>0</v>
      </c>
    </row>
    <row r="29" spans="1:2">
      <c r="A29" s="4">
        <v>0</v>
      </c>
      <c r="B29" s="4">
        <v>0</v>
      </c>
    </row>
    <row r="30" spans="1:2">
      <c r="A30" s="4"/>
      <c r="B30" s="4"/>
    </row>
    <row r="31" spans="1:2">
      <c r="A31" s="4"/>
      <c r="B31" s="4"/>
    </row>
    <row r="32" spans="1:2">
      <c r="A32" s="4"/>
      <c r="B32" s="4"/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AC212-D900-4F7D-920C-64688E72361C}">
  <dimension ref="A1:B30"/>
  <sheetViews>
    <sheetView workbookViewId="0">
      <selection sqref="A1:B1"/>
    </sheetView>
  </sheetViews>
  <sheetFormatPr defaultRowHeight="18.75"/>
  <cols>
    <col min="1" max="1" width="10.875" customWidth="1"/>
    <col min="2" max="2" width="10.75" customWidth="1"/>
  </cols>
  <sheetData>
    <row r="1" spans="1:2">
      <c r="A1" t="s">
        <v>10</v>
      </c>
      <c r="B1" t="s">
        <v>9</v>
      </c>
    </row>
    <row r="2" spans="1:2">
      <c r="A2" s="4">
        <v>2.0000000000000001E-4</v>
      </c>
      <c r="B2" s="4">
        <v>0</v>
      </c>
    </row>
    <row r="3" spans="1:2">
      <c r="A3" s="4">
        <v>0.20030000000000001</v>
      </c>
      <c r="B3" s="4">
        <v>0</v>
      </c>
    </row>
    <row r="4" spans="1:2">
      <c r="A4" s="4">
        <v>0.40060000000000001</v>
      </c>
      <c r="B4" s="4">
        <v>0</v>
      </c>
    </row>
    <row r="5" spans="1:2">
      <c r="A5" s="4">
        <v>0.6008</v>
      </c>
      <c r="B5" s="4">
        <v>0</v>
      </c>
    </row>
    <row r="6" spans="1:2">
      <c r="A6" s="4">
        <v>0.80069999999999997</v>
      </c>
      <c r="B6" s="4">
        <v>0</v>
      </c>
    </row>
    <row r="7" spans="1:2">
      <c r="A7" s="4">
        <v>1.0009999999999999</v>
      </c>
      <c r="B7" s="4">
        <v>1E-3</v>
      </c>
    </row>
    <row r="8" spans="1:2">
      <c r="A8" s="4">
        <v>1.2011000000000001</v>
      </c>
      <c r="B8" s="4">
        <v>2E-3</v>
      </c>
    </row>
    <row r="9" spans="1:2">
      <c r="A9" s="4">
        <v>1.4013</v>
      </c>
      <c r="B9" s="4">
        <v>3.0000000000000001E-3</v>
      </c>
    </row>
    <row r="10" spans="1:2">
      <c r="A10" s="4">
        <v>1.6014999999999999</v>
      </c>
      <c r="B10" s="4">
        <v>4.0000000000000001E-3</v>
      </c>
    </row>
    <row r="11" spans="1:2">
      <c r="A11" s="4">
        <v>1.8018000000000001</v>
      </c>
      <c r="B11" s="4">
        <v>6.0000000000000001E-3</v>
      </c>
    </row>
    <row r="12" spans="1:2">
      <c r="A12" s="4">
        <v>2.0019999999999998</v>
      </c>
      <c r="B12" s="4">
        <v>8.9999999999999993E-3</v>
      </c>
    </row>
    <row r="13" spans="1:2">
      <c r="A13" s="4">
        <v>2.2019000000000002</v>
      </c>
      <c r="B13" s="4">
        <v>1.2999999999999999E-2</v>
      </c>
    </row>
    <row r="14" spans="1:2">
      <c r="A14" s="4">
        <v>2.4022000000000001</v>
      </c>
      <c r="B14" s="4">
        <v>1.7000000000000001E-2</v>
      </c>
    </row>
    <row r="15" spans="1:2">
      <c r="A15" s="4">
        <v>2.6019999999999999</v>
      </c>
      <c r="B15" s="4">
        <v>2.1999999999999999E-2</v>
      </c>
    </row>
    <row r="16" spans="1:2">
      <c r="A16" s="4">
        <v>2.8022</v>
      </c>
      <c r="B16" s="4">
        <v>2.5999999999999999E-2</v>
      </c>
    </row>
    <row r="17" spans="1:2">
      <c r="A17" s="4">
        <v>3.0024999999999999</v>
      </c>
      <c r="B17" s="4">
        <v>3.2000000000000001E-2</v>
      </c>
    </row>
    <row r="18" spans="1:2">
      <c r="A18" s="4">
        <v>3.0524</v>
      </c>
      <c r="B18" s="4">
        <v>3.6999999999999998E-2</v>
      </c>
    </row>
    <row r="19" spans="1:2">
      <c r="A19" s="4">
        <v>3.1025</v>
      </c>
      <c r="B19" s="4">
        <v>4.5999999999999999E-2</v>
      </c>
    </row>
    <row r="20" spans="1:2">
      <c r="A20" s="4">
        <v>3.1526000000000001</v>
      </c>
      <c r="B20" s="4">
        <v>6.5000000000000002E-2</v>
      </c>
    </row>
    <row r="21" spans="1:2">
      <c r="A21" s="4">
        <v>3.2025000000000001</v>
      </c>
      <c r="B21" s="4">
        <v>5.0199999999999996</v>
      </c>
    </row>
    <row r="22" spans="1:2">
      <c r="A22" s="4">
        <v>3.4026999999999998</v>
      </c>
      <c r="B22" s="4">
        <v>5.0199999999999996</v>
      </c>
    </row>
    <row r="23" spans="1:2">
      <c r="A23" s="4">
        <v>3.6032999999999999</v>
      </c>
      <c r="B23" s="4">
        <v>5.0199999999999996</v>
      </c>
    </row>
    <row r="24" spans="1:2">
      <c r="A24" s="4">
        <v>3.8029999999999999</v>
      </c>
      <c r="B24" s="4">
        <v>5.0199999999999996</v>
      </c>
    </row>
    <row r="25" spans="1:2">
      <c r="A25" s="4">
        <v>4.0029000000000003</v>
      </c>
      <c r="B25" s="4">
        <v>5.0199999999999996</v>
      </c>
    </row>
    <row r="26" spans="1:2">
      <c r="A26" s="4">
        <v>4.2050000000000001</v>
      </c>
      <c r="B26" s="4">
        <v>5.0199999999999996</v>
      </c>
    </row>
    <row r="27" spans="1:2">
      <c r="A27" s="4">
        <v>4.4039999999999999</v>
      </c>
      <c r="B27" s="4">
        <v>5.0199999999999996</v>
      </c>
    </row>
    <row r="28" spans="1:2">
      <c r="A28" s="4">
        <v>4.6040000000000001</v>
      </c>
      <c r="B28" s="4">
        <v>5.0199999999999996</v>
      </c>
    </row>
    <row r="29" spans="1:2">
      <c r="A29" s="4">
        <v>4.8040000000000003</v>
      </c>
      <c r="B29" s="4">
        <v>5.0199999999999996</v>
      </c>
    </row>
    <row r="30" spans="1:2">
      <c r="A30" s="4">
        <v>5.0019999999999998</v>
      </c>
      <c r="B30" s="4">
        <v>5.0199999999999996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769D8-7736-4FF6-A06B-F8F6AD8D70F2}">
  <dimension ref="A1:B30"/>
  <sheetViews>
    <sheetView workbookViewId="0">
      <selection sqref="A1:B1"/>
    </sheetView>
  </sheetViews>
  <sheetFormatPr defaultRowHeight="18.75"/>
  <sheetData>
    <row r="1" spans="1:2">
      <c r="A1" t="s">
        <v>10</v>
      </c>
      <c r="B1" t="s">
        <v>9</v>
      </c>
    </row>
    <row r="2" spans="1:2">
      <c r="A2" s="3">
        <v>5.0030000000000001</v>
      </c>
      <c r="B2" s="3">
        <v>5.0199999999999996</v>
      </c>
    </row>
    <row r="3" spans="1:2">
      <c r="A3" s="3">
        <v>4.8040000000000003</v>
      </c>
      <c r="B3" s="3">
        <v>5.0199999999999996</v>
      </c>
    </row>
    <row r="4" spans="1:2">
      <c r="A4" s="3">
        <v>4.6020000000000003</v>
      </c>
      <c r="B4" s="3">
        <v>5.0199999999999996</v>
      </c>
    </row>
    <row r="5" spans="1:2">
      <c r="A5" s="3">
        <v>4.4020000000000001</v>
      </c>
      <c r="B5" s="3">
        <v>5.0199999999999996</v>
      </c>
    </row>
    <row r="6" spans="1:2">
      <c r="A6" s="3">
        <v>4.202</v>
      </c>
      <c r="B6" s="3">
        <v>5.0199999999999996</v>
      </c>
    </row>
    <row r="7" spans="1:2">
      <c r="A7" s="3">
        <v>4.0027999999999997</v>
      </c>
      <c r="B7" s="3">
        <v>5.0199999999999996</v>
      </c>
    </row>
    <row r="8" spans="1:2">
      <c r="A8" s="3">
        <v>3.8028</v>
      </c>
      <c r="B8" s="3">
        <v>5.0199999999999996</v>
      </c>
    </row>
    <row r="9" spans="1:2">
      <c r="A9" s="3">
        <v>3.6030000000000002</v>
      </c>
      <c r="B9" s="3">
        <v>5.0199999999999996</v>
      </c>
    </row>
    <row r="10" spans="1:2">
      <c r="A10" s="3">
        <v>3.4024999999999999</v>
      </c>
      <c r="B10" s="3">
        <v>5.0199999999999996</v>
      </c>
    </row>
    <row r="11" spans="1:2">
      <c r="A11" s="3">
        <v>3.2025999999999999</v>
      </c>
      <c r="B11" s="3">
        <v>5.0199999999999996</v>
      </c>
    </row>
    <row r="12" spans="1:2">
      <c r="A12" s="3">
        <v>3.0024000000000002</v>
      </c>
      <c r="B12" s="3">
        <v>5.0199999999999996</v>
      </c>
    </row>
    <row r="13" spans="1:2">
      <c r="A13" s="3">
        <v>2.8029000000000002</v>
      </c>
      <c r="B13" s="3">
        <v>5.0199999999999996</v>
      </c>
    </row>
    <row r="14" spans="1:2">
      <c r="A14" s="3">
        <v>2.6023000000000001</v>
      </c>
      <c r="B14" s="3">
        <v>5.0199999999999996</v>
      </c>
    </row>
    <row r="15" spans="1:2">
      <c r="A15" s="3">
        <v>2.4022000000000001</v>
      </c>
      <c r="B15" s="3">
        <v>5.0199999999999996</v>
      </c>
    </row>
    <row r="16" spans="1:2">
      <c r="A16" s="3">
        <v>2.302</v>
      </c>
      <c r="B16" s="3">
        <v>1.4999999999999999E-2</v>
      </c>
    </row>
    <row r="17" spans="1:2">
      <c r="A17" s="3">
        <v>2.202</v>
      </c>
      <c r="B17" s="3">
        <v>1.2999999999999999E-2</v>
      </c>
    </row>
    <row r="18" spans="1:2">
      <c r="A18" s="3">
        <v>2.0021</v>
      </c>
      <c r="B18" s="3">
        <v>8.9999999999999993E-3</v>
      </c>
    </row>
    <row r="19" spans="1:2">
      <c r="A19" s="3">
        <v>1.8017000000000001</v>
      </c>
      <c r="B19" s="3">
        <v>6.0000000000000001E-3</v>
      </c>
    </row>
    <row r="20" spans="1:2">
      <c r="A20" s="3">
        <v>1.6014999999999999</v>
      </c>
      <c r="B20" s="3">
        <v>4.0000000000000001E-3</v>
      </c>
    </row>
    <row r="21" spans="1:2">
      <c r="A21" s="3">
        <v>1.4015</v>
      </c>
      <c r="B21" s="3">
        <v>3.0000000000000001E-3</v>
      </c>
    </row>
    <row r="22" spans="1:2">
      <c r="A22" s="3">
        <v>1.2011000000000001</v>
      </c>
      <c r="B22" s="3">
        <v>2E-3</v>
      </c>
    </row>
    <row r="23" spans="1:2">
      <c r="A23" s="3">
        <v>1.0008999999999999</v>
      </c>
      <c r="B23" s="3">
        <v>1E-3</v>
      </c>
    </row>
    <row r="24" spans="1:2">
      <c r="A24" s="3">
        <v>0.80069999999999997</v>
      </c>
      <c r="B24" s="3">
        <v>1E-3</v>
      </c>
    </row>
    <row r="25" spans="1:2">
      <c r="A25" s="3">
        <v>0.60060000000000002</v>
      </c>
      <c r="B25" s="3">
        <v>0</v>
      </c>
    </row>
    <row r="26" spans="1:2">
      <c r="A26" s="3">
        <v>0.40050000000000002</v>
      </c>
      <c r="B26" s="3">
        <v>0</v>
      </c>
    </row>
    <row r="27" spans="1:2">
      <c r="A27" s="3">
        <v>0.20030000000000001</v>
      </c>
      <c r="B27" s="3">
        <v>0</v>
      </c>
    </row>
    <row r="28" spans="1:2">
      <c r="A28" s="3">
        <v>0</v>
      </c>
      <c r="B28" s="3">
        <v>0</v>
      </c>
    </row>
    <row r="29" spans="1:2">
      <c r="A29" s="3"/>
      <c r="B29" s="3"/>
    </row>
    <row r="30" spans="1:2">
      <c r="A30" s="3"/>
      <c r="B30" s="3"/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585D5-03FA-43AE-B7B1-6572B21A0174}">
  <dimension ref="A1:B31"/>
  <sheetViews>
    <sheetView workbookViewId="0">
      <selection sqref="A1:B1"/>
    </sheetView>
  </sheetViews>
  <sheetFormatPr defaultRowHeight="18.75"/>
  <sheetData>
    <row r="1" spans="1:2">
      <c r="A1" t="s">
        <v>10</v>
      </c>
      <c r="B1" t="s">
        <v>9</v>
      </c>
    </row>
    <row r="2" spans="1:2">
      <c r="A2" s="4">
        <v>0</v>
      </c>
      <c r="B2" s="4">
        <v>0</v>
      </c>
    </row>
    <row r="3" spans="1:2">
      <c r="A3" s="4">
        <v>0.20019999999999999</v>
      </c>
      <c r="B3" s="4">
        <v>0</v>
      </c>
    </row>
    <row r="4" spans="1:2">
      <c r="A4" s="4">
        <v>0.40039999999999998</v>
      </c>
      <c r="B4" s="4">
        <v>0</v>
      </c>
    </row>
    <row r="5" spans="1:2">
      <c r="A5" s="4">
        <v>0.60070000000000001</v>
      </c>
      <c r="B5" s="4">
        <v>0</v>
      </c>
    </row>
    <row r="6" spans="1:2">
      <c r="A6" s="4">
        <v>0.80079999999999996</v>
      </c>
      <c r="B6" s="4">
        <v>0</v>
      </c>
    </row>
    <row r="7" spans="1:2">
      <c r="A7" s="4">
        <v>1.0008999999999999</v>
      </c>
      <c r="B7" s="4">
        <v>0</v>
      </c>
    </row>
    <row r="8" spans="1:2">
      <c r="A8" s="4">
        <v>1.2010000000000001</v>
      </c>
      <c r="B8" s="4">
        <v>1E-3</v>
      </c>
    </row>
    <row r="9" spans="1:2">
      <c r="A9" s="4">
        <v>1.4012</v>
      </c>
      <c r="B9" s="4">
        <v>1E-3</v>
      </c>
    </row>
    <row r="10" spans="1:2">
      <c r="A10" s="4">
        <v>1.6014999999999999</v>
      </c>
      <c r="B10" s="4">
        <v>2E-3</v>
      </c>
    </row>
    <row r="11" spans="1:2">
      <c r="A11" s="4">
        <v>1.8018000000000001</v>
      </c>
      <c r="B11" s="4">
        <v>2E-3</v>
      </c>
    </row>
    <row r="12" spans="1:2">
      <c r="A12" s="4">
        <v>2.0019</v>
      </c>
      <c r="B12" s="4">
        <v>3.0000000000000001E-3</v>
      </c>
    </row>
    <row r="13" spans="1:2">
      <c r="A13" s="4">
        <v>2.202</v>
      </c>
      <c r="B13" s="4">
        <v>4.0000000000000001E-3</v>
      </c>
    </row>
    <row r="14" spans="1:2">
      <c r="A14" s="4">
        <v>2.4020999999999999</v>
      </c>
      <c r="B14" s="4">
        <v>5.0000000000000001E-3</v>
      </c>
    </row>
    <row r="15" spans="1:2">
      <c r="A15" s="4">
        <v>2.6021000000000001</v>
      </c>
      <c r="B15" s="4">
        <v>7.0000000000000001E-3</v>
      </c>
    </row>
    <row r="16" spans="1:2">
      <c r="A16" s="4">
        <v>2.8022999999999998</v>
      </c>
      <c r="B16" s="4">
        <v>8.9999999999999993E-3</v>
      </c>
    </row>
    <row r="17" spans="1:2">
      <c r="A17" s="4">
        <v>3.0024000000000002</v>
      </c>
      <c r="B17" s="4">
        <v>1.0999999999999999E-2</v>
      </c>
    </row>
    <row r="18" spans="1:2">
      <c r="A18" s="4">
        <v>3.2025000000000001</v>
      </c>
      <c r="B18" s="4">
        <v>1.4E-2</v>
      </c>
    </row>
    <row r="19" spans="1:2">
      <c r="A19" s="4">
        <v>3.4026000000000001</v>
      </c>
      <c r="B19" s="4">
        <v>0.02</v>
      </c>
    </row>
    <row r="20" spans="1:2">
      <c r="A20" s="4">
        <v>3.4527999999999999</v>
      </c>
      <c r="B20" s="4">
        <v>5.0199999999999996</v>
      </c>
    </row>
    <row r="21" spans="1:2">
      <c r="A21" s="4">
        <v>3.5026000000000002</v>
      </c>
      <c r="B21" s="4">
        <v>5.0199999999999996</v>
      </c>
    </row>
    <row r="22" spans="1:2">
      <c r="A22" s="4">
        <v>3.6027999999999998</v>
      </c>
      <c r="B22" s="4">
        <v>5.0199999999999996</v>
      </c>
    </row>
    <row r="23" spans="1:2">
      <c r="A23" s="4">
        <v>3.8028</v>
      </c>
      <c r="B23" s="4">
        <v>5.0199999999999996</v>
      </c>
    </row>
    <row r="24" spans="1:2">
      <c r="A24" s="4">
        <v>4.0029000000000003</v>
      </c>
      <c r="B24" s="4">
        <v>5.0199999999999996</v>
      </c>
    </row>
    <row r="25" spans="1:2">
      <c r="A25" s="4">
        <v>4.2</v>
      </c>
      <c r="B25" s="4">
        <v>5.0199999999999996</v>
      </c>
    </row>
    <row r="26" spans="1:2">
      <c r="A26" s="4">
        <v>4.4020000000000001</v>
      </c>
      <c r="B26" s="4">
        <v>5.0199999999999996</v>
      </c>
    </row>
    <row r="27" spans="1:2">
      <c r="A27" s="4">
        <v>4.6029999999999998</v>
      </c>
      <c r="B27" s="4">
        <v>5.0199999999999996</v>
      </c>
    </row>
    <row r="28" spans="1:2">
      <c r="A28" s="4">
        <v>4.8029999999999999</v>
      </c>
      <c r="B28" s="4">
        <v>5.0199999999999996</v>
      </c>
    </row>
    <row r="29" spans="1:2">
      <c r="A29" s="4">
        <v>5.0019999999999998</v>
      </c>
      <c r="B29" s="4">
        <v>5.0199999999999996</v>
      </c>
    </row>
    <row r="30" spans="1:2">
      <c r="A30" s="4"/>
      <c r="B30" s="4"/>
    </row>
    <row r="31" spans="1:2">
      <c r="A31" s="4"/>
      <c r="B31" s="4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9C5AC-6146-46D7-BF95-68E568084E7C}">
  <dimension ref="A1:B30"/>
  <sheetViews>
    <sheetView workbookViewId="0">
      <selection activeCell="I32" sqref="I32"/>
    </sheetView>
  </sheetViews>
  <sheetFormatPr defaultRowHeight="18.75"/>
  <sheetData>
    <row r="1" spans="1:2">
      <c r="A1" t="s">
        <v>10</v>
      </c>
      <c r="B1" t="s">
        <v>9</v>
      </c>
    </row>
    <row r="2" spans="1:2">
      <c r="A2" s="4">
        <v>5.0019999999999998</v>
      </c>
      <c r="B2" s="4">
        <v>5.0199999999999996</v>
      </c>
    </row>
    <row r="3" spans="1:2">
      <c r="A3" s="4">
        <v>4.8029999999999999</v>
      </c>
      <c r="B3" s="4">
        <v>5.0199999999999996</v>
      </c>
    </row>
    <row r="4" spans="1:2">
      <c r="A4" s="4">
        <v>4.6029999999999998</v>
      </c>
      <c r="B4" s="4">
        <v>5.0199999999999996</v>
      </c>
    </row>
    <row r="5" spans="1:2">
      <c r="A5" s="4">
        <v>4.4020000000000001</v>
      </c>
      <c r="B5" s="4">
        <v>5.0199999999999996</v>
      </c>
    </row>
    <row r="6" spans="1:2">
      <c r="A6" s="4">
        <v>4.2</v>
      </c>
      <c r="B6" s="4">
        <v>5.0199999999999996</v>
      </c>
    </row>
    <row r="7" spans="1:2">
      <c r="A7" s="4">
        <v>4.0026000000000002</v>
      </c>
      <c r="B7" s="4">
        <v>5.0199999999999996</v>
      </c>
    </row>
    <row r="8" spans="1:2">
      <c r="A8" s="4">
        <v>3.8028</v>
      </c>
      <c r="B8" s="4">
        <v>5.0199999999999996</v>
      </c>
    </row>
    <row r="9" spans="1:2">
      <c r="A9" s="4">
        <v>3.6030000000000002</v>
      </c>
      <c r="B9" s="4">
        <v>5.0199999999999996</v>
      </c>
    </row>
    <row r="10" spans="1:2">
      <c r="A10" s="4">
        <v>3.4074</v>
      </c>
      <c r="B10" s="4">
        <v>5.0199999999999996</v>
      </c>
    </row>
    <row r="11" spans="1:2">
      <c r="A11" s="4">
        <v>3.2027000000000001</v>
      </c>
      <c r="B11" s="4">
        <v>5.0199999999999996</v>
      </c>
    </row>
    <row r="12" spans="1:2">
      <c r="A12" s="4">
        <v>3.0024000000000002</v>
      </c>
      <c r="B12" s="4">
        <v>5.0199999999999996</v>
      </c>
    </row>
    <row r="13" spans="1:2">
      <c r="A13" s="4">
        <v>2.8031000000000001</v>
      </c>
      <c r="B13" s="4">
        <v>5.0199999999999996</v>
      </c>
    </row>
    <row r="14" spans="1:2">
      <c r="A14" s="4">
        <v>2.6021999999999998</v>
      </c>
      <c r="B14" s="4">
        <v>5.0199999999999996</v>
      </c>
    </row>
    <row r="15" spans="1:2">
      <c r="A15" s="4">
        <v>2.4020999999999999</v>
      </c>
      <c r="B15" s="4">
        <v>5.0199999999999996</v>
      </c>
    </row>
    <row r="16" spans="1:2">
      <c r="A16" s="4">
        <v>2.3521000000000001</v>
      </c>
      <c r="B16" s="4">
        <v>5.0000000000000001E-3</v>
      </c>
    </row>
    <row r="17" spans="1:2">
      <c r="A17" s="4">
        <v>2.3065000000000002</v>
      </c>
      <c r="B17" s="4">
        <v>5.0000000000000001E-3</v>
      </c>
    </row>
    <row r="18" spans="1:2">
      <c r="A18" s="4">
        <v>2.2021000000000002</v>
      </c>
      <c r="B18" s="4">
        <v>4.0000000000000001E-3</v>
      </c>
    </row>
    <row r="19" spans="1:2">
      <c r="A19" s="4">
        <v>2.0019</v>
      </c>
      <c r="B19" s="4">
        <v>3.0000000000000001E-3</v>
      </c>
    </row>
    <row r="20" spans="1:2">
      <c r="A20" s="4">
        <v>1.8017000000000001</v>
      </c>
      <c r="B20" s="4">
        <v>2E-3</v>
      </c>
    </row>
    <row r="21" spans="1:2">
      <c r="A21" s="4">
        <v>1.6013999999999999</v>
      </c>
      <c r="B21" s="4">
        <v>2E-3</v>
      </c>
    </row>
    <row r="22" spans="1:2">
      <c r="A22" s="4">
        <v>1.4014</v>
      </c>
      <c r="B22" s="4">
        <v>1E-3</v>
      </c>
    </row>
    <row r="23" spans="1:2">
      <c r="A23" s="4">
        <v>1.2013</v>
      </c>
      <c r="B23" s="4">
        <v>1E-3</v>
      </c>
    </row>
    <row r="24" spans="1:2">
      <c r="A24" s="4">
        <v>1.0034000000000001</v>
      </c>
      <c r="B24" s="4">
        <v>0</v>
      </c>
    </row>
    <row r="25" spans="1:2">
      <c r="A25" s="4">
        <v>0.80069999999999997</v>
      </c>
      <c r="B25" s="4">
        <v>0</v>
      </c>
    </row>
    <row r="26" spans="1:2">
      <c r="A26" s="4">
        <v>0.60070000000000001</v>
      </c>
      <c r="B26" s="4">
        <v>0</v>
      </c>
    </row>
    <row r="27" spans="1:2">
      <c r="A27" s="4">
        <v>0.40060000000000001</v>
      </c>
      <c r="B27" s="4">
        <v>0</v>
      </c>
    </row>
    <row r="28" spans="1:2">
      <c r="A28" s="4">
        <v>0.20050000000000001</v>
      </c>
      <c r="B28" s="4">
        <v>0</v>
      </c>
    </row>
    <row r="29" spans="1:2">
      <c r="A29" s="4">
        <v>0</v>
      </c>
      <c r="B29" s="4">
        <v>0</v>
      </c>
    </row>
    <row r="30" spans="1:2">
      <c r="A30" s="4"/>
      <c r="B30" s="4"/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295B0-E6CD-4681-8835-2A9064755CD4}">
  <dimension ref="A1:H15"/>
  <sheetViews>
    <sheetView workbookViewId="0">
      <selection activeCell="B15" sqref="A3:B15"/>
    </sheetView>
  </sheetViews>
  <sheetFormatPr defaultRowHeight="18.75"/>
  <cols>
    <col min="1" max="1" width="12.875" bestFit="1" customWidth="1"/>
    <col min="2" max="2" width="11.625" bestFit="1" customWidth="1"/>
    <col min="3" max="3" width="9.5" bestFit="1" customWidth="1"/>
    <col min="4" max="4" width="11.625" bestFit="1" customWidth="1"/>
    <col min="5" max="5" width="9.5" bestFit="1" customWidth="1"/>
  </cols>
  <sheetData>
    <row r="1" spans="1:8">
      <c r="B1" t="s">
        <v>19</v>
      </c>
      <c r="C1" t="s">
        <v>20</v>
      </c>
      <c r="E1" t="s">
        <v>14</v>
      </c>
      <c r="F1">
        <f>5*10^3</f>
        <v>5000</v>
      </c>
      <c r="H1" t="s">
        <v>15</v>
      </c>
    </row>
    <row r="2" spans="1:8">
      <c r="A2" t="s">
        <v>18</v>
      </c>
      <c r="B2" t="s">
        <v>21</v>
      </c>
      <c r="E2" s="6">
        <f>A3*$F$1*LN(5/2.5)</f>
        <v>7.6246189861593966E-7</v>
      </c>
      <c r="H2">
        <f>0.01*10^(-3)</f>
        <v>1.0000000000000001E-5</v>
      </c>
    </row>
    <row r="3" spans="1:8">
      <c r="A3" s="6">
        <f>22*10^(-12)*10^1</f>
        <v>2.1999999999999999E-10</v>
      </c>
      <c r="B3" s="6">
        <f>600*10^(-9)</f>
        <v>6.0000000000000008E-7</v>
      </c>
      <c r="C3" s="6">
        <f>600*10^(-9)</f>
        <v>6.0000000000000008E-7</v>
      </c>
      <c r="E3" s="6">
        <f>A4*$F$1*LN(5/2.5)</f>
        <v>7.6246189861593979E-6</v>
      </c>
      <c r="H3">
        <f t="shared" ref="H3:H6" si="0">0.01*10^(-3)</f>
        <v>1.0000000000000001E-5</v>
      </c>
    </row>
    <row r="4" spans="1:8">
      <c r="A4" s="6">
        <f xml:space="preserve"> 22*10^(-12)*10^2</f>
        <v>2.1999999999999998E-9</v>
      </c>
      <c r="B4" s="6">
        <f>6.6*10^(-6)</f>
        <v>6.5999999999999995E-6</v>
      </c>
      <c r="C4" s="6">
        <f>8*10^(-6)</f>
        <v>7.9999999999999996E-6</v>
      </c>
      <c r="E4" s="6">
        <f>A5*$F$1*LN(5/2.5)</f>
        <v>7.6246189861593977E-5</v>
      </c>
      <c r="H4">
        <f t="shared" si="0"/>
        <v>1.0000000000000001E-5</v>
      </c>
    </row>
    <row r="5" spans="1:8">
      <c r="A5" s="6">
        <f xml:space="preserve"> 22*10^(-12)*10^3</f>
        <v>2.1999999999999998E-8</v>
      </c>
      <c r="B5" s="6">
        <f xml:space="preserve"> 60*10^(-6)</f>
        <v>5.9999999999999995E-5</v>
      </c>
      <c r="C5" s="6">
        <f>52*10^(-6)</f>
        <v>5.1999999999999997E-5</v>
      </c>
      <c r="E5" s="6">
        <f>A6*$F$1*LN(5/2.5)</f>
        <v>7.6246189861593967E-4</v>
      </c>
      <c r="H5">
        <f t="shared" si="0"/>
        <v>1.0000000000000001E-5</v>
      </c>
    </row>
    <row r="6" spans="1:8">
      <c r="A6" s="6">
        <f xml:space="preserve"> 22*10^(-12)*10^4</f>
        <v>2.1999999999999998E-7</v>
      </c>
      <c r="B6" s="6">
        <f>500*10^(-6)</f>
        <v>5.0000000000000001E-4</v>
      </c>
      <c r="C6" s="6">
        <f>450*10^(-6)</f>
        <v>4.4999999999999999E-4</v>
      </c>
      <c r="E6" s="6">
        <f>A7*$F$1*LN(5/2.5)</f>
        <v>7.6246189861593969E-3</v>
      </c>
      <c r="H6">
        <f t="shared" si="0"/>
        <v>1.0000000000000001E-5</v>
      </c>
    </row>
    <row r="7" spans="1:8">
      <c r="A7" s="6">
        <f>22*10^(-12)*10^5</f>
        <v>2.1999999999999997E-6</v>
      </c>
      <c r="B7" s="6">
        <f>4.6*10^(-3)</f>
        <v>4.5999999999999999E-3</v>
      </c>
      <c r="C7" s="6">
        <f>4.6*10^(-3)</f>
        <v>4.5999999999999999E-3</v>
      </c>
    </row>
    <row r="8" spans="1:8">
      <c r="A8" s="6">
        <f>33*10^1*10^-12</f>
        <v>3.3E-10</v>
      </c>
      <c r="B8" s="6">
        <f>800*10^-9</f>
        <v>8.0000000000000007E-7</v>
      </c>
    </row>
    <row r="9" spans="1:8">
      <c r="A9" s="6">
        <f>33*10^2*10^-12</f>
        <v>3.2999999999999998E-9</v>
      </c>
      <c r="B9" s="6">
        <f>8.25*10^-6</f>
        <v>8.2499999999999989E-6</v>
      </c>
      <c r="D9" s="5">
        <f>3*10^(-9)</f>
        <v>3.0000000000000004E-9</v>
      </c>
    </row>
    <row r="10" spans="1:8">
      <c r="A10" s="6">
        <f>33*10^3*10^-12</f>
        <v>3.2999999999999998E-8</v>
      </c>
      <c r="B10" s="6">
        <f>96*10^-6</f>
        <v>9.6000000000000002E-5</v>
      </c>
      <c r="D10" s="5">
        <f t="shared" ref="D10:D13" si="1">3*10^(-9)</f>
        <v>3.0000000000000004E-9</v>
      </c>
    </row>
    <row r="11" spans="1:8">
      <c r="A11" s="6">
        <f>47*10^2*10^-12</f>
        <v>4.6999999999999999E-9</v>
      </c>
      <c r="B11" s="6">
        <f>14.4*10^-6</f>
        <v>1.4399999999999999E-5</v>
      </c>
      <c r="D11" s="5">
        <f t="shared" si="1"/>
        <v>3.0000000000000004E-9</v>
      </c>
    </row>
    <row r="12" spans="1:8">
      <c r="A12" s="6">
        <f>10*10^5*10^-12</f>
        <v>9.9999999999999995E-7</v>
      </c>
      <c r="B12" s="6">
        <f>2120*10^-6</f>
        <v>2.1199999999999999E-3</v>
      </c>
      <c r="D12" s="5">
        <f t="shared" si="1"/>
        <v>3.0000000000000004E-9</v>
      </c>
    </row>
    <row r="13" spans="1:8">
      <c r="A13" s="6">
        <f>68*10^2*10^-12</f>
        <v>6.7999999999999997E-9</v>
      </c>
      <c r="B13" s="6">
        <f>15.7*10^-6</f>
        <v>1.5699999999999999E-5</v>
      </c>
      <c r="D13" s="5">
        <f t="shared" si="1"/>
        <v>3.0000000000000004E-9</v>
      </c>
    </row>
    <row r="14" spans="1:8">
      <c r="A14" s="6">
        <f>10*10^2*10^-12</f>
        <v>1.0000000000000001E-9</v>
      </c>
      <c r="B14" s="6">
        <f>2.5*10^-6</f>
        <v>2.4999999999999998E-6</v>
      </c>
    </row>
    <row r="15" spans="1:8">
      <c r="A15" s="6">
        <f>10*10^3*10^-12</f>
        <v>1E-8</v>
      </c>
      <c r="B15" s="6">
        <f>25*10^-6</f>
        <v>2.4999999999999998E-5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AE32E-51C0-47A3-B8BC-399CD628A108}">
  <dimension ref="A1:B9"/>
  <sheetViews>
    <sheetView workbookViewId="0">
      <selection sqref="A1:B9"/>
    </sheetView>
  </sheetViews>
  <sheetFormatPr defaultRowHeight="18.75"/>
  <sheetData>
    <row r="1" spans="1:2">
      <c r="A1" t="s">
        <v>16</v>
      </c>
      <c r="B1" t="s">
        <v>17</v>
      </c>
    </row>
    <row r="2" spans="1:2">
      <c r="A2">
        <v>0</v>
      </c>
      <c r="B2">
        <v>0</v>
      </c>
    </row>
    <row r="3" spans="1:2">
      <c r="A3">
        <v>1</v>
      </c>
      <c r="B3">
        <v>1E-3</v>
      </c>
    </row>
    <row r="4" spans="1:2">
      <c r="A4">
        <v>2</v>
      </c>
      <c r="B4">
        <v>1E-3</v>
      </c>
    </row>
    <row r="5" spans="1:2">
      <c r="A5">
        <v>3</v>
      </c>
      <c r="B5">
        <v>2E-3</v>
      </c>
    </row>
    <row r="6" spans="1:2">
      <c r="A6">
        <v>3.5028000000000001</v>
      </c>
      <c r="B6">
        <v>2E-3</v>
      </c>
    </row>
    <row r="7" spans="1:2">
      <c r="A7">
        <v>4</v>
      </c>
      <c r="B7">
        <v>3.0000000000000001E-3</v>
      </c>
    </row>
    <row r="8" spans="1:2">
      <c r="A8">
        <v>4.5030000000000001</v>
      </c>
      <c r="B8">
        <v>4.95</v>
      </c>
    </row>
    <row r="9" spans="1:2">
      <c r="A9">
        <v>5</v>
      </c>
      <c r="B9">
        <v>4.95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グラフ</vt:lpstr>
      </vt:variant>
      <vt:variant>
        <vt:i4>2</vt:i4>
      </vt:variant>
    </vt:vector>
  </HeadingPairs>
  <TitlesOfParts>
    <vt:vector size="14" baseType="lpstr">
      <vt:lpstr>吟味事項1</vt:lpstr>
      <vt:lpstr>実験1 小→大 失敗</vt:lpstr>
      <vt:lpstr>実験1 大→小 失敗</vt:lpstr>
      <vt:lpstr>実験1 小→大</vt:lpstr>
      <vt:lpstr>実験1 大→小</vt:lpstr>
      <vt:lpstr>実験1 ダイオード2個 小→大</vt:lpstr>
      <vt:lpstr>実験1 ダイオード2個 大→小</vt:lpstr>
      <vt:lpstr>実験3</vt:lpstr>
      <vt:lpstr>抵抗比1昇圧</vt:lpstr>
      <vt:lpstr>抵抗比1降圧</vt:lpstr>
      <vt:lpstr>抵抗比20昇圧</vt:lpstr>
      <vt:lpstr>抵抗比20降圧</vt:lpstr>
      <vt:lpstr>実験1</vt:lpstr>
      <vt:lpstr>実験1 ダイオード2個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2019-06-03T22:42:05Z</dcterms:modified>
</cp:coreProperties>
</file>