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2110698-5600-4A7F-AD13-9C832EDF2FA1}"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E136" i="1" l="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<sst xmlns="http://schemas.openxmlformats.org/spreadsheetml/2006/main" count="3005" uniqueCount="1127">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</sst>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The Dominion of Simulated Dominion: Hour 72</a:t>
          </a:r>
        </a:p>
        <a:p>
          <a:r>
            <a:rPr lang="en-GB" sz="1100"/>
            <a:t>Overview</a:t>
          </a:r>
        </a:p>
        <a:p>
          <a:r>
            <a:rPr lang="en-GB" sz="1100"/>
            <a:t>Ruler:  Whatever</a:t>
          </a:r>
        </a:p>
        <a:p>
          <a:r>
            <a:rPr lang="en-GB" sz="1100"/>
            <a:t>Race:  Troll</a:t>
          </a:r>
        </a:p>
        <a:p>
          <a:r>
            <a:rPr lang="en-GB" sz="1100"/>
            <a:t>Land:  600</a:t>
          </a:r>
        </a:p>
        <a:p>
          <a:r>
            <a:rPr lang="en-GB" sz="1100"/>
            <a:t>Peasants:  6,682</a:t>
          </a:r>
        </a:p>
        <a:p>
          <a:r>
            <a:rPr lang="en-GB" sz="1100"/>
            <a:t>Draftees:  145</a:t>
          </a:r>
        </a:p>
        <a:p>
          <a:r>
            <a:rPr lang="en-GB" sz="1100"/>
            <a:t>Employment:  100.00%</a:t>
          </a:r>
        </a:p>
        <a:p>
          <a:r>
            <a:rPr lang="en-GB" sz="1100"/>
            <a:t>Networth:  29,839</a:t>
          </a:r>
        </a:p>
        <a:p>
          <a:r>
            <a:rPr lang="en-GB" sz="1100"/>
            <a:t>Resources</a:t>
          </a:r>
        </a:p>
        <a:p>
          <a:r>
            <a:rPr lang="en-GB" sz="1100"/>
            <a:t>Platinum:  1,559</a:t>
          </a:r>
        </a:p>
        <a:p>
          <a:r>
            <a:rPr lang="en-GB" sz="1100"/>
            <a:t>Food:  24,894</a:t>
          </a:r>
        </a:p>
        <a:p>
          <a:r>
            <a:rPr lang="en-GB" sz="1100"/>
            <a:t>Lumber:  23,136</a:t>
          </a:r>
        </a:p>
        <a:p>
          <a:r>
            <a:rPr lang="en-GB" sz="1100"/>
            <a:t>Mana:  13,785</a:t>
          </a:r>
        </a:p>
        <a:p>
          <a:r>
            <a:rPr lang="en-GB" sz="1100"/>
            <a:t>Ore:  212</a:t>
          </a:r>
        </a:p>
        <a:p>
          <a:r>
            <a:rPr lang="en-GB" sz="1100"/>
            <a:t>Gems:  0</a:t>
          </a:r>
        </a:p>
        <a:p>
          <a:r>
            <a:rPr lang="en-GB" sz="1100"/>
            <a:t>Boats:  35</a:t>
          </a:r>
        </a:p>
        <a:p>
          <a:r>
            <a:rPr lang="en-GB" sz="1100"/>
            <a:t>Military</a:t>
          </a:r>
        </a:p>
        <a:p>
          <a:r>
            <a:rPr lang="en-GB" sz="1100"/>
            <a:t>Morale:  100.00%</a:t>
          </a:r>
        </a:p>
        <a:p>
          <a:r>
            <a:rPr lang="en-GB" sz="1100"/>
            <a:t>Brute:  1,050</a:t>
          </a:r>
        </a:p>
        <a:p>
          <a:r>
            <a:rPr lang="en-GB" sz="1100"/>
            <a:t>Ogre:  440</a:t>
          </a:r>
        </a:p>
        <a:p>
          <a:r>
            <a:rPr lang="en-GB" sz="1100"/>
            <a:t>Basher:  255</a:t>
          </a:r>
        </a:p>
        <a:p>
          <a:r>
            <a:rPr lang="en-GB" sz="1100"/>
            <a:t>Smasher:  255</a:t>
          </a:r>
        </a:p>
        <a:p>
          <a:r>
            <a:rPr lang="en-GB" sz="1100"/>
            <a:t>Spies:  30</a:t>
          </a:r>
        </a:p>
        <a:p>
          <a:r>
            <a:rPr lang="en-GB" sz="1100"/>
            <a:t>Archspies: 0</a:t>
          </a:r>
        </a:p>
        <a:p>
          <a:r>
            <a:rPr lang="en-GB" sz="1100"/>
            <a:t>Wizards:  30</a:t>
          </a:r>
        </a:p>
        <a:p>
          <a:r>
            <a:rPr lang="en-GB" sz="1100"/>
            <a:t>Archmages:  0</a:t>
          </a:r>
        </a:p>
        <a:p>
          <a:endParaRPr lang="en-GB" sz="1100"/>
        </a:p>
        <a:p>
          <a:r>
            <a:rPr lang="en-GB" sz="1100"/>
            <a:t>--------------------------------------------------</a:t>
          </a:r>
        </a:p>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1052</v>
      </c>
      <c r="N1" s="464"/>
      <c r="O1" s="465"/>
    </row>
    <row r="2" spans="1:15" s="44" customFormat="1" ht="12.75" customHeight="1" x14ac:dyDescent="0.2">
      <c r="A2" s="490" t="s">
        <v>1092</v>
      </c>
      <c r="B2" s="491"/>
      <c r="C2" s="491"/>
      <c r="D2" s="491"/>
      <c r="E2" s="491"/>
      <c r="F2" s="491"/>
      <c r="G2" s="491"/>
      <c r="H2" s="491"/>
      <c r="I2" s="491"/>
      <c r="J2" s="491"/>
      <c r="K2" s="491"/>
      <c r="L2" s="492"/>
      <c r="M2" s="478" t="s">
        <v>1126</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1124</v>
      </c>
      <c r="K8" s="467"/>
      <c r="L8" s="468"/>
      <c r="M8" s="481"/>
      <c r="N8" s="482"/>
      <c r="O8" s="483"/>
    </row>
    <row r="9" spans="1:15" s="44" customFormat="1" ht="12.75" customHeight="1" x14ac:dyDescent="0.2">
      <c r="A9" s="461" t="s">
        <v>1051</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529</v>
      </c>
      <c r="D16" s="45" t="s">
        <v>318</v>
      </c>
      <c r="E16" s="53">
        <f ca="1">NOW()</f>
        <v>45143.491115509256</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45143</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1102</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
      <c r="A33" s="475" t="s">
        <v>378</v>
      </c>
      <c r="B33" s="453"/>
      <c r="C33" s="453"/>
      <c r="D33" s="453"/>
      <c r="E33" s="453"/>
      <c r="F33" s="453"/>
      <c r="G33" s="453"/>
      <c r="H33" s="453"/>
      <c r="I33" s="453"/>
      <c r="J33" s="476"/>
      <c r="K33" s="477"/>
      <c r="L33" s="477"/>
      <c r="M33" s="477"/>
      <c r="N33" s="477"/>
      <c r="O33" s="477"/>
    </row>
    <row r="34" spans="1:15" x14ac:dyDescent="0.2">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52"/>
      <c r="L37" s="452"/>
      <c r="M37" s="452"/>
      <c r="N37" s="452"/>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5" ht="13.5" thickTop="1" x14ac:dyDescent="0.2">
      <c r="A40" s="101"/>
      <c r="B40" s="88"/>
      <c r="C40" s="102">
        <f ca="1">SUM(C36:C39)</f>
        <v>0</v>
      </c>
      <c r="E40" s="103">
        <f ca="1">SUM(E36:E39)</f>
        <v>0</v>
      </c>
      <c r="F40" s="35">
        <f ca="1">SUM(F36:F39)</f>
        <v>450</v>
      </c>
      <c r="H40" s="35">
        <f ca="1">SUM(H36:H39)</f>
        <v>450</v>
      </c>
      <c r="I40" s="84"/>
      <c r="J40" s="44"/>
      <c r="K40" s="455"/>
      <c r="L40" s="455"/>
      <c r="M40" s="455"/>
      <c r="N40" s="455"/>
      <c r="O40" s="51"/>
    </row>
    <row r="41" spans="1:15" x14ac:dyDescent="0.2">
      <c r="A41" s="104" t="s">
        <v>24</v>
      </c>
      <c r="B41" s="97">
        <f ca="1">F41</f>
        <v>626</v>
      </c>
      <c r="C41" s="104"/>
      <c r="E41" s="105"/>
      <c r="F41" s="97">
        <f ca="1">Military!AA76</f>
        <v>626</v>
      </c>
      <c r="H41" s="97">
        <f ca="1">F41*(1+$G$36)</f>
        <v>626</v>
      </c>
      <c r="I41" s="92" t="s">
        <v>421</v>
      </c>
      <c r="J41" s="44"/>
      <c r="K41" s="451" t="s">
        <v>448</v>
      </c>
      <c r="L41" s="452"/>
      <c r="M41" s="452"/>
      <c r="N41" s="452"/>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5" ht="13.5" thickTop="1" x14ac:dyDescent="0.2">
      <c r="C43" s="104"/>
      <c r="E43" s="105"/>
      <c r="F43" s="35">
        <f ca="1">F41+F40+F42</f>
        <v>1076</v>
      </c>
      <c r="H43" s="103">
        <f ca="1">H41+H40+H42</f>
        <v>1076</v>
      </c>
      <c r="I43" s="92"/>
      <c r="J43" s="44"/>
      <c r="K43" s="453"/>
      <c r="L43" s="453"/>
      <c r="M43" s="453"/>
      <c r="N43" s="453"/>
      <c r="O43" s="51"/>
    </row>
    <row r="44" spans="1:15" x14ac:dyDescent="0.2">
      <c r="A44" s="44"/>
      <c r="B44" s="44"/>
      <c r="C44" s="44"/>
      <c r="D44" s="450"/>
      <c r="E44" s="450"/>
      <c r="F44" s="450"/>
      <c r="G44" s="450"/>
      <c r="H44" s="450"/>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1102</v>
      </c>
      <c r="B46" s="443">
        <f ca="1">Military!J76</f>
        <v>0</v>
      </c>
      <c r="C46" s="44"/>
      <c r="D46" s="5" t="s">
        <v>254</v>
      </c>
      <c r="E46" s="57" t="s">
        <v>356</v>
      </c>
      <c r="F46" s="45" t="s">
        <v>1024</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502</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M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1098</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1098</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1098</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778</v>
      </c>
      <c r="E3" s="138" t="s">
        <v>774</v>
      </c>
      <c r="F3" s="138" t="s">
        <v>775</v>
      </c>
      <c r="G3" s="138" t="s">
        <v>776</v>
      </c>
      <c r="H3" s="138" t="s">
        <v>777</v>
      </c>
      <c r="I3" s="138" t="s">
        <v>25</v>
      </c>
      <c r="J3" s="138" t="s">
        <v>1098</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1097</v>
      </c>
      <c r="AM3" s="138" t="s">
        <v>794</v>
      </c>
      <c r="AN3" s="138" t="s">
        <v>1096</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1099</v>
      </c>
      <c r="BD3" s="138" t="s">
        <v>804</v>
      </c>
      <c r="BE3" s="138" t="s">
        <v>1100</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1101</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1093</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1094</v>
      </c>
      <c r="P3" s="138" t="s">
        <v>300</v>
      </c>
      <c r="Q3" s="138" t="s">
        <v>337</v>
      </c>
      <c r="R3" s="138" t="s">
        <v>1095</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1104</v>
      </c>
      <c r="AM3" s="138" t="s">
        <v>940</v>
      </c>
      <c r="AN3" s="138" t="s">
        <v>934</v>
      </c>
      <c r="AO3" s="439" t="s">
        <v>1089</v>
      </c>
    </row>
    <row r="4" spans="1:41" x14ac:dyDescent="0.2">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542</v>
      </c>
      <c r="H5" s="297" t="s">
        <v>686</v>
      </c>
      <c r="I5" s="296" t="s">
        <v>1114</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547</v>
      </c>
      <c r="H8" s="297" t="s">
        <v>689</v>
      </c>
      <c r="I8" s="296" t="s">
        <v>1111</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1107</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1113</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1109</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1115</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1108</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1112</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1107</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1110</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1116</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474</v>
      </c>
      <c r="P16" s="39"/>
    </row>
    <row r="27" spans="8:9" ht="12.75" customHeight="1" x14ac:dyDescent="0.2"/>
    <row r="28" spans="8:9" x14ac:dyDescent="0.2">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1010</v>
      </c>
      <c r="D2" s="41" t="s">
        <v>941</v>
      </c>
      <c r="E2" s="41" t="s">
        <v>1012</v>
      </c>
    </row>
    <row r="3" spans="2:5" ht="15.75" x14ac:dyDescent="0.25">
      <c r="B3" s="40" t="s">
        <v>989</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990</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992</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991</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993</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994</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995</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996</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997</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998</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999</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1000</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1001</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1002</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1003</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1004</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1005</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1006</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988</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538</v>
      </c>
      <c r="B11" s="45">
        <v>25</v>
      </c>
      <c r="C11" s="45" t="s">
        <v>8</v>
      </c>
    </row>
    <row r="12" spans="1:6" x14ac:dyDescent="0.2">
      <c r="A12" s="329" t="s">
        <v>67</v>
      </c>
      <c r="B12" s="266">
        <v>1.75</v>
      </c>
      <c r="C12" s="45" t="s">
        <v>513</v>
      </c>
      <c r="D12" s="159">
        <v>0.35</v>
      </c>
      <c r="E12" s="45" t="s">
        <v>438</v>
      </c>
    </row>
    <row r="13" spans="1:6" x14ac:dyDescent="0.2">
      <c r="A13" s="329" t="s">
        <v>65</v>
      </c>
      <c r="B13" s="266">
        <v>1.75</v>
      </c>
      <c r="C13" s="45" t="s">
        <v>514</v>
      </c>
      <c r="D13" s="159">
        <v>0.35</v>
      </c>
      <c r="E13" s="45" t="s">
        <v>438</v>
      </c>
    </row>
    <row r="14" spans="1:6" x14ac:dyDescent="0.2">
      <c r="A14" s="329" t="s">
        <v>483</v>
      </c>
      <c r="B14" s="45">
        <v>0</v>
      </c>
      <c r="C14" s="45" t="s">
        <v>484</v>
      </c>
      <c r="D14" s="330"/>
      <c r="F14" s="159"/>
    </row>
    <row r="15" spans="1:6" x14ac:dyDescent="0.2">
      <c r="B15" s="45">
        <v>3.5</v>
      </c>
      <c r="C15" s="45" t="s">
        <v>485</v>
      </c>
      <c r="D15" s="331">
        <v>0.35</v>
      </c>
      <c r="E15" s="45" t="s">
        <v>438</v>
      </c>
      <c r="F15" s="159"/>
    </row>
    <row r="16" spans="1:6" x14ac:dyDescent="0.2">
      <c r="A16" s="329" t="s">
        <v>480</v>
      </c>
      <c r="B16" s="45">
        <v>0</v>
      </c>
      <c r="C16" s="45" t="s">
        <v>487</v>
      </c>
      <c r="D16" s="331">
        <v>0</v>
      </c>
      <c r="E16" s="45" t="s">
        <v>438</v>
      </c>
      <c r="F16" s="159"/>
    </row>
    <row r="17" spans="1:19" x14ac:dyDescent="0.2">
      <c r="B17" s="45">
        <v>3.5</v>
      </c>
      <c r="C17" s="45" t="s">
        <v>486</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2.75</v>
      </c>
      <c r="C20" s="45" t="s">
        <v>488</v>
      </c>
    </row>
    <row r="21" spans="1:19" x14ac:dyDescent="0.2">
      <c r="A21" s="329" t="s">
        <v>455</v>
      </c>
      <c r="B21" s="332">
        <v>4</v>
      </c>
      <c r="C21" s="45" t="s">
        <v>456</v>
      </c>
      <c r="D21" s="159">
        <v>0.6</v>
      </c>
      <c r="E21" s="45" t="s">
        <v>438</v>
      </c>
    </row>
    <row r="22" spans="1:19" x14ac:dyDescent="0.2">
      <c r="B22" s="332">
        <v>4</v>
      </c>
      <c r="C22" s="45" t="s">
        <v>457</v>
      </c>
      <c r="D22" s="159">
        <v>0.6</v>
      </c>
      <c r="E22" s="45" t="s">
        <v>438</v>
      </c>
    </row>
    <row r="23" spans="1:19" x14ac:dyDescent="0.2">
      <c r="A23" s="329" t="s">
        <v>1077</v>
      </c>
      <c r="B23" s="332"/>
      <c r="C23" s="45" t="s">
        <v>1078</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1098</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473</v>
      </c>
      <c r="U62" s="160"/>
    </row>
    <row r="63" spans="1:21" x14ac:dyDescent="0.2">
      <c r="A63" s="328" t="s">
        <v>170</v>
      </c>
    </row>
    <row r="64" spans="1:21" x14ac:dyDescent="0.2">
      <c r="A64" s="329" t="s">
        <v>346</v>
      </c>
      <c r="B64" s="45">
        <v>36</v>
      </c>
      <c r="C64" s="45" t="s">
        <v>347</v>
      </c>
      <c r="D64" s="45" t="s">
        <v>348</v>
      </c>
      <c r="L64" s="45" t="s">
        <v>472</v>
      </c>
      <c r="M64" s="45">
        <v>3780</v>
      </c>
      <c r="U64" s="159"/>
    </row>
    <row r="65" spans="1:21" x14ac:dyDescent="0.2">
      <c r="A65" s="329" t="s">
        <v>172</v>
      </c>
      <c r="B65" s="45">
        <v>30</v>
      </c>
      <c r="C65" s="45" t="s">
        <v>271</v>
      </c>
    </row>
    <row r="66" spans="1:21" x14ac:dyDescent="0.2">
      <c r="A66" s="329" t="s">
        <v>479</v>
      </c>
      <c r="B66" s="45">
        <v>15</v>
      </c>
      <c r="C66" s="45" t="s">
        <v>271</v>
      </c>
      <c r="L66" s="5" t="s">
        <v>630</v>
      </c>
      <c r="U66" s="159"/>
    </row>
    <row r="67" spans="1:21" x14ac:dyDescent="0.2">
      <c r="A67" s="329" t="s">
        <v>350</v>
      </c>
      <c r="B67" s="45">
        <v>15</v>
      </c>
      <c r="C67" s="45" t="s">
        <v>271</v>
      </c>
      <c r="L67" s="111" t="s">
        <v>540</v>
      </c>
      <c r="M67" s="434">
        <v>2.5000000000000001E-2</v>
      </c>
      <c r="N67" s="45" t="s">
        <v>635</v>
      </c>
      <c r="S67" s="45" t="s">
        <v>685</v>
      </c>
      <c r="U67" s="159"/>
    </row>
    <row r="68" spans="1:21" x14ac:dyDescent="0.2">
      <c r="A68" s="329" t="s">
        <v>171</v>
      </c>
      <c r="B68" s="45">
        <v>15</v>
      </c>
      <c r="C68" s="45" t="str">
        <f>C65</f>
        <v>peasants</v>
      </c>
      <c r="L68" s="111" t="s">
        <v>542</v>
      </c>
      <c r="M68" s="434">
        <v>0.05</v>
      </c>
      <c r="N68" s="45" t="s">
        <v>636</v>
      </c>
      <c r="S68" s="45" t="s">
        <v>686</v>
      </c>
    </row>
    <row r="69" spans="1:21" x14ac:dyDescent="0.2">
      <c r="A69" s="329" t="s">
        <v>272</v>
      </c>
      <c r="B69" s="45">
        <f>IF(OR(Overview!$B$14="Halfling",Overview!$B$14="Dwarf",Overview!$B$14="Gnome"),10,IF(race="Nomad",25,5))</f>
        <v>5</v>
      </c>
      <c r="L69" s="45" t="s">
        <v>543</v>
      </c>
      <c r="M69" s="2">
        <v>0.05</v>
      </c>
      <c r="N69" s="45" t="s">
        <v>637</v>
      </c>
      <c r="S69" s="45" t="s">
        <v>687</v>
      </c>
    </row>
    <row r="70" spans="1:21" x14ac:dyDescent="0.2">
      <c r="L70" s="45" t="s">
        <v>545</v>
      </c>
      <c r="M70" s="434">
        <v>7.4999999999999997E-2</v>
      </c>
      <c r="N70" s="45" t="s">
        <v>635</v>
      </c>
      <c r="S70" s="45" t="s">
        <v>688</v>
      </c>
      <c r="T70" s="111"/>
      <c r="U70" s="160"/>
    </row>
    <row r="71" spans="1:21" x14ac:dyDescent="0.2">
      <c r="A71" s="343" t="s">
        <v>273</v>
      </c>
      <c r="L71" s="45" t="s">
        <v>547</v>
      </c>
      <c r="M71" s="434">
        <v>0.02</v>
      </c>
      <c r="N71" s="45" t="s">
        <v>638</v>
      </c>
      <c r="S71" s="45" t="s">
        <v>689</v>
      </c>
      <c r="U71" s="160"/>
    </row>
    <row r="72" spans="1:21" x14ac:dyDescent="0.2">
      <c r="A72" s="329" t="str">
        <f>CONCATENATE("Your race is ",Overview!B14)</f>
        <v>Your race is Human</v>
      </c>
      <c r="L72" s="45" t="s">
        <v>548</v>
      </c>
      <c r="M72" s="2">
        <v>0.05</v>
      </c>
      <c r="N72" s="45" t="s">
        <v>674</v>
      </c>
      <c r="S72" s="111" t="s">
        <v>700</v>
      </c>
      <c r="T72" s="111"/>
      <c r="U72" s="159"/>
    </row>
    <row r="73" spans="1:21" x14ac:dyDescent="0.2">
      <c r="L73" s="45" t="s">
        <v>549</v>
      </c>
      <c r="M73" s="2">
        <v>0.1</v>
      </c>
      <c r="N73" s="45" t="s">
        <v>756</v>
      </c>
      <c r="S73" s="111" t="s">
        <v>729</v>
      </c>
      <c r="T73" s="111"/>
      <c r="U73" s="159"/>
    </row>
    <row r="74" spans="1:21" x14ac:dyDescent="0.2">
      <c r="A74" s="328" t="s">
        <v>203</v>
      </c>
      <c r="B74" s="45" t="s">
        <v>274</v>
      </c>
      <c r="F74" s="45" t="s">
        <v>208</v>
      </c>
      <c r="L74" s="45" t="s">
        <v>550</v>
      </c>
      <c r="M74" s="2">
        <v>-0.1</v>
      </c>
      <c r="N74" s="45" t="s">
        <v>672</v>
      </c>
      <c r="O74" s="45" t="s">
        <v>641</v>
      </c>
      <c r="S74" s="111" t="s">
        <v>692</v>
      </c>
      <c r="T74" s="111"/>
      <c r="U74" s="159"/>
    </row>
    <row r="75" spans="1:21" x14ac:dyDescent="0.2">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
      <c r="A77" s="329" t="s">
        <v>205</v>
      </c>
      <c r="B77" s="45">
        <v>2.5</v>
      </c>
      <c r="C77" s="45" t="s">
        <v>204</v>
      </c>
      <c r="D77" s="342"/>
      <c r="F77" s="342">
        <v>0.1</v>
      </c>
      <c r="G77" s="45" t="s">
        <v>32</v>
      </c>
      <c r="L77" s="45" t="s">
        <v>555</v>
      </c>
      <c r="M77" s="2">
        <v>-0.1</v>
      </c>
      <c r="N77" s="45" t="s">
        <v>757</v>
      </c>
      <c r="S77" s="111" t="s">
        <v>1070</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556</v>
      </c>
      <c r="M79" s="434">
        <v>-0.1</v>
      </c>
      <c r="N79" s="45" t="s">
        <v>644</v>
      </c>
      <c r="S79" s="111" t="s">
        <v>695</v>
      </c>
      <c r="T79" s="111"/>
      <c r="U79" s="160"/>
    </row>
    <row r="80" spans="1:21" x14ac:dyDescent="0.2">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
      <c r="A81" s="329" t="s">
        <v>533</v>
      </c>
      <c r="B81" s="45">
        <v>5</v>
      </c>
      <c r="C81" s="45" t="s">
        <v>204</v>
      </c>
      <c r="D81" s="342"/>
      <c r="F81" s="342">
        <v>0.3</v>
      </c>
      <c r="G81" s="45" t="s">
        <v>534</v>
      </c>
      <c r="L81" s="45" t="s">
        <v>558</v>
      </c>
      <c r="M81" s="2">
        <v>-0.1</v>
      </c>
      <c r="N81" s="45" t="s">
        <v>646</v>
      </c>
      <c r="S81" s="111" t="s">
        <v>697</v>
      </c>
      <c r="T81" s="111"/>
      <c r="U81" s="159"/>
    </row>
    <row r="82" spans="1:23" x14ac:dyDescent="0.2">
      <c r="A82" s="329" t="s">
        <v>263</v>
      </c>
      <c r="B82" s="45">
        <f>B80</f>
        <v>5</v>
      </c>
      <c r="C82" s="45" t="str">
        <f>C80</f>
        <v>* Landsize</v>
      </c>
      <c r="D82" s="159"/>
      <c r="F82" s="342">
        <v>0.2</v>
      </c>
      <c r="G82" s="45" t="s">
        <v>32</v>
      </c>
      <c r="H82" s="45" t="s">
        <v>260</v>
      </c>
      <c r="L82" s="45" t="s">
        <v>560</v>
      </c>
      <c r="M82" s="2">
        <v>-0.2</v>
      </c>
      <c r="N82" s="45" t="s">
        <v>647</v>
      </c>
      <c r="O82" s="167">
        <v>0.1</v>
      </c>
      <c r="P82" s="5" t="s">
        <v>1106</v>
      </c>
      <c r="S82" s="111" t="s">
        <v>698</v>
      </c>
      <c r="T82" s="111"/>
      <c r="U82" s="159"/>
    </row>
    <row r="83" spans="1:23" x14ac:dyDescent="0.2">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
      <c r="A89" s="329" t="s">
        <v>1088</v>
      </c>
      <c r="B89" s="45">
        <v>5</v>
      </c>
      <c r="C89" s="45" t="str">
        <f t="shared" si="0"/>
        <v>* Landsize</v>
      </c>
      <c r="D89" s="121">
        <v>0.01</v>
      </c>
      <c r="E89" s="45" t="s">
        <v>360</v>
      </c>
      <c r="F89" s="159">
        <v>0.1</v>
      </c>
      <c r="G89" s="45" t="s">
        <v>1090</v>
      </c>
      <c r="M89"/>
      <c r="S89" s="111"/>
      <c r="T89" s="111"/>
    </row>
    <row r="90" spans="1:23" x14ac:dyDescent="0.2">
      <c r="A90" s="329" t="s">
        <v>1095</v>
      </c>
      <c r="B90" s="45">
        <v>5</v>
      </c>
      <c r="C90" s="45" t="str">
        <f t="shared" si="0"/>
        <v>* Landsize</v>
      </c>
      <c r="F90" s="159">
        <v>0.15</v>
      </c>
      <c r="G90" s="45" t="s">
        <v>106</v>
      </c>
      <c r="L90" s="45" t="s">
        <v>570</v>
      </c>
      <c r="M90" s="2">
        <v>0.05</v>
      </c>
      <c r="N90" s="45" t="s">
        <v>649</v>
      </c>
      <c r="S90" s="111" t="s">
        <v>705</v>
      </c>
      <c r="T90" s="111"/>
    </row>
    <row r="91" spans="1:23" x14ac:dyDescent="0.2">
      <c r="L91" s="45" t="s">
        <v>572</v>
      </c>
      <c r="M91" s="434">
        <v>2.5000000000000001E-2</v>
      </c>
      <c r="N91" s="45" t="s">
        <v>651</v>
      </c>
      <c r="S91" s="111" t="s">
        <v>706</v>
      </c>
      <c r="T91" s="111"/>
      <c r="U91" s="160"/>
    </row>
    <row r="92" spans="1:23" x14ac:dyDescent="0.2">
      <c r="A92" s="328" t="s">
        <v>82</v>
      </c>
      <c r="L92" s="45" t="s">
        <v>574</v>
      </c>
      <c r="M92" s="434">
        <v>7.4999999999999997E-2</v>
      </c>
      <c r="N92" s="45" t="s">
        <v>652</v>
      </c>
      <c r="O92" s="121">
        <v>0.25</v>
      </c>
      <c r="P92" s="45" t="s">
        <v>653</v>
      </c>
      <c r="S92" s="111" t="s">
        <v>707</v>
      </c>
      <c r="T92" s="111"/>
      <c r="U92" s="160"/>
      <c r="W92" s="159"/>
    </row>
    <row r="93" spans="1:23" x14ac:dyDescent="0.2">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
      <c r="L94" s="45" t="s">
        <v>576</v>
      </c>
      <c r="M94" s="434">
        <v>-1.7500000000000002E-2</v>
      </c>
      <c r="N94" s="45" t="s">
        <v>639</v>
      </c>
      <c r="S94" s="111" t="s">
        <v>690</v>
      </c>
      <c r="T94" s="111"/>
    </row>
    <row r="95" spans="1:23" x14ac:dyDescent="0.2">
      <c r="A95" s="328" t="s">
        <v>353</v>
      </c>
      <c r="L95" s="45" t="s">
        <v>577</v>
      </c>
      <c r="M95" s="434">
        <v>1.4999999999999999E-2</v>
      </c>
      <c r="N95" s="45" t="s">
        <v>650</v>
      </c>
      <c r="S95" s="111" t="s">
        <v>701</v>
      </c>
      <c r="T95" s="111"/>
      <c r="U95" s="159"/>
    </row>
    <row r="96" spans="1:23" x14ac:dyDescent="0.2">
      <c r="A96" s="329" t="s">
        <v>506</v>
      </c>
      <c r="B96" s="45">
        <v>250</v>
      </c>
      <c r="L96" s="45" t="s">
        <v>578</v>
      </c>
      <c r="M96" s="434">
        <v>-7.4999999999999997E-2</v>
      </c>
      <c r="N96" s="45" t="s">
        <v>640</v>
      </c>
      <c r="O96" s="45">
        <v>-2</v>
      </c>
      <c r="P96" s="45" t="s">
        <v>673</v>
      </c>
      <c r="S96" s="111" t="s">
        <v>709</v>
      </c>
      <c r="T96" s="111"/>
      <c r="U96" s="160"/>
    </row>
    <row r="97" spans="1:23" x14ac:dyDescent="0.2">
      <c r="A97" s="329" t="s">
        <v>507</v>
      </c>
      <c r="B97" s="159">
        <v>0.01</v>
      </c>
      <c r="L97" s="45" t="s">
        <v>579</v>
      </c>
      <c r="M97" s="2">
        <v>-0.5</v>
      </c>
      <c r="N97" s="45" t="s">
        <v>655</v>
      </c>
      <c r="S97" s="111" t="s">
        <v>710</v>
      </c>
      <c r="T97" s="111"/>
      <c r="U97" s="159"/>
    </row>
    <row r="98" spans="1:23" x14ac:dyDescent="0.2">
      <c r="A98" s="329" t="s">
        <v>508</v>
      </c>
      <c r="B98" s="159">
        <v>0.01</v>
      </c>
      <c r="L98" s="45" t="s">
        <v>581</v>
      </c>
      <c r="M98" s="2">
        <v>-0.1</v>
      </c>
      <c r="N98" s="45" t="s">
        <v>643</v>
      </c>
      <c r="S98" s="111" t="s">
        <v>694</v>
      </c>
      <c r="T98" s="111"/>
      <c r="U98" s="159"/>
      <c r="W98" s="159"/>
    </row>
    <row r="99" spans="1:23" x14ac:dyDescent="0.2">
      <c r="A99" s="329" t="s">
        <v>509</v>
      </c>
      <c r="B99" s="159">
        <v>0.01</v>
      </c>
      <c r="M99"/>
      <c r="S99" s="111"/>
      <c r="T99" s="111"/>
    </row>
    <row r="100" spans="1:23" x14ac:dyDescent="0.2">
      <c r="L100" s="45" t="s">
        <v>583</v>
      </c>
      <c r="M100" s="434">
        <v>0.125</v>
      </c>
      <c r="N100" s="45" t="s">
        <v>657</v>
      </c>
      <c r="S100" s="111" t="s">
        <v>712</v>
      </c>
      <c r="T100" s="111"/>
      <c r="U100" s="160"/>
    </row>
    <row r="101" spans="1:23" x14ac:dyDescent="0.2">
      <c r="A101" s="328" t="s">
        <v>458</v>
      </c>
      <c r="L101" s="45" t="s">
        <v>584</v>
      </c>
      <c r="M101"/>
      <c r="N101" s="45" t="s">
        <v>631</v>
      </c>
      <c r="S101" s="111" t="s">
        <v>713</v>
      </c>
      <c r="T101" s="111"/>
    </row>
    <row r="102" spans="1:23" x14ac:dyDescent="0.2">
      <c r="L102" s="45" t="s">
        <v>585</v>
      </c>
      <c r="M102" s="434">
        <v>2.5000000000000001E-2</v>
      </c>
      <c r="N102" s="45" t="s">
        <v>651</v>
      </c>
      <c r="O102" s="160">
        <v>7.4999999999999997E-2</v>
      </c>
      <c r="P102" s="45" t="s">
        <v>649</v>
      </c>
      <c r="S102" s="111" t="s">
        <v>714</v>
      </c>
      <c r="T102" s="111"/>
      <c r="U102" s="160"/>
      <c r="W102" s="160"/>
    </row>
    <row r="103" spans="1:23" x14ac:dyDescent="0.2">
      <c r="A103" s="329" t="s">
        <v>459</v>
      </c>
      <c r="B103" s="45" t="s">
        <v>212</v>
      </c>
      <c r="D103" s="342">
        <v>0.3</v>
      </c>
      <c r="E103" s="45" t="s">
        <v>438</v>
      </c>
      <c r="L103" s="45" t="s">
        <v>586</v>
      </c>
      <c r="M103" s="2">
        <v>0.04</v>
      </c>
      <c r="N103" s="45" t="s">
        <v>638</v>
      </c>
      <c r="S103" s="111" t="s">
        <v>715</v>
      </c>
      <c r="T103" s="111"/>
      <c r="U103" s="159"/>
    </row>
    <row r="104" spans="1:23" x14ac:dyDescent="0.2">
      <c r="B104" s="45" t="s">
        <v>210</v>
      </c>
      <c r="D104" s="342">
        <v>0.2</v>
      </c>
      <c r="E104" s="45" t="s">
        <v>438</v>
      </c>
      <c r="L104" s="45" t="s">
        <v>587</v>
      </c>
      <c r="M104">
        <v>2</v>
      </c>
      <c r="N104" s="45" t="s">
        <v>1105</v>
      </c>
      <c r="S104" s="111" t="s">
        <v>1069</v>
      </c>
      <c r="T104" s="111"/>
      <c r="U104" s="159"/>
    </row>
    <row r="105" spans="1:23" x14ac:dyDescent="0.2">
      <c r="B105" s="45" t="s">
        <v>460</v>
      </c>
      <c r="D105" s="342">
        <v>0.3</v>
      </c>
      <c r="E105" s="45" t="s">
        <v>438</v>
      </c>
      <c r="L105" s="45" t="s">
        <v>588</v>
      </c>
      <c r="M105" s="434">
        <v>-0.1</v>
      </c>
      <c r="N105" s="45" t="s">
        <v>646</v>
      </c>
      <c r="S105" s="111" t="s">
        <v>717</v>
      </c>
      <c r="T105" s="111"/>
      <c r="U105" s="159"/>
    </row>
    <row r="106" spans="1:23" x14ac:dyDescent="0.2">
      <c r="B106" s="45" t="s">
        <v>461</v>
      </c>
      <c r="D106" s="342">
        <v>0.6</v>
      </c>
      <c r="E106" s="45" t="s">
        <v>438</v>
      </c>
      <c r="L106" s="45" t="s">
        <v>590</v>
      </c>
      <c r="M106">
        <v>-1</v>
      </c>
      <c r="N106" s="45" t="s">
        <v>759</v>
      </c>
      <c r="S106" s="111" t="s">
        <v>1071</v>
      </c>
      <c r="T106" s="111"/>
      <c r="U106" s="160"/>
    </row>
    <row r="107" spans="1:23" x14ac:dyDescent="0.2">
      <c r="L107" s="45" t="s">
        <v>591</v>
      </c>
      <c r="M107" s="2">
        <v>-0.2</v>
      </c>
      <c r="N107" s="45" t="s">
        <v>658</v>
      </c>
      <c r="S107" s="111" t="s">
        <v>716</v>
      </c>
      <c r="T107" s="111"/>
    </row>
    <row r="108" spans="1:23" x14ac:dyDescent="0.2">
      <c r="A108" s="329" t="s">
        <v>462</v>
      </c>
      <c r="B108" s="45" t="s">
        <v>212</v>
      </c>
      <c r="D108" s="45">
        <v>4000</v>
      </c>
      <c r="E108" s="45" t="s">
        <v>510</v>
      </c>
      <c r="M108"/>
    </row>
    <row r="109" spans="1:23" x14ac:dyDescent="0.2">
      <c r="B109" s="45" t="s">
        <v>210</v>
      </c>
      <c r="D109" s="45">
        <v>4000</v>
      </c>
      <c r="E109" s="45" t="s">
        <v>510</v>
      </c>
      <c r="L109" s="45" t="s">
        <v>592</v>
      </c>
      <c r="M109" s="434">
        <v>2.5000000000000001E-2</v>
      </c>
      <c r="N109" s="45" t="s">
        <v>1075</v>
      </c>
      <c r="O109" s="45" t="s">
        <v>660</v>
      </c>
      <c r="S109" s="111" t="s">
        <v>720</v>
      </c>
      <c r="T109" s="111"/>
      <c r="U109" s="159"/>
      <c r="W109" s="159"/>
    </row>
    <row r="110" spans="1:23" x14ac:dyDescent="0.2">
      <c r="B110" s="45" t="s">
        <v>460</v>
      </c>
      <c r="D110" s="45">
        <v>7500</v>
      </c>
      <c r="E110" s="45" t="s">
        <v>510</v>
      </c>
      <c r="L110" s="45" t="s">
        <v>593</v>
      </c>
      <c r="M110" s="2">
        <v>-0.2</v>
      </c>
      <c r="N110" s="45" t="s">
        <v>677</v>
      </c>
      <c r="O110" s="159">
        <v>-0.2</v>
      </c>
      <c r="P110" s="45" t="s">
        <v>659</v>
      </c>
      <c r="Q110" s="5"/>
      <c r="R110" s="5"/>
      <c r="S110" s="111" t="s">
        <v>719</v>
      </c>
      <c r="T110" s="111"/>
    </row>
    <row r="111" spans="1:23" x14ac:dyDescent="0.2">
      <c r="B111" s="45" t="s">
        <v>530</v>
      </c>
      <c r="D111" s="45">
        <v>5000</v>
      </c>
      <c r="E111" s="45" t="s">
        <v>510</v>
      </c>
      <c r="L111" s="45" t="s">
        <v>594</v>
      </c>
      <c r="M111" s="434">
        <v>-1.7500000000000002E-2</v>
      </c>
      <c r="N111" s="45" t="s">
        <v>639</v>
      </c>
      <c r="S111" s="111" t="s">
        <v>721</v>
      </c>
      <c r="T111" s="111"/>
      <c r="U111" s="159"/>
    </row>
    <row r="112" spans="1:23" x14ac:dyDescent="0.2">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
      <c r="L113" s="45" t="s">
        <v>596</v>
      </c>
      <c r="M113" s="434">
        <v>-1.7500000000000002E-2</v>
      </c>
      <c r="N113" s="45" t="s">
        <v>639</v>
      </c>
      <c r="S113" s="111" t="s">
        <v>723</v>
      </c>
      <c r="T113" s="111"/>
      <c r="U113" s="159"/>
    </row>
    <row r="114" spans="1:23" x14ac:dyDescent="0.2">
      <c r="A114" s="328" t="s">
        <v>463</v>
      </c>
      <c r="F114" s="45" t="s">
        <v>465</v>
      </c>
      <c r="L114" s="45" t="s">
        <v>597</v>
      </c>
      <c r="M114">
        <v>1</v>
      </c>
      <c r="N114" s="45" t="s">
        <v>675</v>
      </c>
      <c r="S114" s="111" t="s">
        <v>395</v>
      </c>
      <c r="T114" s="111"/>
      <c r="U114" s="159"/>
      <c r="W114" s="159"/>
    </row>
    <row r="115" spans="1:23" x14ac:dyDescent="0.2">
      <c r="A115" s="329" t="s">
        <v>125</v>
      </c>
      <c r="B115" s="253"/>
      <c r="C115" s="345">
        <v>0.2</v>
      </c>
      <c r="D115" s="45" t="s">
        <v>470</v>
      </c>
      <c r="F115" s="180" t="s">
        <v>469</v>
      </c>
      <c r="L115" s="45" t="s">
        <v>598</v>
      </c>
      <c r="M115" s="2">
        <v>-0.01</v>
      </c>
      <c r="N115" s="45" t="s">
        <v>663</v>
      </c>
      <c r="S115" s="111" t="s">
        <v>725</v>
      </c>
      <c r="T115" s="111"/>
      <c r="U115" s="159"/>
    </row>
    <row r="116" spans="1:23" x14ac:dyDescent="0.2">
      <c r="A116" s="329" t="s">
        <v>126</v>
      </c>
      <c r="B116" s="119" t="s">
        <v>295</v>
      </c>
      <c r="C116" s="345">
        <v>0.2</v>
      </c>
      <c r="D116" s="45" t="s">
        <v>470</v>
      </c>
      <c r="F116" s="180" t="s">
        <v>469</v>
      </c>
      <c r="M116"/>
      <c r="S116" s="111"/>
      <c r="T116" s="111"/>
    </row>
    <row r="117" spans="1:23" x14ac:dyDescent="0.2">
      <c r="B117" s="45" t="s">
        <v>294</v>
      </c>
      <c r="C117" s="121">
        <v>0.2</v>
      </c>
      <c r="D117" s="45" t="s">
        <v>470</v>
      </c>
      <c r="F117" s="180" t="s">
        <v>469</v>
      </c>
      <c r="L117" s="45" t="s">
        <v>599</v>
      </c>
      <c r="M117" s="434">
        <v>1.4999999999999999E-2</v>
      </c>
      <c r="N117" s="45" t="s">
        <v>650</v>
      </c>
      <c r="S117" s="111" t="s">
        <v>726</v>
      </c>
      <c r="T117" s="111"/>
      <c r="U117" s="160"/>
    </row>
    <row r="118" spans="1:23" x14ac:dyDescent="0.2">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
      <c r="A120" s="329" t="s">
        <v>1080</v>
      </c>
      <c r="B120" s="119" t="s">
        <v>295</v>
      </c>
      <c r="C120" s="345">
        <v>0.1</v>
      </c>
      <c r="D120" s="45" t="s">
        <v>298</v>
      </c>
      <c r="F120" s="180">
        <v>0</v>
      </c>
      <c r="L120" s="45" t="s">
        <v>603</v>
      </c>
      <c r="M120" s="434">
        <v>-0.125</v>
      </c>
      <c r="N120" s="45" t="s">
        <v>665</v>
      </c>
      <c r="S120" s="111" t="s">
        <v>728</v>
      </c>
      <c r="T120" s="111"/>
      <c r="U120" s="160"/>
    </row>
    <row r="121" spans="1:23" x14ac:dyDescent="0.2">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607</v>
      </c>
      <c r="M124" s="2">
        <v>0.3</v>
      </c>
      <c r="N124" s="45" t="s">
        <v>667</v>
      </c>
      <c r="S124" s="111" t="s">
        <v>731</v>
      </c>
      <c r="T124" s="111"/>
      <c r="U124" s="159"/>
    </row>
    <row r="125" spans="1:23" x14ac:dyDescent="0.2">
      <c r="A125" s="329" t="s">
        <v>359</v>
      </c>
      <c r="B125" s="180" t="s">
        <v>468</v>
      </c>
      <c r="C125" s="119">
        <v>250</v>
      </c>
      <c r="D125" s="45" t="s">
        <v>467</v>
      </c>
      <c r="F125" s="180">
        <v>4</v>
      </c>
      <c r="L125" s="45" t="s">
        <v>609</v>
      </c>
      <c r="M125">
        <v>1.25</v>
      </c>
      <c r="N125" s="45" t="s">
        <v>682</v>
      </c>
      <c r="S125" s="111" t="s">
        <v>735</v>
      </c>
      <c r="T125" s="111"/>
      <c r="U125" s="159"/>
    </row>
    <row r="126" spans="1:23" x14ac:dyDescent="0.2">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
      <c r="L127" s="45" t="s">
        <v>612</v>
      </c>
      <c r="M127" s="434">
        <v>2.5000000000000001E-2</v>
      </c>
      <c r="N127" s="45" t="s">
        <v>669</v>
      </c>
      <c r="S127" s="111" t="s">
        <v>733</v>
      </c>
      <c r="T127" s="111"/>
      <c r="U127" s="160"/>
    </row>
    <row r="128" spans="1:23" x14ac:dyDescent="0.2">
      <c r="A128" s="328" t="s">
        <v>266</v>
      </c>
      <c r="L128" s="45" t="s">
        <v>613</v>
      </c>
      <c r="M128" s="434">
        <v>-2.5000000000000001E-2</v>
      </c>
      <c r="N128" s="45" t="s">
        <v>642</v>
      </c>
      <c r="O128" s="5">
        <v>2</v>
      </c>
      <c r="P128" s="5" t="s">
        <v>681</v>
      </c>
      <c r="S128" s="111" t="s">
        <v>734</v>
      </c>
      <c r="T128" s="111"/>
      <c r="U128" s="160"/>
    </row>
    <row r="129" spans="1:23" x14ac:dyDescent="0.2">
      <c r="A129" s="329" t="s">
        <v>482</v>
      </c>
      <c r="B129" s="45">
        <v>20</v>
      </c>
      <c r="M129"/>
      <c r="S129" s="111"/>
      <c r="T129" s="111"/>
    </row>
    <row r="130" spans="1:23" x14ac:dyDescent="0.2">
      <c r="A130" s="329" t="s">
        <v>480</v>
      </c>
      <c r="B130" s="45">
        <v>0</v>
      </c>
      <c r="C130" s="45" t="s">
        <v>481</v>
      </c>
      <c r="L130" s="45" t="s">
        <v>615</v>
      </c>
      <c r="M130" s="2">
        <v>0.6</v>
      </c>
      <c r="N130" s="45" t="s">
        <v>761</v>
      </c>
      <c r="S130" s="111" t="s">
        <v>1074</v>
      </c>
      <c r="T130" s="111"/>
    </row>
    <row r="131" spans="1:23" x14ac:dyDescent="0.2">
      <c r="L131" s="45" t="s">
        <v>616</v>
      </c>
      <c r="M131" s="434">
        <v>-7.4999999999999997E-2</v>
      </c>
      <c r="N131" s="45" t="s">
        <v>666</v>
      </c>
      <c r="S131" s="111" t="s">
        <v>736</v>
      </c>
      <c r="T131" s="111"/>
      <c r="U131" s="160"/>
    </row>
    <row r="132" spans="1:23" x14ac:dyDescent="0.2">
      <c r="A132" s="328" t="s">
        <v>762</v>
      </c>
      <c r="L132" s="45" t="s">
        <v>618</v>
      </c>
      <c r="M132">
        <v>2</v>
      </c>
      <c r="N132" s="45" t="s">
        <v>683</v>
      </c>
      <c r="S132" s="111" t="s">
        <v>737</v>
      </c>
      <c r="T132" s="111"/>
    </row>
    <row r="133" spans="1:23" x14ac:dyDescent="0.2">
      <c r="A133" s="329" t="s">
        <v>89</v>
      </c>
      <c r="B133" s="45" t="s">
        <v>3</v>
      </c>
      <c r="L133" s="45" t="s">
        <v>620</v>
      </c>
      <c r="M133" s="2">
        <v>0.3</v>
      </c>
      <c r="N133" s="45" t="s">
        <v>670</v>
      </c>
      <c r="S133" s="111" t="s">
        <v>738</v>
      </c>
      <c r="T133" s="111"/>
      <c r="U133" s="159"/>
    </row>
    <row r="134" spans="1:23" x14ac:dyDescent="0.2">
      <c r="A134" s="329" t="s">
        <v>90</v>
      </c>
      <c r="B134" s="45" t="s">
        <v>3</v>
      </c>
      <c r="M134"/>
      <c r="S134" s="111"/>
      <c r="T134" s="111"/>
    </row>
    <row r="135" spans="1:23" x14ac:dyDescent="0.2">
      <c r="A135" s="329" t="s">
        <v>91</v>
      </c>
      <c r="B135" s="45" t="s">
        <v>3</v>
      </c>
      <c r="L135" s="45" t="s">
        <v>621</v>
      </c>
      <c r="M135" s="2">
        <v>-0.15</v>
      </c>
      <c r="N135" s="45" t="s">
        <v>679</v>
      </c>
      <c r="O135" s="159">
        <v>-0.05</v>
      </c>
      <c r="P135" s="45" t="s">
        <v>656</v>
      </c>
      <c r="S135" s="111" t="s">
        <v>739</v>
      </c>
      <c r="T135" s="111"/>
      <c r="U135" s="159"/>
      <c r="W135" s="159"/>
    </row>
    <row r="136" spans="1:23" x14ac:dyDescent="0.2">
      <c r="A136" s="329" t="s">
        <v>92</v>
      </c>
      <c r="B136" s="45" t="s">
        <v>3</v>
      </c>
      <c r="L136" s="45" t="s">
        <v>623</v>
      </c>
      <c r="M136" s="434">
        <v>-0.05</v>
      </c>
      <c r="N136" s="45" t="s">
        <v>646</v>
      </c>
      <c r="S136" s="111" t="s">
        <v>740</v>
      </c>
      <c r="T136" s="111"/>
      <c r="U136" s="160"/>
    </row>
    <row r="137" spans="1:23" x14ac:dyDescent="0.2">
      <c r="A137" s="329" t="s">
        <v>93</v>
      </c>
      <c r="B137" s="45" t="s">
        <v>3</v>
      </c>
      <c r="L137" s="45" t="s">
        <v>624</v>
      </c>
      <c r="M137" s="2">
        <v>-0.25</v>
      </c>
      <c r="N137" s="45" t="s">
        <v>671</v>
      </c>
      <c r="S137" s="111" t="s">
        <v>741</v>
      </c>
      <c r="T137" s="111"/>
      <c r="U137" s="159"/>
    </row>
    <row r="138" spans="1:23" x14ac:dyDescent="0.2">
      <c r="A138" s="329" t="s">
        <v>94</v>
      </c>
      <c r="B138" s="45" t="s">
        <v>3</v>
      </c>
      <c r="M138"/>
      <c r="S138" s="111"/>
      <c r="T138" s="111"/>
    </row>
    <row r="139" spans="1:23" x14ac:dyDescent="0.2">
      <c r="A139" s="329" t="s">
        <v>95</v>
      </c>
      <c r="B139" s="45" t="s">
        <v>3</v>
      </c>
      <c r="L139" s="45" t="s">
        <v>625</v>
      </c>
      <c r="M139" s="29">
        <v>7.4999999999999997E-2</v>
      </c>
      <c r="N139" s="45" t="s">
        <v>668</v>
      </c>
      <c r="S139" s="111" t="s">
        <v>732</v>
      </c>
      <c r="T139" s="111"/>
      <c r="U139" s="160"/>
    </row>
    <row r="140" spans="1:23" x14ac:dyDescent="0.2">
      <c r="A140" s="329" t="s">
        <v>96</v>
      </c>
      <c r="B140" s="45" t="s">
        <v>7</v>
      </c>
      <c r="L140" s="45" t="s">
        <v>627</v>
      </c>
      <c r="M140" s="434">
        <v>-7.4999999999999997E-2</v>
      </c>
      <c r="N140" s="45" t="s">
        <v>665</v>
      </c>
      <c r="S140" s="111" t="s">
        <v>742</v>
      </c>
      <c r="T140" s="111"/>
      <c r="U140" s="159"/>
    </row>
    <row r="141" spans="1:23" x14ac:dyDescent="0.2">
      <c r="A141" s="329" t="s">
        <v>97</v>
      </c>
      <c r="B141" s="45" t="s">
        <v>3</v>
      </c>
      <c r="M141"/>
    </row>
    <row r="142" spans="1:23" x14ac:dyDescent="0.2">
      <c r="A142" s="329" t="s">
        <v>29</v>
      </c>
      <c r="B142" s="45" t="s">
        <v>3</v>
      </c>
      <c r="L142" s="45" t="s">
        <v>628</v>
      </c>
      <c r="M142" s="2">
        <v>-0.05</v>
      </c>
      <c r="N142" s="45" t="s">
        <v>666</v>
      </c>
      <c r="S142" s="45" t="s">
        <v>743</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502</v>
      </c>
      <c r="B152" s="45" t="s">
        <v>12</v>
      </c>
    </row>
    <row r="154" spans="1:13" x14ac:dyDescent="0.2">
      <c r="A154" s="329" t="s">
        <v>1058</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1059</v>
      </c>
    </row>
    <row r="161" spans="1:2" x14ac:dyDescent="0.2">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c r="Q13" s="370"/>
      <c r="R13" s="370"/>
      <c r="S13" s="370"/>
      <c r="T13" s="370"/>
      <c r="U13" s="370"/>
      <c r="V13" s="370"/>
      <c r="W13" s="355">
        <v>0.25</v>
      </c>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1123</v>
      </c>
      <c r="E29" s="368">
        <v>3</v>
      </c>
      <c r="F29" s="368"/>
      <c r="G29" s="368">
        <v>275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1117</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1118</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1119</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1120</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1121</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1122</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1125</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3</v>
      </c>
      <c r="F80" s="360">
        <v>3</v>
      </c>
      <c r="G80" s="360">
        <v>1150</v>
      </c>
      <c r="H80" s="361">
        <v>100</v>
      </c>
      <c r="I80" s="371">
        <f>1.8 * MIN(6, MAX(E80,F80)) + 0.45 * MIN(6, MIN(E80,F80)) + IF(E80&gt;6, (E80-6)*0.2) + IF(F80&gt;6, (F80-6)*0.2)</f>
        <v>6.75</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773</v>
      </c>
      <c r="B86" s="352" t="s">
        <v>773</v>
      </c>
      <c r="C86" s="373" t="s">
        <v>773</v>
      </c>
      <c r="D86" s="63" t="s">
        <v>1102</v>
      </c>
      <c r="G86" s="96">
        <v>1000</v>
      </c>
      <c r="H86" s="96" t="s">
        <v>1103</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502</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2023-08-05T15:47:20Z</dcterms:modified>
</cp:coreProperties>
</file>