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34E0EF92-4F2B-445C-B939-5D517FD64202}"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l="1"/>
  <c r="C90" i="6"/>
  <c r="AH4" i="9"/>
  <c r="AH5" i="9"/>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F25"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S5" i="2"/>
  <c r="N5" i="2"/>
  <c r="DH4" i="5"/>
  <c r="B33" i="6"/>
  <c r="C4" i="2" s="1"/>
  <c r="F4" i="1" s="1"/>
  <c r="B47" i="6"/>
  <c r="B46" i="6"/>
  <c r="I4" i="1" s="1"/>
  <c r="B45"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AL12" i="9" l="1"/>
  <c r="J35" i="12"/>
  <c r="O9" i="1"/>
  <c r="BJ4" i="1"/>
  <c r="AO4" i="1"/>
  <c r="CQ4" i="5"/>
  <c r="G4" i="5" s="1"/>
  <c r="CT4" i="5"/>
  <c r="J4" i="5" s="1"/>
  <c r="CW4" i="5"/>
  <c r="M4" i="5" s="1"/>
  <c r="DF4" i="5" s="1"/>
  <c r="CS4" i="5"/>
  <c r="I4" i="5" s="1"/>
  <c r="CV4" i="5"/>
  <c r="L4" i="5" s="1"/>
  <c r="CS5" i="5"/>
  <c r="CV5" i="5"/>
  <c r="CR4" i="5"/>
  <c r="H4" i="5" s="1"/>
  <c r="CU4" i="5"/>
  <c r="K4" i="5" s="1"/>
  <c r="CR5" i="5"/>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M27" i="12"/>
  <c r="B51" i="4"/>
  <c r="D5" i="12"/>
  <c r="F4" i="12"/>
  <c r="E4" i="12" s="1"/>
  <c r="O7" i="2"/>
  <c r="K22" i="12"/>
  <c r="K25" i="12"/>
  <c r="K33" i="12"/>
  <c r="J4" i="12"/>
  <c r="D67" i="4"/>
  <c r="A35" i="6"/>
  <c r="I36" i="4"/>
  <c r="I37" i="4"/>
  <c r="A36" i="6"/>
  <c r="I8" i="12"/>
  <c r="J7" i="12"/>
  <c r="F1" i="14"/>
  <c r="AL13" i="9" l="1"/>
  <c r="CT5" i="5"/>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I5"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AL14" i="9" l="1"/>
  <c r="AD4" i="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E18" i="4"/>
  <c r="AL15" i="9" l="1"/>
  <c r="AD5" i="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L16" i="9" l="1"/>
  <c r="BQ4" i="8"/>
  <c r="AD7" i="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AL17" i="9" l="1"/>
  <c r="BQ5" i="8"/>
  <c r="BR5" i="8"/>
  <c r="BK10" i="5"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AL18" i="9" l="1"/>
  <c r="BQ6" i="8"/>
  <c r="BR6" i="8"/>
  <c r="B4" i="8"/>
  <c r="D4" i="2" s="1"/>
  <c r="F4" i="2" s="1"/>
  <c r="CD5" i="8"/>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V4" i="8"/>
  <c r="E4" i="2"/>
  <c r="L4" i="2" s="1"/>
  <c r="AB4" i="7"/>
  <c r="CU5" i="8"/>
  <c r="CV5" i="8" s="1"/>
  <c r="S11" i="2"/>
  <c r="P12" i="2"/>
  <c r="N12" i="2"/>
  <c r="R12" i="2"/>
  <c r="Q11" i="2"/>
  <c r="M12" i="2"/>
  <c r="O13" i="2"/>
  <c r="D11" i="12"/>
  <c r="F10" i="12"/>
  <c r="E10" i="12" s="1"/>
  <c r="J13" i="10"/>
  <c r="N13" i="5" s="1"/>
  <c r="I14" i="12"/>
  <c r="J13" i="12"/>
  <c r="AL19" i="9" l="1"/>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AL20" i="9" l="1"/>
  <c r="BQ8" i="8"/>
  <c r="BR8" i="8"/>
  <c r="BN13" i="5"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S8" i="8"/>
  <c r="BN8" i="8"/>
  <c r="BO8" i="8"/>
  <c r="BL8" i="8"/>
  <c r="BM8" i="8"/>
  <c r="BJ8" i="8"/>
  <c r="BK8" i="8"/>
  <c r="BI8" i="8"/>
  <c r="AC8" i="10"/>
  <c r="X8" i="10" s="1"/>
  <c r="AN8" i="5"/>
  <c r="AM8" i="5"/>
  <c r="Z4" i="2"/>
  <c r="AA5" i="8" s="1"/>
  <c r="AS12" i="5"/>
  <c r="E15" i="8"/>
  <c r="AK12" i="11"/>
  <c r="CE84" i="8"/>
  <c r="AH12" i="11"/>
  <c r="AM12" i="1"/>
  <c r="DF11" i="5"/>
  <c r="DB11" i="5"/>
  <c r="DE11" i="5"/>
  <c r="DH11" i="5"/>
  <c r="AE13" i="8"/>
  <c r="AT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AL21" i="9" l="1"/>
  <c r="BQ9" i="8"/>
  <c r="BR9" i="8"/>
  <c r="AD12" i="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E5" i="2"/>
  <c r="L5" i="2" s="1"/>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AL22" i="9" l="1"/>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L23" i="9" l="1"/>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L25" i="9" l="1"/>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AL26" i="9" l="1"/>
  <c r="BQ14" i="8"/>
  <c r="BR14" i="8"/>
  <c r="BH19" i="5"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L27" i="9" l="1"/>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L29" i="9" l="1"/>
  <c r="BQ17" i="8"/>
  <c r="BR17" i="8"/>
  <c r="AD20" i="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BH23" i="5" s="1" a="1"/>
  <c r="BH23" i="5" s="1"/>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L30" i="9" l="1"/>
  <c r="BQ18" i="8"/>
  <c r="BR18" i="8"/>
  <c r="BE23" i="5" a="1"/>
  <c r="BE23" i="5" s="1"/>
  <c r="BG23" i="5" a="1"/>
  <c r="BG23" i="5" s="1"/>
  <c r="BG24" i="5" s="1" a="1"/>
  <c r="BG24" i="5" s="1"/>
  <c r="CR23" i="5"/>
  <c r="CS23" i="5"/>
  <c r="CQ23" i="5"/>
  <c r="CU23" i="5"/>
  <c r="CT23" i="5"/>
  <c r="CV23" i="5"/>
  <c r="CW23" i="5"/>
  <c r="AY23" i="5" a="1"/>
  <c r="AY23" i="5" s="1"/>
  <c r="BL23" i="5" a="1"/>
  <c r="BL23" i="5" s="1"/>
  <c r="AD22" i="1"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L31" i="9" l="1"/>
  <c r="BQ19" i="8"/>
  <c r="BR19" i="8"/>
  <c r="CQ24" i="5"/>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AL32" i="9" l="1"/>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BK26" i="5" s="1" a="1"/>
  <c r="BK26" i="5" s="1"/>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AL33" i="9" l="1"/>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L34" i="9" l="1"/>
  <c r="BQ22" i="8"/>
  <c r="BR22" i="8"/>
  <c r="AD25" i="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L35" i="9" l="1"/>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BN29" i="5" s="1" a="1"/>
  <c r="BN29" i="5" s="1"/>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AL36" i="9" l="1"/>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L37" i="9" l="1"/>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L39" i="9" l="1"/>
  <c r="BQ27" i="8"/>
  <c r="BR27" i="8"/>
  <c r="AD30" i="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L40" i="9" l="1"/>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L41" i="9" l="1"/>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AL44" i="9" l="1"/>
  <c r="BQ32" i="8"/>
  <c r="BR32" i="8"/>
  <c r="BA37" i="5"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L45" i="9" l="1"/>
  <c r="BQ33" i="8"/>
  <c r="BR33" i="8"/>
  <c r="AZ38" i="5"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L46" i="9" l="1"/>
  <c r="BQ34" i="8"/>
  <c r="BR34" i="8"/>
  <c r="BM39" i="5"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L47" i="9" l="1"/>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L48" i="9" l="1"/>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Z42" i="5" s="1" a="1"/>
  <c r="AZ42" i="5" s="1"/>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L49" i="9" l="1"/>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L52" i="9" l="1"/>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AL53" i="9" l="1"/>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L54" i="9" l="1"/>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L55" i="9" l="1"/>
  <c r="BQ43" i="8"/>
  <c r="BR43" i="8"/>
  <c r="CV48" i="5"/>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L56" i="9" l="1"/>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AL57" i="9" l="1"/>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L59" i="9" l="1"/>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AL61" i="9" l="1"/>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AL62" i="9" l="1"/>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BB56" i="5" s="1" a="1"/>
  <c r="BB56" i="5" s="1"/>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L63" i="9" l="1"/>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L65" i="9" l="1"/>
  <c r="BQ53" i="8"/>
  <c r="BR53" i="8"/>
  <c r="AD56" i="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L66" i="9" l="1"/>
  <c r="BQ54" i="8"/>
  <c r="BR54" i="8"/>
  <c r="AD57" i="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L67" i="9" l="1"/>
  <c r="BQ55" i="8"/>
  <c r="BR55" i="8"/>
  <c r="BK60" i="5"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L68" i="9" l="1"/>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AS60" i="5"/>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AL69" i="9" l="1"/>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AS61" i="5"/>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L70" i="9" l="1"/>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AS62" i="5"/>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L71" i="9" l="1"/>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AS63" i="5"/>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AL72" i="9" l="1"/>
  <c r="BQ60" i="8"/>
  <c r="BR60" i="8"/>
  <c r="AD63" i="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AL73" i="9" l="1"/>
  <c r="BQ61" i="8"/>
  <c r="BR61" i="8"/>
  <c r="AD64" i="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H65" i="11"/>
  <c r="AS65" i="5"/>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AR60"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Q60" i="5"/>
  <c r="AB64" i="1"/>
  <c r="DI64" i="5"/>
  <c r="AC63" i="1"/>
  <c r="DA63" i="5"/>
  <c r="DG63" i="5" s="1" a="1"/>
  <c r="DG63" i="5" s="1"/>
  <c r="AF73" i="9"/>
  <c r="AJ73" i="9"/>
  <c r="AD135" i="9"/>
  <c r="N49" i="1"/>
  <c r="S66" i="2"/>
  <c r="N67" i="2"/>
  <c r="R67" i="2"/>
  <c r="Q66" i="2"/>
  <c r="P68" i="2"/>
  <c r="O68" i="2"/>
  <c r="J68" i="10"/>
  <c r="N68" i="5" s="1"/>
  <c r="M67" i="2"/>
  <c r="AL74" i="9" l="1"/>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H66" i="11"/>
  <c r="AK66" i="11"/>
  <c r="AS66" i="5"/>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AQ61" i="5"/>
  <c r="CZ65" i="5"/>
  <c r="CB62" i="8"/>
  <c r="CS62" i="8" s="1"/>
  <c r="CT62" i="8" s="1"/>
  <c r="CG62" i="8"/>
  <c r="CW62" i="8" s="1"/>
  <c r="BZ62" i="8"/>
  <c r="CA62" i="8"/>
  <c r="CQ62" i="8" s="1"/>
  <c r="BX62" i="8"/>
  <c r="BY62" i="8"/>
  <c r="AR61" i="5"/>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L75" i="9" l="1"/>
  <c r="BQ63" i="8"/>
  <c r="BR63" i="8"/>
  <c r="AD66" i="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AQ62" i="5"/>
  <c r="AR62" i="5"/>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AL76" i="9" l="1"/>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H68" i="11"/>
  <c r="AS68" i="5"/>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Q63" i="5"/>
  <c r="J66" i="2"/>
  <c r="AR63" i="5"/>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L77" i="9" l="1"/>
  <c r="BQ65" i="8"/>
  <c r="BR65" i="8"/>
  <c r="AD68" i="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H69" i="11"/>
  <c r="AC65" i="10"/>
  <c r="X65" i="10" s="1"/>
  <c r="AS69" i="5"/>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AR64" i="5"/>
  <c r="AQ64" i="5"/>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L78" i="9" l="1"/>
  <c r="BQ66" i="8"/>
  <c r="BR66" i="8"/>
  <c r="AZ71" i="5"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H70" i="11"/>
  <c r="AR65" i="5"/>
  <c r="AS70" i="5"/>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AL79" i="9" l="1"/>
  <c r="BQ67" i="8"/>
  <c r="BR67" i="8"/>
  <c r="BK72" i="5"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J71" i="1"/>
  <c r="AS71" i="5"/>
  <c r="E75" i="8"/>
  <c r="CO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AQ66" i="5"/>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L80" i="9" l="1"/>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AQ67" i="5"/>
  <c r="CY67" i="8"/>
  <c r="E69" i="1"/>
  <c r="X69" i="8"/>
  <c r="DA69" i="8" s="1"/>
  <c r="BT69" i="5"/>
  <c r="AJ69" i="5"/>
  <c r="AP69" i="5" s="1"/>
  <c r="AC69" i="8"/>
  <c r="BP69" i="8" s="1"/>
  <c r="A69" i="11"/>
  <c r="AA68" i="11" s="1"/>
  <c r="AK68" i="1" s="1"/>
  <c r="AR67" i="5"/>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L81" i="9" l="1"/>
  <c r="BQ69" i="8"/>
  <c r="BR69" i="8"/>
  <c r="AD72" i="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S73" i="5"/>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AR68" i="5"/>
  <c r="CA69" i="8"/>
  <c r="CQ69" i="8" s="1"/>
  <c r="BZ69" i="8"/>
  <c r="BX69" i="8"/>
  <c r="CG69" i="8"/>
  <c r="CW69" i="8" s="1"/>
  <c r="BY69" i="8"/>
  <c r="CH69" i="8"/>
  <c r="CX69" i="8" s="1"/>
  <c r="N69" i="11"/>
  <c r="Z68" i="11"/>
  <c r="AC68" i="11"/>
  <c r="U68" i="8" s="1"/>
  <c r="AD68" i="11"/>
  <c r="AI68" i="1" s="1"/>
  <c r="Y68" i="11"/>
  <c r="AH68" i="1" s="1"/>
  <c r="AB68" i="11"/>
  <c r="Q68" i="8" s="1"/>
  <c r="AQ68" i="5"/>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L82" i="9" l="1"/>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BY70" i="8"/>
  <c r="BX70" i="8"/>
  <c r="CA70" i="8"/>
  <c r="CQ70" i="8" s="1"/>
  <c r="CG70" i="8"/>
  <c r="CW70" i="8" s="1"/>
  <c r="BZ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AQ69" i="5"/>
  <c r="AR69" i="5"/>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L83" i="9" l="1"/>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CO70" i="8"/>
  <c r="CY70" i="8"/>
  <c r="AM75" i="1"/>
  <c r="AS75" i="5"/>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AQ70" i="5"/>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AR70" i="5"/>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L84" i="9" l="1"/>
  <c r="BQ72" i="8"/>
  <c r="BR72" i="8"/>
  <c r="AD75" i="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S76" i="5"/>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AQ71" i="5"/>
  <c r="AR71" i="5"/>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AL85" i="9" l="1"/>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L86" i="9" l="1"/>
  <c r="BQ74" i="8"/>
  <c r="BR74" i="8"/>
  <c r="BM79" i="5"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R73" i="5"/>
  <c r="AC75" i="8"/>
  <c r="BP75" i="8" s="1"/>
  <c r="AQ73" i="5"/>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AL87" i="9" l="1"/>
  <c r="BQ75" i="8"/>
  <c r="BR75" i="8"/>
  <c r="AD78" i="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AQ74" i="5"/>
  <c r="CO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L88" i="9" l="1"/>
  <c r="I51" i="4"/>
  <c r="I50" i="4"/>
  <c r="J50" i="4" s="1"/>
  <c r="BQ76" i="8"/>
  <c r="BR76" i="8"/>
  <c r="F67" i="4"/>
  <c r="D78" i="4" s="1"/>
  <c r="AD79" i="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AR75" i="5"/>
  <c r="CY75" i="8"/>
  <c r="CO75" i="8"/>
  <c r="CP75" i="8" s="1"/>
  <c r="AQ75" i="5"/>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C77" i="4"/>
  <c r="D76" i="4"/>
  <c r="D81" i="4"/>
  <c r="B71" i="14"/>
  <c r="N64" i="1"/>
  <c r="S81" i="2"/>
  <c r="N82" i="2"/>
  <c r="R82" i="2"/>
  <c r="Q81" i="2"/>
  <c r="O83" i="2"/>
  <c r="P83" i="2"/>
  <c r="J83" i="10"/>
  <c r="N83" i="5" s="1"/>
  <c r="M82" i="2"/>
  <c r="AL89" i="9" l="1"/>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B25" i="4"/>
  <c r="C39" i="4" s="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24" i="4" s="1"/>
  <c r="AQ76" i="5"/>
  <c r="I61" i="4" s="1"/>
  <c r="CO76" i="8"/>
  <c r="CY76" i="8"/>
  <c r="AR76" i="5"/>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AL90" i="9" l="1"/>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F38"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L91" i="9" l="1"/>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J49" i="4"/>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AL93" i="9" l="1"/>
  <c r="BQ81" i="8"/>
  <c r="BR81" i="8"/>
  <c r="AD84" i="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L94" i="9" l="1"/>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L95" i="9" l="1"/>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L96" i="9" l="1"/>
  <c r="BQ84" i="8"/>
  <c r="BR84" i="8"/>
  <c r="AD87" i="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AL97" i="9" l="1"/>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L98" i="9" l="1"/>
  <c r="BQ86" i="8"/>
  <c r="BR86" i="8"/>
  <c r="AD89" i="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AL99" i="9" l="1"/>
  <c r="BQ87" i="8"/>
  <c r="BR87" i="8"/>
  <c r="AD90" i="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AL100" i="9" l="1"/>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AL101" i="9" l="1"/>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L102" i="9" l="1"/>
  <c r="BQ90" i="8"/>
  <c r="BR90" i="8"/>
  <c r="BF95" i="5"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AL103" i="9" l="1"/>
  <c r="BQ91" i="8"/>
  <c r="BR91" i="8"/>
  <c r="AD94" i="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BM97" i="5" s="1" a="1"/>
  <c r="BM97" i="5" s="1"/>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AL104" i="9" l="1"/>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AL105" i="9" l="1"/>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L106" i="9" l="1"/>
  <c r="BQ94" i="8"/>
  <c r="BR94" i="8"/>
  <c r="AD97" i="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L107" i="9" l="1"/>
  <c r="BQ95" i="8"/>
  <c r="BR95" i="8"/>
  <c r="AD98" i="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L108" i="9" l="1"/>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L109" i="9" l="1"/>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L110" i="9" l="1"/>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L112" i="9" l="1"/>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AL113" i="9" l="1"/>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L114" i="9" l="1"/>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AL116" i="9" l="1"/>
  <c r="BQ104" i="8"/>
  <c r="BR104" i="8"/>
  <c r="AD107" i="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AL117" i="9" l="1"/>
  <c r="BQ105" i="8"/>
  <c r="BR105" i="8"/>
  <c r="AD108" i="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AL118" i="9" l="1"/>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AL123" i="9" l="1"/>
  <c r="BQ111" i="8"/>
  <c r="BR111" i="8"/>
  <c r="AD114" i="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AL124" i="9" l="1"/>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AL126" i="9" l="1"/>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L127" i="9" l="1"/>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AL130" i="9" l="1"/>
  <c r="BQ118" i="8"/>
  <c r="BR118" i="8"/>
  <c r="AD121" i="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AL131" i="9" l="1"/>
  <c r="BQ119" i="8"/>
  <c r="BR119" i="8"/>
  <c r="AD122" i="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L132" i="9" l="1"/>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L134" i="9" l="1"/>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AL136" i="9" l="1"/>
  <c r="BQ124" i="8"/>
  <c r="BR124" i="8"/>
  <c r="AD127" i="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Q125" i="8" l="1"/>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Q126" i="8" l="1"/>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Q127" i="8" l="1"/>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Q130" i="8" l="1"/>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Q131" i="8" l="1"/>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DG136" i="5" s="1" a="1"/>
  <c r="DG136" i="5" s="1"/>
  <c r="N122" i="1"/>
  <c r="BQ134" i="8" l="1"/>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Q4" i="8" s="1"/>
  <c r="D36" i="4"/>
  <c r="R76" i="8"/>
  <c r="BM136" i="1"/>
  <c r="P4" i="7" l="1"/>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AB6" i="7"/>
  <c r="AJ6" i="7" s="1"/>
  <c r="E6" i="2"/>
  <c r="L6" i="2" s="1"/>
  <c r="B6" i="8"/>
  <c r="D6" i="2" s="1"/>
  <c r="U6" i="2" s="1"/>
  <c r="Y5" i="2"/>
  <c r="X5" i="2" s="1"/>
  <c r="W5" i="2" l="1"/>
  <c r="C6" i="2" s="1"/>
  <c r="I6" i="2" s="1"/>
  <c r="AA6" i="1" s="1"/>
  <c r="S6" i="1" s="1"/>
  <c r="H7" i="1" s="1"/>
  <c r="S6" i="8" l="1"/>
  <c r="T6" i="8" s="1"/>
  <c r="W6" i="8" s="1"/>
  <c r="F6" i="2"/>
  <c r="F6" i="1"/>
  <c r="H6" i="2"/>
  <c r="AK7" i="5"/>
  <c r="BI7" i="1"/>
  <c r="V7" i="10"/>
  <c r="C7" i="11"/>
  <c r="AP7" i="8"/>
  <c r="AC7" i="7"/>
  <c r="J6" i="11"/>
  <c r="AP6" i="1"/>
  <c r="T6" i="1" s="1"/>
  <c r="I7" i="1" s="1"/>
  <c r="G6" i="2"/>
  <c r="I6" i="11"/>
  <c r="O6" i="7"/>
  <c r="V6" i="8" l="1"/>
  <c r="BJ7" i="1"/>
  <c r="AO7" i="1"/>
  <c r="Z6" i="2"/>
  <c r="AA7" i="8" s="1"/>
  <c r="C6" i="8"/>
  <c r="P6" i="7"/>
  <c r="F6" i="9"/>
  <c r="H7" i="11" l="1"/>
  <c r="AV7" i="8"/>
  <c r="E7" i="2"/>
  <c r="L7" i="2" s="1"/>
  <c r="AB7" i="7"/>
  <c r="AJ7" i="7" s="1"/>
  <c r="B7" i="8"/>
  <c r="D7" i="2" s="1"/>
  <c r="U7" i="2" s="1"/>
  <c r="Y6" i="2"/>
  <c r="X6" i="2" s="1"/>
  <c r="W6" i="2" l="1"/>
  <c r="C7" i="2" s="1"/>
  <c r="F7" i="2" s="1"/>
  <c r="H7" i="2" l="1"/>
  <c r="F7" i="1"/>
  <c r="S7" i="8"/>
  <c r="V7" i="8" s="1"/>
  <c r="I7" i="2"/>
  <c r="AA7" i="1" s="1"/>
  <c r="S7" i="1" s="1"/>
  <c r="H8" i="1" s="1"/>
  <c r="AC8" i="7" s="1"/>
  <c r="G7" i="2"/>
  <c r="J7" i="11"/>
  <c r="AP7" i="1"/>
  <c r="T7" i="1" s="1"/>
  <c r="I8" i="1" s="1"/>
  <c r="T7" i="8" l="1"/>
  <c r="W7" i="8" s="1"/>
  <c r="O7" i="7"/>
  <c r="BI8" i="1"/>
  <c r="AK8" i="5"/>
  <c r="AP8" i="8"/>
  <c r="V8" i="10"/>
  <c r="C8" i="11"/>
  <c r="I7" i="11"/>
  <c r="BJ8" i="1"/>
  <c r="AO8" i="1"/>
  <c r="Z7" i="2"/>
  <c r="AA8" i="8" s="1"/>
  <c r="C7" i="8"/>
  <c r="P7" i="7"/>
  <c r="F7" i="9"/>
  <c r="H8" i="11" l="1"/>
  <c r="AV8" i="8"/>
  <c r="AB8" i="7"/>
  <c r="AJ8" i="7" s="1"/>
  <c r="E8" i="2"/>
  <c r="L8" i="2" s="1"/>
  <c r="B8" i="8"/>
  <c r="D8" i="2" s="1"/>
  <c r="U8" i="2" s="1"/>
  <c r="Y7" i="2"/>
  <c r="X7" i="2" s="1"/>
  <c r="W7" i="2" l="1"/>
  <c r="C8" i="2" s="1"/>
  <c r="I8" i="2" s="1"/>
  <c r="AA8" i="1" s="1"/>
  <c r="S8" i="1" s="1"/>
  <c r="H9" i="1" s="1"/>
  <c r="F8" i="2" l="1"/>
  <c r="J8" i="11" s="1"/>
  <c r="S8" i="8"/>
  <c r="V8" i="8" s="1"/>
  <c r="F8" i="1"/>
  <c r="H8" i="2"/>
  <c r="AK9" i="5"/>
  <c r="C9" i="11"/>
  <c r="V9" i="10"/>
  <c r="AP9" i="8"/>
  <c r="BI9" i="1"/>
  <c r="AC9" i="7"/>
  <c r="I8" i="11"/>
  <c r="O8" i="7"/>
  <c r="AP8" i="1" l="1"/>
  <c r="T8" i="1" s="1"/>
  <c r="I9" i="1" s="1"/>
  <c r="AO9" i="1" s="1"/>
  <c r="G8" i="2"/>
  <c r="T8" i="8"/>
  <c r="W8" i="8" s="1"/>
  <c r="C8" i="8"/>
  <c r="Z8" i="2"/>
  <c r="AA9" i="8" s="1"/>
  <c r="P8" i="7"/>
  <c r="F8" i="9"/>
  <c r="BJ9" i="1" l="1"/>
  <c r="H9" i="11"/>
  <c r="E9" i="2"/>
  <c r="L9" i="2" s="1"/>
  <c r="AV9" i="8"/>
  <c r="AB9" i="7"/>
  <c r="AJ9" i="7" s="1"/>
  <c r="B9" i="8"/>
  <c r="D9" i="2" s="1"/>
  <c r="U9" i="2" s="1"/>
  <c r="Y8" i="2"/>
  <c r="X8" i="2" s="1"/>
  <c r="W8" i="2" l="1"/>
  <c r="C9" i="2" s="1"/>
  <c r="F9" i="2" s="1"/>
  <c r="H9" i="2" l="1"/>
  <c r="F9" i="1"/>
  <c r="I9" i="2"/>
  <c r="AA9" i="1" s="1"/>
  <c r="S9" i="1" s="1"/>
  <c r="H10" i="1" s="1"/>
  <c r="V10" i="10" s="1"/>
  <c r="S9" i="8"/>
  <c r="V9" i="8" s="1"/>
  <c r="G9" i="2"/>
  <c r="J9" i="11"/>
  <c r="AP9" i="1"/>
  <c r="T9" i="1" s="1"/>
  <c r="I10" i="1" s="1"/>
  <c r="O9" i="7" l="1"/>
  <c r="I9" i="11"/>
  <c r="AP10" i="8"/>
  <c r="AK10" i="5"/>
  <c r="AC10" i="7"/>
  <c r="T9" i="8"/>
  <c r="W9" i="8" s="1"/>
  <c r="C10" i="11"/>
  <c r="BI10" i="1"/>
  <c r="P9" i="7"/>
  <c r="F9" i="9"/>
  <c r="AO10" i="1"/>
  <c r="BJ10" i="1"/>
  <c r="C9" i="8"/>
  <c r="Z9" i="2"/>
  <c r="AA10" i="8" s="1"/>
  <c r="H10" i="11" l="1"/>
  <c r="AB10" i="7"/>
  <c r="AV10" i="8"/>
  <c r="E10" i="2"/>
  <c r="L10" i="2" s="1"/>
  <c r="B10" i="8"/>
  <c r="D10" i="2" s="1"/>
  <c r="U10" i="2" s="1"/>
  <c r="AJ10" i="7"/>
  <c r="Y9" i="2"/>
  <c r="X9" i="2" s="1"/>
  <c r="W9" i="2" l="1"/>
  <c r="C10" i="2" s="1"/>
  <c r="F10" i="1" s="1"/>
  <c r="S10" i="8" l="1"/>
  <c r="T10" i="8" s="1"/>
  <c r="W10" i="8" s="1"/>
  <c r="I10" i="2"/>
  <c r="O10" i="7" s="1"/>
  <c r="F10" i="2"/>
  <c r="H10" i="2"/>
  <c r="I10" i="11"/>
  <c r="AP10" i="1"/>
  <c r="T10" i="1" s="1"/>
  <c r="I11" i="1" s="1"/>
  <c r="J10" i="11"/>
  <c r="G10" i="2"/>
  <c r="AA10" i="1"/>
  <c r="S10" i="1" s="1"/>
  <c r="H11" i="1" s="1"/>
  <c r="V10" i="8"/>
  <c r="AK11" i="5" l="1"/>
  <c r="V11" i="10"/>
  <c r="C11" i="11"/>
  <c r="AP11" i="8"/>
  <c r="BI11" i="1"/>
  <c r="AC11" i="7"/>
  <c r="AO11" i="1"/>
  <c r="BJ11" i="1"/>
  <c r="C10" i="8"/>
  <c r="Z10" i="2"/>
  <c r="AA11" i="8" s="1"/>
  <c r="F10" i="9"/>
  <c r="P10" i="7"/>
  <c r="B11" i="8" l="1"/>
  <c r="D11" i="2" s="1"/>
  <c r="U11" i="2" s="1"/>
  <c r="H11" i="11"/>
  <c r="AB11" i="7"/>
  <c r="E11" i="2"/>
  <c r="L11" i="2" s="1"/>
  <c r="AV11" i="8"/>
  <c r="AJ11" i="7"/>
  <c r="Y10" i="2"/>
  <c r="X10" i="2" s="1"/>
  <c r="W10" i="2" l="1"/>
  <c r="C11" i="2" s="1"/>
  <c r="F11" i="2" s="1"/>
  <c r="F11" i="1" l="1"/>
  <c r="H11" i="2"/>
  <c r="S11" i="8"/>
  <c r="V11" i="8" s="1"/>
  <c r="I11" i="2"/>
  <c r="AA11" i="1" s="1"/>
  <c r="S11" i="1" s="1"/>
  <c r="H12" i="1" s="1"/>
  <c r="C12" i="11" s="1"/>
  <c r="AP11" i="1"/>
  <c r="T11" i="1" s="1"/>
  <c r="I12" i="1" s="1"/>
  <c r="G11" i="2"/>
  <c r="J11" i="11"/>
  <c r="T11" i="8" l="1"/>
  <c r="W11" i="8" s="1"/>
  <c r="O11" i="7"/>
  <c r="V12" i="10"/>
  <c r="AC12" i="7"/>
  <c r="BI12" i="1"/>
  <c r="AP12" i="8"/>
  <c r="AK12" i="5"/>
  <c r="I11" i="11"/>
  <c r="AO12" i="1"/>
  <c r="BJ12" i="1"/>
  <c r="P11" i="7"/>
  <c r="F11" i="9"/>
  <c r="C11" i="8"/>
  <c r="Z11" i="2"/>
  <c r="AA12" i="8" s="1"/>
  <c r="B12" i="8" l="1"/>
  <c r="D12" i="2" s="1"/>
  <c r="U12" i="2" s="1"/>
  <c r="E12" i="2"/>
  <c r="L12" i="2" s="1"/>
  <c r="AB12" i="7"/>
  <c r="H12" i="11"/>
  <c r="AV12" i="8"/>
  <c r="AJ12" i="7"/>
  <c r="Y11" i="2"/>
  <c r="X11" i="2" s="1"/>
  <c r="W11" i="2" l="1"/>
  <c r="C12" i="2" s="1"/>
  <c r="I12" i="2" s="1"/>
  <c r="AA12" i="1" s="1"/>
  <c r="S12" i="1" s="1"/>
  <c r="H13" i="1" s="1"/>
  <c r="S12" i="8" l="1"/>
  <c r="T12" i="8" s="1"/>
  <c r="W12" i="8" s="1"/>
  <c r="F12" i="2"/>
  <c r="H12" i="2"/>
  <c r="F12" i="1"/>
  <c r="AP12" i="1"/>
  <c r="T12" i="1" s="1"/>
  <c r="I13" i="1" s="1"/>
  <c r="G12" i="2"/>
  <c r="J12" i="11"/>
  <c r="AK13" i="5"/>
  <c r="V13" i="10"/>
  <c r="BI13" i="1"/>
  <c r="AP13" i="8"/>
  <c r="C13" i="11"/>
  <c r="AC13" i="7"/>
  <c r="I12" i="11"/>
  <c r="O12" i="7"/>
  <c r="V12" i="8" l="1"/>
  <c r="P12" i="7"/>
  <c r="F12" i="9"/>
  <c r="C12" i="8"/>
  <c r="Z12" i="2"/>
  <c r="AA13" i="8" s="1"/>
  <c r="AO13" i="1"/>
  <c r="BJ13" i="1"/>
  <c r="B13" i="8" l="1"/>
  <c r="D13" i="2" s="1"/>
  <c r="U13" i="2" s="1"/>
  <c r="H13" i="11"/>
  <c r="E13" i="2"/>
  <c r="L13" i="2" s="1"/>
  <c r="AV13" i="8"/>
  <c r="AB13" i="7"/>
  <c r="AJ13" i="7" s="1"/>
  <c r="Y12" i="2"/>
  <c r="X12" i="2" s="1"/>
  <c r="W12" i="2" l="1"/>
  <c r="C13" i="2" s="1"/>
  <c r="I13" i="2" s="1"/>
  <c r="AA13" i="1" s="1"/>
  <c r="S13" i="1" s="1"/>
  <c r="H14" i="1" s="1"/>
  <c r="S13" i="8" l="1"/>
  <c r="F13" i="2"/>
  <c r="H13" i="2"/>
  <c r="F13" i="1"/>
  <c r="AP13" i="1"/>
  <c r="T13" i="1" s="1"/>
  <c r="I14" i="1" s="1"/>
  <c r="J13" i="11"/>
  <c r="G13" i="2"/>
  <c r="AK14" i="5"/>
  <c r="C14" i="11"/>
  <c r="AP14" i="8"/>
  <c r="BI14" i="1"/>
  <c r="V14" i="10"/>
  <c r="AC14" i="7"/>
  <c r="O13" i="7"/>
  <c r="I13" i="11"/>
  <c r="T13" i="8"/>
  <c r="W13" i="8" s="1"/>
  <c r="V13" i="8"/>
  <c r="Z13" i="2" l="1"/>
  <c r="AA14" i="8" s="1"/>
  <c r="C13" i="8"/>
  <c r="F13" i="9"/>
  <c r="P13" i="7"/>
  <c r="BJ14" i="1"/>
  <c r="AO14" i="1"/>
  <c r="H14" i="11" l="1"/>
  <c r="AB14" i="7"/>
  <c r="AJ14" i="7" s="1"/>
  <c r="E14" i="2"/>
  <c r="L14" i="2" s="1"/>
  <c r="AV14" i="8"/>
  <c r="B14" i="8"/>
  <c r="D14" i="2" s="1"/>
  <c r="U14" i="2" s="1"/>
  <c r="Y13" i="2"/>
  <c r="X13" i="2" s="1"/>
  <c r="W13" i="2" l="1"/>
  <c r="C14" i="2" s="1"/>
  <c r="F14" i="2" s="1"/>
  <c r="S14" i="8" l="1"/>
  <c r="V14" i="8" s="1"/>
  <c r="I14" i="2"/>
  <c r="AA14" i="1" s="1"/>
  <c r="S14" i="1" s="1"/>
  <c r="H15" i="1" s="1"/>
  <c r="AK15" i="5" s="1"/>
  <c r="F14" i="1"/>
  <c r="H14" i="2"/>
  <c r="AP14" i="1"/>
  <c r="T14" i="1" s="1"/>
  <c r="I15" i="1" s="1"/>
  <c r="J14" i="11"/>
  <c r="G14" i="2"/>
  <c r="O14" i="7" l="1"/>
  <c r="T14" i="8"/>
  <c r="W14" i="8" s="1"/>
  <c r="I14" i="11"/>
  <c r="BI15" i="1"/>
  <c r="C15" i="11"/>
  <c r="V15" i="10"/>
  <c r="AC15" i="7"/>
  <c r="AP15" i="8"/>
  <c r="C14" i="8"/>
  <c r="Z14" i="2"/>
  <c r="AA15" i="8" s="1"/>
  <c r="P14" i="7"/>
  <c r="F14" i="9"/>
  <c r="BJ15" i="1"/>
  <c r="AO15" i="1"/>
  <c r="B15" i="8" l="1"/>
  <c r="D15" i="2" s="1"/>
  <c r="U15" i="2" s="1"/>
  <c r="AB15" i="7"/>
  <c r="AJ15" i="7" s="1"/>
  <c r="E15" i="2"/>
  <c r="L15" i="2" s="1"/>
  <c r="H15" i="11"/>
  <c r="AV15" i="8"/>
  <c r="Y14" i="2"/>
  <c r="X14" i="2" s="1"/>
  <c r="W14" i="2" l="1"/>
  <c r="C15" i="2" s="1"/>
  <c r="F15" i="1" s="1"/>
  <c r="S15" i="8" l="1"/>
  <c r="V15" i="8" s="1"/>
  <c r="F15" i="2"/>
  <c r="I15" i="2"/>
  <c r="AA15" i="1" s="1"/>
  <c r="S15" i="1" s="1"/>
  <c r="H16" i="1" s="1"/>
  <c r="BI16" i="1" s="1"/>
  <c r="H15" i="2"/>
  <c r="J15" i="11"/>
  <c r="AP15" i="1"/>
  <c r="T15" i="1" s="1"/>
  <c r="I16" i="1" s="1"/>
  <c r="G15" i="2"/>
  <c r="I15" i="11"/>
  <c r="O15" i="7"/>
  <c r="T15" i="8" l="1"/>
  <c r="W15" i="8" s="1"/>
  <c r="AC16" i="7"/>
  <c r="C16" i="11"/>
  <c r="AP16" i="8"/>
  <c r="AK16" i="5"/>
  <c r="V16" i="10"/>
  <c r="C15" i="8"/>
  <c r="Z15" i="2"/>
  <c r="AA16" i="8" s="1"/>
  <c r="BJ16" i="1"/>
  <c r="AO16" i="1"/>
  <c r="P15" i="7"/>
  <c r="F15" i="9"/>
  <c r="B16" i="8" l="1"/>
  <c r="D16" i="2" s="1"/>
  <c r="H16" i="11"/>
  <c r="AV16" i="8"/>
  <c r="E16" i="2"/>
  <c r="L16" i="2" s="1"/>
  <c r="AB16" i="7"/>
  <c r="AJ16" i="7" s="1"/>
  <c r="Y15" i="2"/>
  <c r="X15" i="2" s="1"/>
  <c r="U16" i="2" l="1"/>
  <c r="W15" i="2" s="1"/>
  <c r="C16" i="2" s="1"/>
  <c r="H16" i="2" s="1"/>
  <c r="S16" i="8" l="1"/>
  <c r="F16" i="2"/>
  <c r="J16" i="11" s="1"/>
  <c r="I16" i="2"/>
  <c r="AA16" i="1" s="1"/>
  <c r="S16" i="1" s="1"/>
  <c r="H17" i="1" s="1"/>
  <c r="AC17" i="7" s="1"/>
  <c r="F16" i="1"/>
  <c r="AP16" i="1"/>
  <c r="T16" i="1" s="1"/>
  <c r="I17" i="1" s="1"/>
  <c r="G16" i="2"/>
  <c r="V16" i="8"/>
  <c r="T16" i="8"/>
  <c r="W16" i="8" s="1"/>
  <c r="I16" i="11" l="1"/>
  <c r="O16" i="7"/>
  <c r="AP17" i="8"/>
  <c r="BI17" i="1"/>
  <c r="AK17" i="5"/>
  <c r="V17" i="10"/>
  <c r="C17" i="11"/>
  <c r="AO17" i="1"/>
  <c r="BJ17" i="1"/>
  <c r="Z16" i="2"/>
  <c r="AA17" i="8" s="1"/>
  <c r="C16" i="8"/>
  <c r="F16" i="9"/>
  <c r="P16" i="7"/>
  <c r="H17" i="11" l="1"/>
  <c r="AV17" i="8"/>
  <c r="AB17" i="7"/>
  <c r="AJ17" i="7" s="1"/>
  <c r="E17" i="2"/>
  <c r="L17" i="2" s="1"/>
  <c r="B17" i="8"/>
  <c r="D17" i="2" s="1"/>
  <c r="U17" i="2" s="1"/>
  <c r="Y16" i="2"/>
  <c r="X16" i="2" s="1"/>
  <c r="W16" i="2" l="1"/>
  <c r="C17" i="2" s="1"/>
  <c r="F17" i="1" s="1"/>
  <c r="S17" i="8" l="1"/>
  <c r="T17" i="8" s="1"/>
  <c r="W17" i="8" s="1"/>
  <c r="F17" i="2"/>
  <c r="H17" i="2"/>
  <c r="I17" i="2"/>
  <c r="I17" i="11" s="1"/>
  <c r="AP17" i="1"/>
  <c r="T17" i="1" s="1"/>
  <c r="I18" i="1" s="1"/>
  <c r="J17" i="11"/>
  <c r="G17" i="2"/>
  <c r="AA17" i="1"/>
  <c r="S17" i="1" s="1"/>
  <c r="H18" i="1" s="1"/>
  <c r="O17" i="7" l="1"/>
  <c r="V17" i="8"/>
  <c r="BI18" i="1"/>
  <c r="AP18" i="8"/>
  <c r="C18" i="11"/>
  <c r="V18" i="10"/>
  <c r="AC18" i="7"/>
  <c r="AK18" i="5"/>
  <c r="BJ18" i="1"/>
  <c r="AO18" i="1"/>
  <c r="Z17" i="2"/>
  <c r="AA18" i="8" s="1"/>
  <c r="C17" i="8"/>
  <c r="F17" i="9"/>
  <c r="P17" i="7"/>
  <c r="H18" i="11" l="1"/>
  <c r="AV18" i="8"/>
  <c r="AB18" i="7"/>
  <c r="AJ18" i="7" s="1"/>
  <c r="E18" i="2"/>
  <c r="L18" i="2" s="1"/>
  <c r="B18" i="8"/>
  <c r="D18" i="2" s="1"/>
  <c r="U18" i="2" s="1"/>
  <c r="Y17" i="2"/>
  <c r="X17" i="2" s="1"/>
  <c r="W17" i="2" l="1"/>
  <c r="C18" i="2" s="1"/>
  <c r="F18" i="2" s="1"/>
  <c r="S18" i="8" l="1"/>
  <c r="T18" i="8" s="1"/>
  <c r="W18" i="8" s="1"/>
  <c r="H18" i="2"/>
  <c r="F18" i="1"/>
  <c r="I18" i="2"/>
  <c r="AA18" i="1" s="1"/>
  <c r="S18" i="1" s="1"/>
  <c r="H19" i="1" s="1"/>
  <c r="AK19" i="5" s="1"/>
  <c r="G18" i="2"/>
  <c r="J18" i="11"/>
  <c r="AP18" i="1"/>
  <c r="T18" i="1" s="1"/>
  <c r="I19" i="1" s="1"/>
  <c r="I18" i="11" l="1"/>
  <c r="O18" i="7"/>
  <c r="V18" i="8"/>
  <c r="C19" i="11"/>
  <c r="V19" i="10"/>
  <c r="BI19" i="1"/>
  <c r="AC19" i="7"/>
  <c r="AP19" i="8"/>
  <c r="P18" i="7"/>
  <c r="F18" i="9"/>
  <c r="BJ19" i="1"/>
  <c r="AO19" i="1"/>
  <c r="C18" i="8"/>
  <c r="Z18" i="2"/>
  <c r="AA19" i="8" s="1"/>
  <c r="H19" i="11" l="1"/>
  <c r="AV19" i="8"/>
  <c r="AB19" i="7"/>
  <c r="E19" i="2"/>
  <c r="L19" i="2" s="1"/>
  <c r="B19" i="8"/>
  <c r="D19" i="2" s="1"/>
  <c r="U19" i="2" s="1"/>
  <c r="AJ19" i="7"/>
  <c r="Y18" i="2"/>
  <c r="X18" i="2" s="1"/>
  <c r="W18" i="2" l="1"/>
  <c r="C19" i="2" s="1"/>
  <c r="I19" i="2" s="1"/>
  <c r="AA19" i="1" s="1"/>
  <c r="S19" i="1" s="1"/>
  <c r="H20" i="1" s="1"/>
  <c r="F19" i="2" l="1"/>
  <c r="F19" i="1"/>
  <c r="S19" i="8"/>
  <c r="T19" i="8" s="1"/>
  <c r="W19" i="8" s="1"/>
  <c r="H19" i="2"/>
  <c r="J19" i="11"/>
  <c r="AP19" i="1"/>
  <c r="T19" i="1" s="1"/>
  <c r="I20" i="1" s="1"/>
  <c r="G19" i="2"/>
  <c r="AK20" i="5"/>
  <c r="BI20" i="1"/>
  <c r="V20" i="10"/>
  <c r="C20" i="11"/>
  <c r="AP20" i="8"/>
  <c r="AC20" i="7"/>
  <c r="I19" i="11"/>
  <c r="O19" i="7"/>
  <c r="V19" i="8" l="1"/>
  <c r="C19" i="8"/>
  <c r="Z19" i="2"/>
  <c r="AA20" i="8" s="1"/>
  <c r="AO20" i="1"/>
  <c r="BJ20" i="1"/>
  <c r="P19" i="7"/>
  <c r="F19" i="9"/>
  <c r="H20" i="11" l="1"/>
  <c r="AV20" i="8"/>
  <c r="AB20" i="7"/>
  <c r="AJ20" i="7" s="1"/>
  <c r="E20" i="2"/>
  <c r="L20" i="2" s="1"/>
  <c r="B20" i="8"/>
  <c r="D20" i="2" s="1"/>
  <c r="U20" i="2" s="1"/>
  <c r="Y19" i="2"/>
  <c r="X19" i="2" s="1"/>
  <c r="W19" i="2" l="1"/>
  <c r="C20" i="2" s="1"/>
  <c r="F20" i="2" s="1"/>
  <c r="S20" i="8" l="1"/>
  <c r="T20" i="8" s="1"/>
  <c r="W20" i="8" s="1"/>
  <c r="I20" i="2"/>
  <c r="AA20" i="1" s="1"/>
  <c r="S20" i="1" s="1"/>
  <c r="H21" i="1" s="1"/>
  <c r="AP21" i="8" s="1"/>
  <c r="H20" i="2"/>
  <c r="F20" i="1"/>
  <c r="AP20" i="1"/>
  <c r="T20" i="1" s="1"/>
  <c r="I21" i="1" s="1"/>
  <c r="J20" i="11"/>
  <c r="G20" i="2"/>
  <c r="O20" i="7" l="1"/>
  <c r="I20" i="11"/>
  <c r="V20" i="8"/>
  <c r="BI21" i="1"/>
  <c r="C21" i="11"/>
  <c r="AC21" i="7"/>
  <c r="V21" i="10"/>
  <c r="AK21" i="5"/>
  <c r="C20" i="8"/>
  <c r="Z20" i="2"/>
  <c r="AA21" i="8" s="1"/>
  <c r="P20" i="7"/>
  <c r="F20" i="9"/>
  <c r="BJ21" i="1"/>
  <c r="AO21" i="1"/>
  <c r="H21" i="11" l="1"/>
  <c r="E21" i="2"/>
  <c r="L21" i="2" s="1"/>
  <c r="AV21" i="8"/>
  <c r="AB21" i="7"/>
  <c r="AJ21" i="7" s="1"/>
  <c r="B21" i="8"/>
  <c r="D21" i="2" s="1"/>
  <c r="U21" i="2" s="1"/>
  <c r="Y20" i="2"/>
  <c r="X20" i="2" s="1"/>
  <c r="W20" i="2" l="1"/>
  <c r="C21" i="2" s="1"/>
  <c r="I21" i="2" s="1"/>
  <c r="AA21" i="1" s="1"/>
  <c r="S21" i="1" s="1"/>
  <c r="H22" i="1" s="1"/>
  <c r="S21" i="8" l="1"/>
  <c r="T21" i="8" s="1"/>
  <c r="W21" i="8" s="1"/>
  <c r="F21" i="2"/>
  <c r="H21" i="2"/>
  <c r="F21" i="1"/>
  <c r="AK22" i="5"/>
  <c r="C22" i="11"/>
  <c r="V22" i="10"/>
  <c r="AP22" i="8"/>
  <c r="BI22" i="1"/>
  <c r="AC22" i="7"/>
  <c r="J21" i="11"/>
  <c r="AP21" i="1"/>
  <c r="T21" i="1" s="1"/>
  <c r="I22" i="1" s="1"/>
  <c r="G21" i="2"/>
  <c r="I21" i="11"/>
  <c r="O21" i="7"/>
  <c r="V21" i="8" l="1"/>
  <c r="C21" i="8"/>
  <c r="Z21" i="2"/>
  <c r="AA22" i="8" s="1"/>
  <c r="BJ22" i="1"/>
  <c r="AO22" i="1"/>
  <c r="P21" i="7"/>
  <c r="F21" i="9"/>
  <c r="H22" i="11" l="1"/>
  <c r="AB22" i="7"/>
  <c r="AJ22" i="7" s="1"/>
  <c r="AV22" i="8"/>
  <c r="E22" i="2"/>
  <c r="L22" i="2" s="1"/>
  <c r="B22" i="8"/>
  <c r="D22" i="2" s="1"/>
  <c r="U22" i="2" s="1"/>
  <c r="Y21" i="2"/>
  <c r="X21" i="2" s="1"/>
  <c r="W21" i="2" l="1"/>
  <c r="C22" i="2" s="1"/>
  <c r="I22" i="2" s="1"/>
  <c r="AA22" i="1" s="1"/>
  <c r="S22" i="1" s="1"/>
  <c r="H23" i="1" s="1"/>
  <c r="F22" i="2" l="1"/>
  <c r="S22" i="8"/>
  <c r="V22" i="8" s="1"/>
  <c r="F22" i="1"/>
  <c r="H22" i="2"/>
  <c r="AK23" i="5"/>
  <c r="C23" i="11"/>
  <c r="V23" i="10"/>
  <c r="AP23" i="8"/>
  <c r="BI23" i="1"/>
  <c r="AC23" i="7"/>
  <c r="J22" i="11"/>
  <c r="G22" i="2"/>
  <c r="AP22" i="1"/>
  <c r="T22" i="1" s="1"/>
  <c r="I23" i="1" s="1"/>
  <c r="I22" i="11"/>
  <c r="O22" i="7"/>
  <c r="T22" i="8" l="1"/>
  <c r="W22" i="8" s="1"/>
  <c r="AO23" i="1"/>
  <c r="BJ23" i="1"/>
  <c r="P22" i="7"/>
  <c r="F22" i="9"/>
  <c r="C22" i="8"/>
  <c r="Z22" i="2"/>
  <c r="AA23" i="8" s="1"/>
  <c r="H23" i="11" l="1"/>
  <c r="AV23" i="8"/>
  <c r="AB23" i="7"/>
  <c r="AJ23" i="7" s="1"/>
  <c r="E23" i="2"/>
  <c r="L23" i="2" s="1"/>
  <c r="B23" i="8"/>
  <c r="D23" i="2" s="1"/>
  <c r="U23" i="2" s="1"/>
  <c r="Y22" i="2"/>
  <c r="X22" i="2" s="1"/>
  <c r="W22" i="2" l="1"/>
  <c r="C23" i="2" s="1"/>
  <c r="I23" i="2" s="1"/>
  <c r="AA23" i="1" s="1"/>
  <c r="S23" i="1" s="1"/>
  <c r="H24" i="1" s="1"/>
  <c r="S23" i="8" l="1"/>
  <c r="T23" i="8" s="1"/>
  <c r="W23" i="8" s="1"/>
  <c r="F23" i="2"/>
  <c r="F23" i="1"/>
  <c r="H23" i="2"/>
  <c r="J23" i="11"/>
  <c r="AP23" i="1"/>
  <c r="T23" i="1" s="1"/>
  <c r="I24" i="1" s="1"/>
  <c r="G23" i="2"/>
  <c r="V24" i="10"/>
  <c r="BI24" i="1"/>
  <c r="AC24" i="7"/>
  <c r="AP24" i="8"/>
  <c r="AK24" i="5"/>
  <c r="C24" i="11"/>
  <c r="I23" i="11"/>
  <c r="O23" i="7"/>
  <c r="V23" i="8" l="1"/>
  <c r="BJ24" i="1"/>
  <c r="AO24" i="1"/>
  <c r="Z23" i="2"/>
  <c r="AA24" i="8" s="1"/>
  <c r="C23" i="8"/>
  <c r="P23" i="7"/>
  <c r="F23" i="9"/>
  <c r="H24" i="11" l="1"/>
  <c r="AV24" i="8"/>
  <c r="E24" i="2"/>
  <c r="L24" i="2" s="1"/>
  <c r="AB24" i="7"/>
  <c r="AJ24" i="7" s="1"/>
  <c r="B24" i="8"/>
  <c r="D24" i="2" s="1"/>
  <c r="U24" i="2" s="1"/>
  <c r="Y23" i="2"/>
  <c r="X23" i="2" s="1"/>
  <c r="W23" i="2" l="1"/>
  <c r="C24" i="2" s="1"/>
  <c r="F24" i="1" s="1"/>
  <c r="S24" i="8" l="1"/>
  <c r="V24" i="8" s="1"/>
  <c r="H24" i="2"/>
  <c r="F24" i="2"/>
  <c r="I24" i="2"/>
  <c r="I24" i="11" s="1"/>
  <c r="AP24" i="1"/>
  <c r="T24" i="1" s="1"/>
  <c r="I25" i="1" s="1"/>
  <c r="J24" i="11"/>
  <c r="G24" i="2"/>
  <c r="AA24" i="1"/>
  <c r="S24" i="1" s="1"/>
  <c r="H25" i="1" s="1"/>
  <c r="O24" i="7" l="1"/>
  <c r="T24" i="8"/>
  <c r="W24" i="8" s="1"/>
  <c r="P24" i="7"/>
  <c r="F24" i="9"/>
  <c r="AK25" i="5"/>
  <c r="C25" i="11"/>
  <c r="BI25" i="1"/>
  <c r="AP25" i="8"/>
  <c r="V25" i="10"/>
  <c r="AC25" i="7"/>
  <c r="Z24" i="2"/>
  <c r="AA25" i="8" s="1"/>
  <c r="C24" i="8"/>
  <c r="AO25" i="1"/>
  <c r="BJ25" i="1"/>
  <c r="H25" i="11" l="1"/>
  <c r="AB25" i="7"/>
  <c r="AJ25" i="7" s="1"/>
  <c r="AV25" i="8"/>
  <c r="E25" i="2"/>
  <c r="L25" i="2" s="1"/>
  <c r="B25" i="8"/>
  <c r="D25" i="2" s="1"/>
  <c r="U25" i="2" s="1"/>
  <c r="Y24" i="2"/>
  <c r="X24" i="2" s="1"/>
  <c r="W24" i="2" l="1"/>
  <c r="C25" i="2" s="1"/>
  <c r="I25" i="2" s="1"/>
  <c r="AA25" i="1" s="1"/>
  <c r="S25" i="1" s="1"/>
  <c r="H26" i="1" s="1"/>
  <c r="S25" i="8" l="1"/>
  <c r="V25" i="8" s="1"/>
  <c r="H25" i="2"/>
  <c r="F25" i="2"/>
  <c r="F25" i="1"/>
  <c r="J25" i="11"/>
  <c r="G25" i="2"/>
  <c r="AP25" i="1"/>
  <c r="T25" i="1" s="1"/>
  <c r="I26" i="1" s="1"/>
  <c r="AK26" i="5"/>
  <c r="C26" i="11"/>
  <c r="V26" i="10"/>
  <c r="AP26" i="8"/>
  <c r="BI26" i="1"/>
  <c r="AC26" i="7"/>
  <c r="I25" i="11"/>
  <c r="O25" i="7"/>
  <c r="T25" i="8" l="1"/>
  <c r="W25" i="8" s="1"/>
  <c r="BJ26" i="1"/>
  <c r="AO26" i="1"/>
  <c r="Z25" i="2"/>
  <c r="AA26" i="8" s="1"/>
  <c r="C25" i="8"/>
  <c r="F25" i="9"/>
  <c r="P25" i="7"/>
  <c r="H26" i="11" l="1"/>
  <c r="AB26" i="7"/>
  <c r="AJ26" i="7" s="1"/>
  <c r="AV26" i="8"/>
  <c r="E26" i="2"/>
  <c r="L26" i="2" s="1"/>
  <c r="B26" i="8"/>
  <c r="D26" i="2" s="1"/>
  <c r="U26" i="2" s="1"/>
  <c r="Y25" i="2"/>
  <c r="X25" i="2" s="1"/>
  <c r="W25" i="2" l="1"/>
  <c r="C26" i="2" s="1"/>
  <c r="I26" i="2" s="1"/>
  <c r="AA26" i="1" s="1"/>
  <c r="S26" i="1" s="1"/>
  <c r="H27" i="1" s="1"/>
  <c r="S26" i="8" l="1"/>
  <c r="V26" i="8" s="1"/>
  <c r="H26" i="2"/>
  <c r="F26" i="1"/>
  <c r="F26" i="2"/>
  <c r="AK27" i="5"/>
  <c r="AP27" i="8"/>
  <c r="V27" i="10"/>
  <c r="AC27" i="7"/>
  <c r="C27" i="11"/>
  <c r="BI27" i="1"/>
  <c r="J26" i="11"/>
  <c r="G26" i="2"/>
  <c r="AP26" i="1"/>
  <c r="T26" i="1" s="1"/>
  <c r="I27" i="1" s="1"/>
  <c r="I26" i="11"/>
  <c r="O26" i="7"/>
  <c r="T26" i="8" l="1"/>
  <c r="W26" i="8" s="1"/>
  <c r="F26" i="9"/>
  <c r="P26" i="7"/>
  <c r="C26" i="8"/>
  <c r="Z26" i="2"/>
  <c r="AA27" i="8" s="1"/>
  <c r="BJ27" i="1"/>
  <c r="AO27" i="1"/>
  <c r="H27" i="11" l="1"/>
  <c r="AV27" i="8"/>
  <c r="AB27" i="7"/>
  <c r="AJ27" i="7" s="1"/>
  <c r="E27" i="2"/>
  <c r="L27" i="2" s="1"/>
  <c r="B27" i="8"/>
  <c r="D27" i="2" s="1"/>
  <c r="U27" i="2" s="1"/>
  <c r="Y26" i="2"/>
  <c r="X26" i="2" s="1"/>
  <c r="W26" i="2" l="1"/>
  <c r="C27" i="2" s="1"/>
  <c r="I27" i="2" s="1"/>
  <c r="AA27" i="1" s="1"/>
  <c r="S27" i="1" s="1"/>
  <c r="H28" i="1" s="1"/>
  <c r="S27" i="8" l="1"/>
  <c r="V27" i="8" s="1"/>
  <c r="F27" i="2"/>
  <c r="H27" i="2"/>
  <c r="F27" i="1"/>
  <c r="AK28" i="5"/>
  <c r="BI28" i="1"/>
  <c r="V28" i="10"/>
  <c r="AP28" i="8"/>
  <c r="AC28" i="7"/>
  <c r="C28" i="11"/>
  <c r="J27" i="11"/>
  <c r="AP27" i="1"/>
  <c r="T27" i="1" s="1"/>
  <c r="I28" i="1" s="1"/>
  <c r="G27" i="2"/>
  <c r="I27" i="11"/>
  <c r="O27" i="7"/>
  <c r="T27" i="8" l="1"/>
  <c r="W27" i="8" s="1"/>
  <c r="Z27" i="2"/>
  <c r="AA28" i="8" s="1"/>
  <c r="C27" i="8"/>
  <c r="P27" i="7"/>
  <c r="F27" i="9"/>
  <c r="BJ28" i="1"/>
  <c r="AO28" i="1"/>
  <c r="H28" i="11" l="1"/>
  <c r="AB28" i="7"/>
  <c r="AJ28" i="7" s="1"/>
  <c r="AV28" i="8"/>
  <c r="E28" i="2"/>
  <c r="L28" i="2" s="1"/>
  <c r="B28" i="8"/>
  <c r="D28" i="2" s="1"/>
  <c r="U28" i="2" s="1"/>
  <c r="Y27" i="2"/>
  <c r="X27" i="2" s="1"/>
  <c r="W27" i="2" l="1"/>
  <c r="C28" i="2" s="1"/>
  <c r="F28" i="1" s="1"/>
  <c r="S28" i="8" l="1"/>
  <c r="I28" i="2"/>
  <c r="I28" i="11" s="1"/>
  <c r="F28" i="2"/>
  <c r="H28" i="2"/>
  <c r="O28" i="7"/>
  <c r="J28" i="11"/>
  <c r="AP28" i="1"/>
  <c r="T28" i="1" s="1"/>
  <c r="I29" i="1" s="1"/>
  <c r="G28" i="2"/>
  <c r="AA28" i="1"/>
  <c r="S28" i="1" s="1"/>
  <c r="H29" i="1" s="1"/>
  <c r="V28" i="8"/>
  <c r="T28" i="8"/>
  <c r="W28" i="8" s="1"/>
  <c r="AK29" i="5" l="1"/>
  <c r="BI29" i="1"/>
  <c r="V29" i="10"/>
  <c r="AP29" i="8"/>
  <c r="AC29" i="7"/>
  <c r="C29" i="11"/>
  <c r="C28" i="8"/>
  <c r="Z28" i="2"/>
  <c r="AA29" i="8" s="1"/>
  <c r="AO29" i="1"/>
  <c r="BJ29" i="1"/>
  <c r="F28" i="9"/>
  <c r="P28" i="7"/>
  <c r="H29" i="11" l="1"/>
  <c r="E29" i="2"/>
  <c r="L29" i="2" s="1"/>
  <c r="AV29" i="8"/>
  <c r="AB29" i="7"/>
  <c r="B29" i="8"/>
  <c r="D29" i="2" s="1"/>
  <c r="U29" i="2" s="1"/>
  <c r="AJ29" i="7"/>
  <c r="Y28" i="2"/>
  <c r="X28" i="2" s="1"/>
  <c r="W28" i="2" l="1"/>
  <c r="C29" i="2" s="1"/>
  <c r="S29" i="8" s="1"/>
  <c r="I29" i="2" l="1"/>
  <c r="AA29" i="1" s="1"/>
  <c r="S29" i="1" s="1"/>
  <c r="H30" i="1" s="1"/>
  <c r="V30" i="10" s="1"/>
  <c r="H29" i="2"/>
  <c r="F29" i="2"/>
  <c r="F29" i="1"/>
  <c r="O29" i="7"/>
  <c r="J29" i="11"/>
  <c r="AP29" i="1"/>
  <c r="T29" i="1" s="1"/>
  <c r="I30" i="1" s="1"/>
  <c r="G29" i="2"/>
  <c r="T29" i="8"/>
  <c r="W29" i="8" s="1"/>
  <c r="V29" i="8"/>
  <c r="I29" i="11" l="1"/>
  <c r="C30" i="11"/>
  <c r="AP30" i="8"/>
  <c r="AC30" i="7"/>
  <c r="AK30" i="5"/>
  <c r="BI30" i="1"/>
  <c r="BJ30" i="1"/>
  <c r="AO30" i="1"/>
  <c r="Z29" i="2"/>
  <c r="AA30" i="8" s="1"/>
  <c r="C29" i="8"/>
  <c r="F29" i="9"/>
  <c r="P29" i="7"/>
  <c r="H30" i="11" l="1"/>
  <c r="AV30" i="8"/>
  <c r="AB30" i="7"/>
  <c r="AJ30" i="7" s="1"/>
  <c r="E30" i="2"/>
  <c r="L30" i="2" s="1"/>
  <c r="B30" i="8"/>
  <c r="D30" i="2" s="1"/>
  <c r="U30" i="2" s="1"/>
  <c r="Y29" i="2"/>
  <c r="X29" i="2" s="1"/>
  <c r="W29" i="2" l="1"/>
  <c r="C30" i="2" s="1"/>
  <c r="H30" i="2" s="1"/>
  <c r="S30" i="8" l="1"/>
  <c r="V30" i="8" s="1"/>
  <c r="I30" i="2"/>
  <c r="AA30" i="1" s="1"/>
  <c r="S30" i="1" s="1"/>
  <c r="H31" i="1" s="1"/>
  <c r="C31" i="11" s="1"/>
  <c r="F30" i="1"/>
  <c r="F30" i="2"/>
  <c r="G30" i="2" s="1"/>
  <c r="O30" i="7" l="1"/>
  <c r="T30" i="8"/>
  <c r="W30" i="8" s="1"/>
  <c r="I30" i="11"/>
  <c r="J30" i="11"/>
  <c r="AP30" i="1"/>
  <c r="T30" i="1" s="1"/>
  <c r="I31" i="1" s="1"/>
  <c r="AO31" i="1" s="1"/>
  <c r="BI31" i="1"/>
  <c r="V31" i="10"/>
  <c r="AC31" i="7"/>
  <c r="AP31" i="8"/>
  <c r="AK31" i="5"/>
  <c r="Z30" i="2"/>
  <c r="AA31" i="8" s="1"/>
  <c r="C30" i="8"/>
  <c r="P30" i="7"/>
  <c r="F30" i="9"/>
  <c r="BJ31" i="1" l="1"/>
  <c r="H31" i="11"/>
  <c r="AV31" i="8"/>
  <c r="AB31" i="7"/>
  <c r="AJ31" i="7" s="1"/>
  <c r="E31" i="2"/>
  <c r="L31" i="2" s="1"/>
  <c r="B31" i="8"/>
  <c r="D31" i="2" s="1"/>
  <c r="U31" i="2" s="1"/>
  <c r="Y30" i="2"/>
  <c r="X30" i="2" s="1"/>
  <c r="W30" i="2" l="1"/>
  <c r="C31" i="2" s="1"/>
  <c r="F31" i="1" s="1"/>
  <c r="S31" i="8" l="1"/>
  <c r="V31" i="8" s="1"/>
  <c r="I31" i="2"/>
  <c r="AA31" i="1" s="1"/>
  <c r="S31" i="1" s="1"/>
  <c r="H32" i="1" s="1"/>
  <c r="H31" i="2"/>
  <c r="F31" i="2"/>
  <c r="J31" i="11" s="1"/>
  <c r="T31" i="8" l="1"/>
  <c r="W31" i="8" s="1"/>
  <c r="I31" i="11"/>
  <c r="O31" i="7"/>
  <c r="G31" i="2"/>
  <c r="AP31" i="1"/>
  <c r="T31" i="1" s="1"/>
  <c r="I32" i="1" s="1"/>
  <c r="AO32" i="1" s="1"/>
  <c r="C32" i="11"/>
  <c r="BI32" i="1"/>
  <c r="AK32" i="5"/>
  <c r="V32" i="10"/>
  <c r="AP32" i="8"/>
  <c r="AC32" i="7"/>
  <c r="Z31" i="2"/>
  <c r="AA32" i="8" s="1"/>
  <c r="C31" i="8"/>
  <c r="P31" i="7"/>
  <c r="F31" i="9"/>
  <c r="BJ32" i="1" l="1"/>
  <c r="H32" i="11"/>
  <c r="E32" i="2"/>
  <c r="L32" i="2" s="1"/>
  <c r="AV32" i="8"/>
  <c r="AB32" i="7"/>
  <c r="B32" i="8"/>
  <c r="D32" i="2" s="1"/>
  <c r="U32" i="2" s="1"/>
  <c r="AJ32" i="7"/>
  <c r="Y31" i="2"/>
  <c r="X31" i="2" s="1"/>
  <c r="W31" i="2" l="1"/>
  <c r="C32" i="2" s="1"/>
  <c r="H32" i="2" s="1"/>
  <c r="S32" i="8" l="1"/>
  <c r="V32" i="8" s="1"/>
  <c r="F32" i="1"/>
  <c r="I32" i="2"/>
  <c r="AA32" i="1" s="1"/>
  <c r="S32" i="1" s="1"/>
  <c r="H33" i="1" s="1"/>
  <c r="AK33" i="5" s="1"/>
  <c r="F32" i="2"/>
  <c r="J32" i="11" s="1"/>
  <c r="G32" i="2"/>
  <c r="AP32" i="1"/>
  <c r="T32" i="1" s="1"/>
  <c r="I33" i="1" s="1"/>
  <c r="T32" i="8"/>
  <c r="W32" i="8" s="1"/>
  <c r="O32" i="7"/>
  <c r="I32" i="11"/>
  <c r="AC33" i="7" l="1"/>
  <c r="AP33" i="8"/>
  <c r="C33" i="11"/>
  <c r="BI33" i="1"/>
  <c r="V33" i="10"/>
  <c r="BJ33" i="1"/>
  <c r="AO33" i="1"/>
  <c r="Z32" i="2"/>
  <c r="AA33" i="8" s="1"/>
  <c r="C32" i="8"/>
  <c r="F32" i="9"/>
  <c r="P32" i="7"/>
  <c r="H33" i="11" l="1"/>
  <c r="AB33" i="7"/>
  <c r="AV33" i="8"/>
  <c r="E33" i="2"/>
  <c r="L33" i="2" s="1"/>
  <c r="B33" i="8"/>
  <c r="D33" i="2" s="1"/>
  <c r="U33" i="2" s="1"/>
  <c r="AJ33" i="7"/>
  <c r="Y32" i="2"/>
  <c r="X32" i="2" s="1"/>
  <c r="W32" i="2" l="1"/>
  <c r="C33" i="2" s="1"/>
  <c r="F33" i="1" s="1"/>
  <c r="S33" i="8" l="1"/>
  <c r="V33" i="8" s="1"/>
  <c r="F33" i="2"/>
  <c r="I33" i="2"/>
  <c r="AA33" i="1" s="1"/>
  <c r="S33" i="1" s="1"/>
  <c r="H34" i="1" s="1"/>
  <c r="V34" i="10" s="1"/>
  <c r="H33" i="2"/>
  <c r="AP33" i="1"/>
  <c r="T33" i="1" s="1"/>
  <c r="I34" i="1" s="1"/>
  <c r="J33" i="11"/>
  <c r="G33" i="2"/>
  <c r="T33" i="8" l="1"/>
  <c r="W33" i="8" s="1"/>
  <c r="I33" i="11"/>
  <c r="O33" i="7"/>
  <c r="BI34" i="1"/>
  <c r="AC34" i="7"/>
  <c r="AP34" i="8"/>
  <c r="C34" i="11"/>
  <c r="AK34" i="5"/>
  <c r="Z33" i="2"/>
  <c r="AA34" i="8" s="1"/>
  <c r="C33" i="8"/>
  <c r="P33" i="7"/>
  <c r="F33" i="9"/>
  <c r="AO34" i="1"/>
  <c r="BJ34" i="1"/>
  <c r="H34" i="11" l="1"/>
  <c r="AB34" i="7"/>
  <c r="AV34" i="8"/>
  <c r="E34" i="2"/>
  <c r="L34" i="2" s="1"/>
  <c r="B34" i="8"/>
  <c r="D34" i="2" s="1"/>
  <c r="U34" i="2" s="1"/>
  <c r="AJ34" i="7"/>
  <c r="Y33" i="2"/>
  <c r="X33" i="2" s="1"/>
  <c r="W33" i="2" l="1"/>
  <c r="C34" i="2" s="1"/>
  <c r="F34" i="1" s="1"/>
  <c r="S34" i="8" l="1"/>
  <c r="T34" i="8" s="1"/>
  <c r="W34" i="8" s="1"/>
  <c r="F34" i="2"/>
  <c r="I34" i="2"/>
  <c r="O34" i="7" s="1"/>
  <c r="H34" i="2"/>
  <c r="J34" i="11"/>
  <c r="G34" i="2"/>
  <c r="AP34" i="1"/>
  <c r="T34" i="1" s="1"/>
  <c r="I35" i="1" s="1"/>
  <c r="I34" i="11"/>
  <c r="AA34" i="1"/>
  <c r="S34" i="1" s="1"/>
  <c r="H35" i="1" s="1"/>
  <c r="V34" i="8" l="1"/>
  <c r="AK35" i="5"/>
  <c r="V35" i="10"/>
  <c r="BI35" i="1"/>
  <c r="C35" i="11"/>
  <c r="AP35" i="8"/>
  <c r="AC35" i="7"/>
  <c r="Z34" i="2"/>
  <c r="AA35" i="8" s="1"/>
  <c r="C34" i="8"/>
  <c r="BJ35" i="1"/>
  <c r="AO35" i="1"/>
  <c r="F34" i="9"/>
  <c r="P34" i="7"/>
  <c r="H35" i="11" l="1"/>
  <c r="E35" i="2"/>
  <c r="L35" i="2" s="1"/>
  <c r="AB35" i="7"/>
  <c r="AV35" i="8"/>
  <c r="B35" i="8"/>
  <c r="D35" i="2" s="1"/>
  <c r="U35" i="2" s="1"/>
  <c r="AJ35" i="7"/>
  <c r="Y34" i="2"/>
  <c r="X34" i="2" s="1"/>
  <c r="W34" i="2" l="1"/>
  <c r="C35" i="2" s="1"/>
  <c r="F35" i="2" s="1"/>
  <c r="S35" i="8" l="1"/>
  <c r="T35" i="8" s="1"/>
  <c r="W35" i="8" s="1"/>
  <c r="F35" i="1"/>
  <c r="H35" i="2"/>
  <c r="I35" i="2"/>
  <c r="O35" i="7" s="1"/>
  <c r="J35" i="11"/>
  <c r="G35" i="2"/>
  <c r="AP35" i="1"/>
  <c r="T35" i="1" s="1"/>
  <c r="I36" i="1" s="1"/>
  <c r="AA35" i="1" l="1"/>
  <c r="S35" i="1" s="1"/>
  <c r="H36" i="1" s="1"/>
  <c r="AC36" i="7" s="1"/>
  <c r="V35" i="8"/>
  <c r="I35" i="11"/>
  <c r="C35" i="8"/>
  <c r="Z35" i="2"/>
  <c r="AA36" i="8" s="1"/>
  <c r="AO36" i="1"/>
  <c r="BJ36" i="1"/>
  <c r="P35" i="7"/>
  <c r="F35" i="9"/>
  <c r="C36" i="11" l="1"/>
  <c r="AK36" i="5"/>
  <c r="V36" i="10"/>
  <c r="AP36" i="8"/>
  <c r="BI36" i="1"/>
  <c r="H36" i="11"/>
  <c r="AB36" i="7"/>
  <c r="AJ36" i="7" s="1"/>
  <c r="E36" i="2"/>
  <c r="L36" i="2" s="1"/>
  <c r="AV36" i="8"/>
  <c r="B36" i="8"/>
  <c r="D36" i="2" s="1"/>
  <c r="U36" i="2" s="1"/>
  <c r="Y35" i="2"/>
  <c r="X35" i="2" s="1"/>
  <c r="W35" i="2" l="1"/>
  <c r="C36" i="2" s="1"/>
  <c r="H36" i="2" s="1"/>
  <c r="S36" i="8" l="1"/>
  <c r="V36" i="8" s="1"/>
  <c r="F36" i="2"/>
  <c r="I36" i="2"/>
  <c r="O36" i="7" s="1"/>
  <c r="F36" i="1"/>
  <c r="J36" i="11"/>
  <c r="G36" i="2"/>
  <c r="AP36" i="1"/>
  <c r="T36" i="1" s="1"/>
  <c r="I37" i="1" s="1"/>
  <c r="T36" i="8" l="1"/>
  <c r="W36" i="8" s="1"/>
  <c r="AA36" i="1"/>
  <c r="S36" i="1" s="1"/>
  <c r="H37" i="1" s="1"/>
  <c r="V37" i="10" s="1"/>
  <c r="I36" i="11"/>
  <c r="Z36" i="2"/>
  <c r="AA37" i="8" s="1"/>
  <c r="C36" i="8"/>
  <c r="F36" i="9"/>
  <c r="P36" i="7"/>
  <c r="BJ37" i="1"/>
  <c r="AO37" i="1"/>
  <c r="BI37" i="1" l="1"/>
  <c r="AP37" i="8"/>
  <c r="AC37" i="7"/>
  <c r="C37" i="11"/>
  <c r="AK37" i="5"/>
  <c r="H37" i="11"/>
  <c r="AB37" i="7"/>
  <c r="AJ37" i="7" s="1"/>
  <c r="AV37" i="8"/>
  <c r="E37" i="2"/>
  <c r="L37" i="2" s="1"/>
  <c r="B37" i="8"/>
  <c r="D37" i="2" s="1"/>
  <c r="U37" i="2" s="1"/>
  <c r="Y36" i="2"/>
  <c r="X36" i="2" s="1"/>
  <c r="W36" i="2" l="1"/>
  <c r="C37" i="2" s="1"/>
  <c r="F37" i="2" s="1"/>
  <c r="S37" i="8" l="1"/>
  <c r="V37" i="8" s="1"/>
  <c r="H37" i="2"/>
  <c r="F37" i="1"/>
  <c r="I37" i="2"/>
  <c r="I37" i="11" s="1"/>
  <c r="J37" i="11"/>
  <c r="G37" i="2"/>
  <c r="AP37" i="1"/>
  <c r="T37" i="1" s="1"/>
  <c r="I38" i="1" s="1"/>
  <c r="AA37" i="1" l="1"/>
  <c r="S37" i="1" s="1"/>
  <c r="H38" i="1" s="1"/>
  <c r="AC38" i="7" s="1"/>
  <c r="T37" i="8"/>
  <c r="W37" i="8" s="1"/>
  <c r="O37" i="7"/>
  <c r="AO38" i="1"/>
  <c r="BJ38" i="1"/>
  <c r="P37" i="7"/>
  <c r="F37" i="9"/>
  <c r="C37" i="8"/>
  <c r="Z37" i="2"/>
  <c r="AA38" i="8" s="1"/>
  <c r="AP38" i="8" l="1"/>
  <c r="C38" i="11"/>
  <c r="V38" i="10"/>
  <c r="BI38" i="1"/>
  <c r="AK38" i="5"/>
  <c r="H38" i="11"/>
  <c r="AV38" i="8"/>
  <c r="AB38" i="7"/>
  <c r="AJ38" i="7" s="1"/>
  <c r="E38" i="2"/>
  <c r="L38" i="2" s="1"/>
  <c r="B38" i="8"/>
  <c r="D38" i="2" s="1"/>
  <c r="U38" i="2" s="1"/>
  <c r="Y37" i="2"/>
  <c r="X37" i="2" s="1"/>
  <c r="W37" i="2" l="1"/>
  <c r="C38" i="2" s="1"/>
  <c r="H38" i="2" s="1"/>
  <c r="S38" i="8" l="1"/>
  <c r="T38" i="8" s="1"/>
  <c r="W38" i="8" s="1"/>
  <c r="I38" i="2"/>
  <c r="AA38" i="1" s="1"/>
  <c r="S38" i="1" s="1"/>
  <c r="H39" i="1" s="1"/>
  <c r="AK39" i="5" s="1"/>
  <c r="F38" i="1"/>
  <c r="F38" i="2"/>
  <c r="G38" i="2" s="1"/>
  <c r="AP38" i="1"/>
  <c r="T38" i="1" s="1"/>
  <c r="I39" i="1" s="1"/>
  <c r="J38" i="11"/>
  <c r="O38" i="7" l="1"/>
  <c r="I38" i="11"/>
  <c r="V38" i="8"/>
  <c r="V39" i="10"/>
  <c r="C39" i="11"/>
  <c r="AC39" i="7"/>
  <c r="AP39" i="8"/>
  <c r="BI39" i="1"/>
  <c r="P38" i="7"/>
  <c r="F38" i="9"/>
  <c r="AO39" i="1"/>
  <c r="BJ39" i="1"/>
  <c r="C38" i="8"/>
  <c r="Z38" i="2"/>
  <c r="AA39" i="8" s="1"/>
  <c r="H39" i="11" l="1"/>
  <c r="AV39" i="8"/>
  <c r="AB39" i="7"/>
  <c r="E39" i="2"/>
  <c r="L39" i="2" s="1"/>
  <c r="B39" i="8"/>
  <c r="D39" i="2" s="1"/>
  <c r="U39" i="2" s="1"/>
  <c r="AJ39" i="7"/>
  <c r="Y38" i="2"/>
  <c r="X38" i="2" s="1"/>
  <c r="W38" i="2" l="1"/>
  <c r="C39" i="2" s="1"/>
  <c r="H39" i="2" s="1"/>
  <c r="S39" i="8" l="1"/>
  <c r="V39" i="8" s="1"/>
  <c r="F39" i="2"/>
  <c r="I39" i="2"/>
  <c r="O39" i="7" s="1"/>
  <c r="F39" i="1"/>
  <c r="J39" i="11"/>
  <c r="AP39" i="1"/>
  <c r="T39" i="1" s="1"/>
  <c r="I40" i="1" s="1"/>
  <c r="G39" i="2"/>
  <c r="T39" i="8" l="1"/>
  <c r="W39" i="8" s="1"/>
  <c r="AA39" i="1"/>
  <c r="S39" i="1" s="1"/>
  <c r="H40" i="1" s="1"/>
  <c r="V40" i="10" s="1"/>
  <c r="I39" i="11"/>
  <c r="C39" i="8"/>
  <c r="Z39" i="2"/>
  <c r="AA40" i="8" s="1"/>
  <c r="BJ40" i="1"/>
  <c r="AO40" i="1"/>
  <c r="P39" i="7"/>
  <c r="F39" i="9"/>
  <c r="AP40" i="8" l="1"/>
  <c r="BI40" i="1"/>
  <c r="C40" i="11"/>
  <c r="AK40" i="5"/>
  <c r="AC40" i="7"/>
  <c r="H40" i="11"/>
  <c r="AV40" i="8"/>
  <c r="AB40" i="7"/>
  <c r="E40" i="2"/>
  <c r="L40" i="2" s="1"/>
  <c r="B40" i="8"/>
  <c r="D40" i="2" s="1"/>
  <c r="U40" i="2" s="1"/>
  <c r="AJ40" i="7"/>
  <c r="Y39" i="2"/>
  <c r="X39" i="2" s="1"/>
  <c r="W39" i="2" l="1"/>
  <c r="C40" i="2" s="1"/>
  <c r="I40" i="2" s="1"/>
  <c r="AA40" i="1" s="1"/>
  <c r="S40" i="1" s="1"/>
  <c r="H41" i="1" s="1"/>
  <c r="S40" i="8" l="1"/>
  <c r="V40" i="8" s="1"/>
  <c r="H40" i="2"/>
  <c r="F40" i="2"/>
  <c r="F40" i="1"/>
  <c r="AK41" i="5"/>
  <c r="AP41" i="8"/>
  <c r="C41" i="11"/>
  <c r="V41" i="10"/>
  <c r="BI41" i="1"/>
  <c r="AC41" i="7"/>
  <c r="J40" i="11"/>
  <c r="G40" i="2"/>
  <c r="AP40" i="1"/>
  <c r="T40" i="1" s="1"/>
  <c r="I41" i="1" s="1"/>
  <c r="O40" i="7"/>
  <c r="I40" i="11"/>
  <c r="T40" i="8" l="1"/>
  <c r="W40" i="8" s="1"/>
  <c r="BJ41" i="1"/>
  <c r="AO41" i="1"/>
  <c r="P40" i="7"/>
  <c r="F40" i="9"/>
  <c r="C40" i="8"/>
  <c r="Z40" i="2"/>
  <c r="AA41" i="8" s="1"/>
  <c r="H41" i="11" l="1"/>
  <c r="E41" i="2"/>
  <c r="L41" i="2" s="1"/>
  <c r="AB41" i="7"/>
  <c r="AJ41" i="7" s="1"/>
  <c r="AV41" i="8"/>
  <c r="B41" i="8"/>
  <c r="D41" i="2" s="1"/>
  <c r="U41" i="2" s="1"/>
  <c r="Y40" i="2"/>
  <c r="X40" i="2" s="1"/>
  <c r="W40" i="2" l="1"/>
  <c r="C41" i="2" s="1"/>
  <c r="I41" i="2" s="1"/>
  <c r="AA41" i="1" s="1"/>
  <c r="S41" i="1" s="1"/>
  <c r="H42" i="1" s="1"/>
  <c r="S41" i="8" l="1"/>
  <c r="V41" i="8" s="1"/>
  <c r="F41" i="1"/>
  <c r="F41" i="2"/>
  <c r="H41" i="2"/>
  <c r="AK42" i="5"/>
  <c r="BI42" i="1"/>
  <c r="V42" i="10"/>
  <c r="C42" i="11"/>
  <c r="AP42" i="8"/>
  <c r="AC42" i="7"/>
  <c r="G41" i="2"/>
  <c r="J41" i="11"/>
  <c r="AP41" i="1"/>
  <c r="T41" i="1" s="1"/>
  <c r="I42" i="1" s="1"/>
  <c r="O41" i="7"/>
  <c r="I41" i="11"/>
  <c r="T41" i="8" l="1"/>
  <c r="W41" i="8" s="1"/>
  <c r="BJ42" i="1"/>
  <c r="AO42" i="1"/>
  <c r="Z41" i="2"/>
  <c r="AA42" i="8" s="1"/>
  <c r="C41" i="8"/>
  <c r="F41" i="9"/>
  <c r="P41" i="7"/>
  <c r="H42" i="11" l="1"/>
  <c r="AV42" i="8"/>
  <c r="AB42" i="7"/>
  <c r="AJ42" i="7" s="1"/>
  <c r="E42" i="2"/>
  <c r="L42" i="2" s="1"/>
  <c r="B42" i="8"/>
  <c r="D42" i="2" s="1"/>
  <c r="U42" i="2" s="1"/>
  <c r="Y41" i="2"/>
  <c r="X41" i="2" s="1"/>
  <c r="W41" i="2" l="1"/>
  <c r="C42" i="2" s="1"/>
  <c r="I42" i="2" s="1"/>
  <c r="AA42" i="1" s="1"/>
  <c r="S42" i="1" s="1"/>
  <c r="H43" i="1" s="1"/>
  <c r="S42" i="8" l="1"/>
  <c r="T42" i="8" s="1"/>
  <c r="W42" i="8" s="1"/>
  <c r="H42" i="2"/>
  <c r="F42" i="2"/>
  <c r="F42" i="1"/>
  <c r="AK43" i="5"/>
  <c r="BI43" i="1"/>
  <c r="C43" i="11"/>
  <c r="AP43" i="8"/>
  <c r="V43" i="10"/>
  <c r="AC43" i="7"/>
  <c r="J42" i="11"/>
  <c r="G42" i="2"/>
  <c r="AP42" i="1"/>
  <c r="T42" i="1" s="1"/>
  <c r="I43" i="1" s="1"/>
  <c r="O42" i="7"/>
  <c r="I42" i="11"/>
  <c r="V42" i="8" l="1"/>
  <c r="C42" i="8"/>
  <c r="Z42" i="2"/>
  <c r="AA43" i="8" s="1"/>
  <c r="BJ43" i="1"/>
  <c r="AO43" i="1"/>
  <c r="P42" i="7"/>
  <c r="F42" i="9"/>
  <c r="H43" i="11" l="1"/>
  <c r="AV43" i="8"/>
  <c r="AB43" i="7"/>
  <c r="AJ43" i="7" s="1"/>
  <c r="E43" i="2"/>
  <c r="L43" i="2" s="1"/>
  <c r="B43" i="8"/>
  <c r="D43" i="2" s="1"/>
  <c r="U43" i="2" s="1"/>
  <c r="Y42" i="2"/>
  <c r="X42" i="2" s="1"/>
  <c r="W42" i="2" l="1"/>
  <c r="C43" i="2" s="1"/>
  <c r="I43" i="2" s="1"/>
  <c r="AA43" i="1" s="1"/>
  <c r="S43" i="1" s="1"/>
  <c r="H44" i="1" s="1"/>
  <c r="S43" i="8" l="1"/>
  <c r="V43" i="8" s="1"/>
  <c r="F43" i="2"/>
  <c r="F43" i="1"/>
  <c r="H43" i="2"/>
  <c r="J43" i="11"/>
  <c r="G43" i="2"/>
  <c r="AP43" i="1"/>
  <c r="T43" i="1" s="1"/>
  <c r="I44" i="1" s="1"/>
  <c r="AK44" i="5"/>
  <c r="C44" i="11"/>
  <c r="BI44" i="1"/>
  <c r="AP44" i="8"/>
  <c r="V44" i="10"/>
  <c r="AC44" i="7"/>
  <c r="O43" i="7"/>
  <c r="I43" i="11"/>
  <c r="T43" i="8" l="1"/>
  <c r="W43" i="8" s="1"/>
  <c r="P43" i="7"/>
  <c r="F43" i="9"/>
  <c r="BJ44" i="1"/>
  <c r="AO44" i="1"/>
  <c r="C43" i="8"/>
  <c r="Z43" i="2"/>
  <c r="AA44" i="8" s="1"/>
  <c r="H44" i="11" l="1"/>
  <c r="AB44" i="7"/>
  <c r="AJ44" i="7" s="1"/>
  <c r="E44" i="2"/>
  <c r="L44" i="2" s="1"/>
  <c r="AV44" i="8"/>
  <c r="B44" i="8"/>
  <c r="D44" i="2" s="1"/>
  <c r="U44" i="2" s="1"/>
  <c r="Y43" i="2"/>
  <c r="X43" i="2" s="1"/>
  <c r="W43" i="2" l="1"/>
  <c r="C44" i="2" s="1"/>
  <c r="I44" i="2" s="1"/>
  <c r="AA44" i="1" s="1"/>
  <c r="S44" i="1" s="1"/>
  <c r="H45" i="1" s="1"/>
  <c r="S44" i="8" l="1"/>
  <c r="V44" i="8" s="1"/>
  <c r="H44" i="2"/>
  <c r="F44" i="2"/>
  <c r="J44" i="11" s="1"/>
  <c r="F44" i="1"/>
  <c r="G44" i="2"/>
  <c r="AP44" i="1"/>
  <c r="T44" i="1" s="1"/>
  <c r="I45" i="1" s="1"/>
  <c r="AK45" i="5"/>
  <c r="V45" i="10"/>
  <c r="BI45" i="1"/>
  <c r="AP45" i="8"/>
  <c r="C45" i="11"/>
  <c r="AC45" i="7"/>
  <c r="O44" i="7"/>
  <c r="I44" i="11"/>
  <c r="T44" i="8" l="1"/>
  <c r="W44" i="8" s="1"/>
  <c r="BJ45" i="1"/>
  <c r="AO45" i="1"/>
  <c r="C44" i="8"/>
  <c r="Z44" i="2"/>
  <c r="AA45" i="8" s="1"/>
  <c r="P44" i="7"/>
  <c r="F44" i="9"/>
  <c r="H45" i="11" l="1"/>
  <c r="AV45" i="8"/>
  <c r="E45" i="2"/>
  <c r="L45" i="2" s="1"/>
  <c r="AB45" i="7"/>
  <c r="AJ45" i="7" s="1"/>
  <c r="B45" i="8"/>
  <c r="D45" i="2" s="1"/>
  <c r="U45" i="2" s="1"/>
  <c r="Y44" i="2"/>
  <c r="X44" i="2" s="1"/>
  <c r="W44" i="2" l="1"/>
  <c r="C45" i="2" s="1"/>
  <c r="H45" i="2" s="1"/>
  <c r="S45" i="8" l="1"/>
  <c r="V45" i="8" s="1"/>
  <c r="F45" i="2"/>
  <c r="I45" i="2"/>
  <c r="I45" i="11" s="1"/>
  <c r="F45" i="1"/>
  <c r="J45" i="11"/>
  <c r="AP45" i="1"/>
  <c r="T45" i="1" s="1"/>
  <c r="I46" i="1" s="1"/>
  <c r="G45" i="2"/>
  <c r="AA45" i="1"/>
  <c r="S45" i="1" s="1"/>
  <c r="H46" i="1" s="1"/>
  <c r="O45" i="7" l="1"/>
  <c r="T45" i="8"/>
  <c r="W45" i="8" s="1"/>
  <c r="AC46" i="7"/>
  <c r="AK46" i="5"/>
  <c r="V46" i="10"/>
  <c r="AP46" i="8"/>
  <c r="C46" i="11"/>
  <c r="BI46" i="1"/>
  <c r="AO46" i="1"/>
  <c r="BJ46" i="1"/>
  <c r="Z45" i="2"/>
  <c r="AA46" i="8" s="1"/>
  <c r="C45" i="8"/>
  <c r="P45" i="7"/>
  <c r="F45" i="9"/>
  <c r="H46" i="11" l="1"/>
  <c r="E46" i="2"/>
  <c r="L46" i="2" s="1"/>
  <c r="AB46" i="7"/>
  <c r="AV46" i="8"/>
  <c r="B46" i="8"/>
  <c r="D46" i="2" s="1"/>
  <c r="U46" i="2" s="1"/>
  <c r="AJ46" i="7"/>
  <c r="Y45" i="2"/>
  <c r="X45" i="2" s="1"/>
  <c r="W45" i="2" l="1"/>
  <c r="C46" i="2" s="1"/>
  <c r="H46" i="2" s="1"/>
  <c r="S46" i="8" l="1"/>
  <c r="T46" i="8" s="1"/>
  <c r="W46" i="8" s="1"/>
  <c r="I46" i="2"/>
  <c r="I46" i="11" s="1"/>
  <c r="F46" i="2"/>
  <c r="F46" i="1"/>
  <c r="O46" i="7"/>
  <c r="J46" i="11"/>
  <c r="AP46" i="1"/>
  <c r="T46" i="1" s="1"/>
  <c r="I47" i="1" s="1"/>
  <c r="G46" i="2"/>
  <c r="AA46" i="1"/>
  <c r="S46" i="1" s="1"/>
  <c r="H47" i="1" s="1"/>
  <c r="V46" i="8"/>
  <c r="AC47" i="7" l="1"/>
  <c r="AK47" i="5"/>
  <c r="BI47" i="1"/>
  <c r="C47" i="11"/>
  <c r="AP47" i="8"/>
  <c r="V47" i="10"/>
  <c r="C46" i="8"/>
  <c r="Z46" i="2"/>
  <c r="AA47" i="8" s="1"/>
  <c r="AO47" i="1"/>
  <c r="BJ47" i="1"/>
  <c r="P46" i="7"/>
  <c r="F46" i="9"/>
  <c r="H47" i="11" l="1"/>
  <c r="AV47" i="8"/>
  <c r="E47" i="2"/>
  <c r="L47" i="2" s="1"/>
  <c r="AB47" i="7"/>
  <c r="B47" i="8"/>
  <c r="D47" i="2" s="1"/>
  <c r="U47" i="2" s="1"/>
  <c r="AJ47" i="7"/>
  <c r="Y46" i="2"/>
  <c r="X46" i="2" s="1"/>
  <c r="W46" i="2" l="1"/>
  <c r="C47" i="2" s="1"/>
  <c r="I47" i="2" s="1"/>
  <c r="AA47" i="1" s="1"/>
  <c r="S47" i="1" s="1"/>
  <c r="H48" i="1" s="1"/>
  <c r="S47" i="8" l="1"/>
  <c r="V47" i="8" s="1"/>
  <c r="F47" i="2"/>
  <c r="J47" i="11" s="1"/>
  <c r="F47" i="1"/>
  <c r="H47" i="2"/>
  <c r="AP47" i="1"/>
  <c r="T47" i="1" s="1"/>
  <c r="I48" i="1" s="1"/>
  <c r="G47" i="2"/>
  <c r="AC48" i="7"/>
  <c r="AK48" i="5"/>
  <c r="C48" i="11"/>
  <c r="BI48" i="1"/>
  <c r="AP48" i="8"/>
  <c r="V48" i="10"/>
  <c r="I47" i="11"/>
  <c r="O47" i="7"/>
  <c r="T47" i="8" l="1"/>
  <c r="W47" i="8" s="1"/>
  <c r="C47" i="8"/>
  <c r="Z47" i="2"/>
  <c r="AA48" i="8" s="1"/>
  <c r="BJ48" i="1"/>
  <c r="AO48" i="1"/>
  <c r="P47" i="7"/>
  <c r="F47" i="9"/>
  <c r="H48" i="11" l="1"/>
  <c r="AV48" i="8"/>
  <c r="E48" i="2"/>
  <c r="L48" i="2" s="1"/>
  <c r="AB48" i="7"/>
  <c r="AJ48" i="7" s="1"/>
  <c r="B48" i="8"/>
  <c r="D48" i="2" s="1"/>
  <c r="U48" i="2" s="1"/>
  <c r="Y47" i="2"/>
  <c r="X47" i="2" s="1"/>
  <c r="W47" i="2" l="1"/>
  <c r="C48" i="2" s="1"/>
  <c r="I48" i="2" s="1"/>
  <c r="AA48" i="1" s="1"/>
  <c r="S48" i="1" s="1"/>
  <c r="H49" i="1" s="1"/>
  <c r="S48" i="8" l="1"/>
  <c r="V48" i="8" s="1"/>
  <c r="F48" i="1"/>
  <c r="F48" i="2"/>
  <c r="H48" i="2"/>
  <c r="AC49" i="7"/>
  <c r="AK49" i="5"/>
  <c r="V49" i="10"/>
  <c r="BI49" i="1"/>
  <c r="AP49" i="8"/>
  <c r="C49" i="11"/>
  <c r="G48" i="2"/>
  <c r="J48" i="11"/>
  <c r="AP48" i="1"/>
  <c r="T48" i="1" s="1"/>
  <c r="I49" i="1" s="1"/>
  <c r="I48" i="11"/>
  <c r="O48" i="7"/>
  <c r="T48" i="8" l="1"/>
  <c r="W48" i="8" s="1"/>
  <c r="F48" i="9"/>
  <c r="P48" i="7"/>
  <c r="Z48" i="2"/>
  <c r="AA49" i="8" s="1"/>
  <c r="C48" i="8"/>
  <c r="BJ49" i="1"/>
  <c r="AO49" i="1"/>
  <c r="B49" i="8" l="1"/>
  <c r="D49" i="2" s="1"/>
  <c r="U49" i="2" s="1"/>
  <c r="H49" i="11"/>
  <c r="AB49" i="7"/>
  <c r="AJ49" i="7" s="1"/>
  <c r="E49" i="2"/>
  <c r="L49" i="2" s="1"/>
  <c r="AV49" i="8"/>
  <c r="Y48" i="2"/>
  <c r="X48" i="2" s="1"/>
  <c r="W48" i="2" l="1"/>
  <c r="C49" i="2" s="1"/>
  <c r="H49" i="2" s="1"/>
  <c r="S49" i="8" l="1"/>
  <c r="V49" i="8" s="1"/>
  <c r="F49" i="2"/>
  <c r="F49" i="1"/>
  <c r="I49" i="2"/>
  <c r="I49" i="11" s="1"/>
  <c r="J49" i="11"/>
  <c r="G49" i="2"/>
  <c r="AP49" i="1"/>
  <c r="T49" i="1" s="1"/>
  <c r="I50" i="1" s="1"/>
  <c r="AA49" i="1"/>
  <c r="S49" i="1" s="1"/>
  <c r="H50" i="1" s="1"/>
  <c r="T49" i="8" l="1"/>
  <c r="W49" i="8" s="1"/>
  <c r="O49" i="7"/>
  <c r="P49" i="7"/>
  <c r="F49" i="9"/>
  <c r="AC50" i="7"/>
  <c r="AK50" i="5"/>
  <c r="BI50" i="1"/>
  <c r="C50" i="11"/>
  <c r="AP50" i="8"/>
  <c r="V50" i="10"/>
  <c r="AO50" i="1"/>
  <c r="BJ50" i="1"/>
  <c r="Z49" i="2"/>
  <c r="AA50" i="8" s="1"/>
  <c r="C49" i="8"/>
  <c r="B50" i="8" l="1"/>
  <c r="D50" i="2" s="1"/>
  <c r="U50" i="2" s="1"/>
  <c r="H50" i="11"/>
  <c r="E50" i="2"/>
  <c r="L50" i="2" s="1"/>
  <c r="AB50" i="7"/>
  <c r="AV50" i="8"/>
  <c r="AJ50" i="7"/>
  <c r="Y49" i="2"/>
  <c r="X49" i="2" s="1"/>
  <c r="W49" i="2" l="1"/>
  <c r="C50" i="2" s="1"/>
  <c r="F50" i="1" s="1"/>
  <c r="S50" i="8" l="1"/>
  <c r="V50" i="8" s="1"/>
  <c r="I50" i="2"/>
  <c r="I50" i="11" s="1"/>
  <c r="H50" i="2"/>
  <c r="F50" i="2"/>
  <c r="J50" i="11" s="1"/>
  <c r="AP50" i="1" l="1"/>
  <c r="T50" i="1" s="1"/>
  <c r="I51" i="1" s="1"/>
  <c r="BJ51" i="1" s="1"/>
  <c r="AA50" i="1"/>
  <c r="S50" i="1" s="1"/>
  <c r="H51" i="1" s="1"/>
  <c r="BI51" i="1" s="1"/>
  <c r="G50" i="2"/>
  <c r="T50" i="8"/>
  <c r="W50" i="8" s="1"/>
  <c r="O50" i="7"/>
  <c r="P50" i="7"/>
  <c r="F50" i="9"/>
  <c r="C50" i="8"/>
  <c r="Z50" i="2"/>
  <c r="AA51" i="8" s="1"/>
  <c r="AO51" i="1" l="1"/>
  <c r="AC51" i="7"/>
  <c r="V51" i="10"/>
  <c r="AK51" i="5"/>
  <c r="C51" i="11"/>
  <c r="AP51" i="8"/>
  <c r="AV51" i="8"/>
  <c r="E51" i="2"/>
  <c r="L51" i="2" s="1"/>
  <c r="H51" i="11"/>
  <c r="AB51" i="7"/>
  <c r="AJ51" i="7" s="1"/>
  <c r="B51" i="8"/>
  <c r="D51" i="2" s="1"/>
  <c r="U51" i="2" s="1"/>
  <c r="Y50" i="2"/>
  <c r="X50" i="2" s="1"/>
  <c r="W50" i="2" l="1"/>
  <c r="C51" i="2" s="1"/>
  <c r="I51" i="2" s="1"/>
  <c r="AA51" i="1" s="1"/>
  <c r="S51" i="1" s="1"/>
  <c r="H52" i="1" s="1"/>
  <c r="H51" i="2" l="1"/>
  <c r="F51" i="1"/>
  <c r="F51" i="2"/>
  <c r="J51" i="11" s="1"/>
  <c r="S51" i="8"/>
  <c r="V51" i="8" s="1"/>
  <c r="AK52" i="5"/>
  <c r="AP52" i="8"/>
  <c r="V52" i="10"/>
  <c r="BI52" i="1"/>
  <c r="C52" i="11"/>
  <c r="AC52" i="7"/>
  <c r="I51" i="11"/>
  <c r="O51" i="7"/>
  <c r="AP51" i="1"/>
  <c r="T51" i="1" s="1"/>
  <c r="I52" i="1" s="1"/>
  <c r="G51" i="2"/>
  <c r="T51" i="8" l="1"/>
  <c r="W51" i="8" s="1"/>
  <c r="P51" i="7"/>
  <c r="F51" i="9"/>
  <c r="Z51" i="2"/>
  <c r="AA52" i="8" s="1"/>
  <c r="C51" i="8"/>
  <c r="BJ52" i="1"/>
  <c r="AO52" i="1"/>
  <c r="H52" i="11" l="1"/>
  <c r="E52" i="2"/>
  <c r="L52" i="2" s="1"/>
  <c r="AV52" i="8"/>
  <c r="AB52" i="7"/>
  <c r="AJ52" i="7" s="1"/>
  <c r="B52" i="8"/>
  <c r="D52" i="2" s="1"/>
  <c r="U52" i="2" s="1"/>
  <c r="Y51" i="2"/>
  <c r="X51" i="2" s="1"/>
  <c r="W51" i="2" l="1"/>
  <c r="C52" i="2" s="1"/>
  <c r="H52" i="2" s="1"/>
  <c r="I52" i="2" l="1"/>
  <c r="I52" i="11" s="1"/>
  <c r="F52" i="2"/>
  <c r="S52" i="8"/>
  <c r="T52" i="8" s="1"/>
  <c r="W52" i="8" s="1"/>
  <c r="F52" i="1"/>
  <c r="J52" i="11"/>
  <c r="G52" i="2"/>
  <c r="AP52" i="1"/>
  <c r="T52" i="1" s="1"/>
  <c r="I53" i="1" s="1"/>
  <c r="AA52" i="1"/>
  <c r="S52" i="1" s="1"/>
  <c r="H53" i="1" s="1"/>
  <c r="O52" i="7" l="1"/>
  <c r="V52" i="8"/>
  <c r="AK53" i="5"/>
  <c r="AC53" i="7"/>
  <c r="V53" i="10"/>
  <c r="C53" i="11"/>
  <c r="AP53" i="8"/>
  <c r="BI53" i="1"/>
  <c r="AO53" i="1"/>
  <c r="BJ53" i="1"/>
  <c r="Z52" i="2"/>
  <c r="AA53" i="8" s="1"/>
  <c r="C52" i="8"/>
  <c r="P52" i="7"/>
  <c r="F52" i="9"/>
  <c r="H53" i="11" l="1"/>
  <c r="AV53" i="8"/>
  <c r="E53" i="2"/>
  <c r="L53" i="2" s="1"/>
  <c r="AB53" i="7"/>
  <c r="B53" i="8"/>
  <c r="D53" i="2" s="1"/>
  <c r="U53" i="2" s="1"/>
  <c r="AJ53" i="7"/>
  <c r="Y52" i="2"/>
  <c r="X52" i="2" s="1"/>
  <c r="W52" i="2" l="1"/>
  <c r="C53" i="2" s="1"/>
  <c r="I53" i="2" s="1"/>
  <c r="AA53" i="1" s="1"/>
  <c r="S53" i="1" s="1"/>
  <c r="H54" i="1" s="1"/>
  <c r="S53" i="8" l="1"/>
  <c r="V53" i="8" s="1"/>
  <c r="F53" i="1"/>
  <c r="F53" i="2"/>
  <c r="H53" i="2"/>
  <c r="AK54" i="5"/>
  <c r="BI54" i="1"/>
  <c r="AP54" i="8"/>
  <c r="C54" i="11"/>
  <c r="V54" i="10"/>
  <c r="AC54" i="7"/>
  <c r="J53" i="11"/>
  <c r="AP53" i="1"/>
  <c r="T53" i="1" s="1"/>
  <c r="I54" i="1" s="1"/>
  <c r="G53" i="2"/>
  <c r="I53" i="11"/>
  <c r="O53" i="7"/>
  <c r="T53" i="8" l="1"/>
  <c r="W53" i="8" s="1"/>
  <c r="Z53" i="2"/>
  <c r="AA54" i="8" s="1"/>
  <c r="C53" i="8"/>
  <c r="P53" i="7"/>
  <c r="F53" i="9"/>
  <c r="AO54" i="1"/>
  <c r="BJ54" i="1"/>
  <c r="H54" i="11" l="1"/>
  <c r="AB54" i="7"/>
  <c r="AJ54" i="7" s="1"/>
  <c r="E54" i="2"/>
  <c r="L54" i="2" s="1"/>
  <c r="AV54" i="8"/>
  <c r="B54" i="8"/>
  <c r="D54" i="2" s="1"/>
  <c r="U54" i="2" s="1"/>
  <c r="Y53" i="2"/>
  <c r="X53" i="2" s="1"/>
  <c r="W53" i="2" l="1"/>
  <c r="C54" i="2" s="1"/>
  <c r="F54" i="1" s="1"/>
  <c r="S54" i="8" l="1"/>
  <c r="T54" i="8" s="1"/>
  <c r="W54" i="8" s="1"/>
  <c r="I54" i="2"/>
  <c r="I54" i="11" s="1"/>
  <c r="F54" i="2"/>
  <c r="H54" i="2"/>
  <c r="J54" i="11"/>
  <c r="AP54" i="1"/>
  <c r="T54" i="1" s="1"/>
  <c r="I55" i="1" s="1"/>
  <c r="G54" i="2"/>
  <c r="AA54" i="1" l="1"/>
  <c r="S54" i="1" s="1"/>
  <c r="H55" i="1" s="1"/>
  <c r="AK55" i="5" s="1"/>
  <c r="V54" i="8"/>
  <c r="O54" i="7"/>
  <c r="BJ55" i="1"/>
  <c r="AO55" i="1"/>
  <c r="Z54" i="2"/>
  <c r="AA55" i="8" s="1"/>
  <c r="C54" i="8"/>
  <c r="P54" i="7"/>
  <c r="F54" i="9"/>
  <c r="AP55" i="8" l="1"/>
  <c r="C55" i="11"/>
  <c r="BI55" i="1"/>
  <c r="AC55" i="7"/>
  <c r="V55" i="10"/>
  <c r="H55" i="11"/>
  <c r="AV55" i="8"/>
  <c r="AB55" i="7"/>
  <c r="E55" i="2"/>
  <c r="L55" i="2" s="1"/>
  <c r="B55" i="8"/>
  <c r="D55" i="2" s="1"/>
  <c r="U55" i="2" s="1"/>
  <c r="AJ55" i="7"/>
  <c r="Y54" i="2"/>
  <c r="X54" i="2" s="1"/>
  <c r="W54" i="2" l="1"/>
  <c r="C55" i="2" s="1"/>
  <c r="H55" i="2" s="1"/>
  <c r="S55" i="8" l="1"/>
  <c r="T55" i="8" s="1"/>
  <c r="W55" i="8" s="1"/>
  <c r="I55" i="2"/>
  <c r="I55" i="11" s="1"/>
  <c r="F55" i="2"/>
  <c r="F55" i="1"/>
  <c r="J55" i="11"/>
  <c r="G55" i="2"/>
  <c r="AP55" i="1"/>
  <c r="T55" i="1" s="1"/>
  <c r="I56" i="1" s="1"/>
  <c r="AA55" i="1"/>
  <c r="S55" i="1" s="1"/>
  <c r="H56" i="1" s="1"/>
  <c r="V55" i="8" l="1"/>
  <c r="O55" i="7"/>
  <c r="BJ56" i="1"/>
  <c r="AO56" i="1"/>
  <c r="F55" i="9"/>
  <c r="P55" i="7"/>
  <c r="AP56" i="8"/>
  <c r="V56" i="10"/>
  <c r="AK56" i="5"/>
  <c r="BI56" i="1"/>
  <c r="AC56" i="7"/>
  <c r="C56" i="11"/>
  <c r="Z55" i="2"/>
  <c r="AA56" i="8" s="1"/>
  <c r="C55" i="8"/>
  <c r="AV56" i="8" l="1"/>
  <c r="E56" i="2"/>
  <c r="L56" i="2" s="1"/>
  <c r="H56" i="11"/>
  <c r="AB56" i="7"/>
  <c r="AJ56" i="7" s="1"/>
  <c r="B56" i="8"/>
  <c r="D56" i="2" s="1"/>
  <c r="U56" i="2" s="1"/>
  <c r="Y55" i="2"/>
  <c r="X55" i="2" s="1"/>
  <c r="W55" i="2" l="1"/>
  <c r="C56" i="2" s="1"/>
  <c r="I56" i="2" s="1"/>
  <c r="AA56" i="1" s="1"/>
  <c r="S56" i="1" s="1"/>
  <c r="H57" i="1" s="1"/>
  <c r="S56" i="8" l="1"/>
  <c r="T56" i="8" s="1"/>
  <c r="W56" i="8" s="1"/>
  <c r="F56" i="2"/>
  <c r="H56" i="2"/>
  <c r="F56" i="1"/>
  <c r="AC57" i="7"/>
  <c r="AK57" i="5"/>
  <c r="BI57" i="1"/>
  <c r="V57" i="10"/>
  <c r="C57" i="11"/>
  <c r="AP57" i="8"/>
  <c r="J56" i="11"/>
  <c r="G56" i="2"/>
  <c r="AP56" i="1"/>
  <c r="T56" i="1" s="1"/>
  <c r="I57" i="1" s="1"/>
  <c r="I56" i="11"/>
  <c r="O56" i="7"/>
  <c r="V56" i="8" l="1"/>
  <c r="AO57" i="1"/>
  <c r="BJ57" i="1"/>
  <c r="C56" i="8"/>
  <c r="Z56" i="2"/>
  <c r="AA57" i="8" s="1"/>
  <c r="P56" i="7"/>
  <c r="F56" i="9"/>
  <c r="H57" i="11" l="1"/>
  <c r="AB57" i="7"/>
  <c r="AJ57" i="7" s="1"/>
  <c r="E57" i="2"/>
  <c r="L57" i="2" s="1"/>
  <c r="AV57" i="8"/>
  <c r="B57" i="8"/>
  <c r="D57" i="2" s="1"/>
  <c r="U57" i="2" s="1"/>
  <c r="Y56" i="2"/>
  <c r="X56" i="2" s="1"/>
  <c r="W56" i="2" l="1"/>
  <c r="C57" i="2" s="1"/>
  <c r="I57" i="2" s="1"/>
  <c r="AA57" i="1" s="1"/>
  <c r="S57" i="1" s="1"/>
  <c r="H58" i="1" s="1"/>
  <c r="S57" i="8" l="1"/>
  <c r="T57" i="8" s="1"/>
  <c r="W57" i="8" s="1"/>
  <c r="F57" i="1"/>
  <c r="F57" i="2"/>
  <c r="H57" i="2"/>
  <c r="AK58" i="5"/>
  <c r="BI58" i="1"/>
  <c r="V58" i="10"/>
  <c r="AP58" i="8"/>
  <c r="C58" i="11"/>
  <c r="AC58" i="7"/>
  <c r="J57" i="11"/>
  <c r="AP57" i="1"/>
  <c r="T57" i="1" s="1"/>
  <c r="I58" i="1" s="1"/>
  <c r="G57" i="2"/>
  <c r="O57" i="7"/>
  <c r="I57" i="11"/>
  <c r="V57" i="8" l="1"/>
  <c r="Z57" i="2"/>
  <c r="AA58" i="8" s="1"/>
  <c r="C57" i="8"/>
  <c r="BJ58" i="1"/>
  <c r="AO58" i="1"/>
  <c r="P57" i="7"/>
  <c r="F57" i="9"/>
  <c r="H58" i="11" l="1"/>
  <c r="E58" i="2"/>
  <c r="L58" i="2" s="1"/>
  <c r="AV58" i="8"/>
  <c r="AB58" i="7"/>
  <c r="AJ58" i="7" s="1"/>
  <c r="B58" i="8"/>
  <c r="D58" i="2" s="1"/>
  <c r="U58" i="2" s="1"/>
  <c r="Y57" i="2"/>
  <c r="X57" i="2" s="1"/>
  <c r="W57" i="2" l="1"/>
  <c r="C58" i="2" s="1"/>
  <c r="I58" i="2" s="1"/>
  <c r="AA58" i="1" s="1"/>
  <c r="S58" i="1" s="1"/>
  <c r="H59" i="1" s="1"/>
  <c r="S58" i="8" l="1"/>
  <c r="V58" i="8" s="1"/>
  <c r="F58" i="1"/>
  <c r="F58" i="2"/>
  <c r="H58" i="2"/>
  <c r="AC59" i="7"/>
  <c r="AK59" i="5"/>
  <c r="C59" i="11"/>
  <c r="BI59" i="1"/>
  <c r="V59" i="10"/>
  <c r="AP59" i="8"/>
  <c r="J58" i="11"/>
  <c r="AP58" i="1"/>
  <c r="T58" i="1" s="1"/>
  <c r="I59" i="1" s="1"/>
  <c r="G58" i="2"/>
  <c r="I58" i="11"/>
  <c r="O58" i="7"/>
  <c r="T58" i="8" l="1"/>
  <c r="W58" i="8" s="1"/>
  <c r="BJ59" i="1"/>
  <c r="AO59" i="1"/>
  <c r="Z58" i="2"/>
  <c r="AA59" i="8" s="1"/>
  <c r="C58" i="8"/>
  <c r="P58" i="7"/>
  <c r="F58" i="9"/>
  <c r="H59" i="11" l="1"/>
  <c r="E59" i="2"/>
  <c r="L59" i="2" s="1"/>
  <c r="AV59" i="8"/>
  <c r="AB59" i="7"/>
  <c r="AJ59" i="7" s="1"/>
  <c r="B59" i="8"/>
  <c r="D59" i="2" s="1"/>
  <c r="U59" i="2" s="1"/>
  <c r="Y58" i="2"/>
  <c r="X58" i="2" s="1"/>
  <c r="W58" i="2" l="1"/>
  <c r="C59" i="2" s="1"/>
  <c r="F59" i="1" s="1"/>
  <c r="S59" i="8" l="1"/>
  <c r="T59" i="8" s="1"/>
  <c r="W59" i="8" s="1"/>
  <c r="I59" i="2"/>
  <c r="AA59" i="1" s="1"/>
  <c r="S59" i="1" s="1"/>
  <c r="H60" i="1" s="1"/>
  <c r="AK60" i="5" s="1"/>
  <c r="F59" i="2"/>
  <c r="H59" i="2"/>
  <c r="J59" i="11"/>
  <c r="AP59" i="1"/>
  <c r="T59" i="1" s="1"/>
  <c r="I60" i="1" s="1"/>
  <c r="G59" i="2"/>
  <c r="O59" i="7" l="1"/>
  <c r="V59" i="8"/>
  <c r="I59" i="11"/>
  <c r="AC60" i="7"/>
  <c r="V60" i="10"/>
  <c r="BI60" i="1"/>
  <c r="AP60" i="8"/>
  <c r="C60" i="11"/>
  <c r="Z59" i="2"/>
  <c r="AA60" i="8" s="1"/>
  <c r="C59" i="8"/>
  <c r="P59" i="7"/>
  <c r="F59" i="9"/>
  <c r="AO60" i="1"/>
  <c r="BJ60" i="1"/>
  <c r="H60" i="11" l="1"/>
  <c r="AB60" i="7"/>
  <c r="AJ60" i="7" s="1"/>
  <c r="E60" i="2"/>
  <c r="L60" i="2" s="1"/>
  <c r="AV60" i="8"/>
  <c r="B60" i="8"/>
  <c r="D60" i="2" s="1"/>
  <c r="U60" i="2" s="1"/>
  <c r="Y59" i="2"/>
  <c r="X59" i="2" s="1"/>
  <c r="W59" i="2" l="1"/>
  <c r="C60" i="2" s="1"/>
  <c r="I60" i="2" s="1"/>
  <c r="AA60" i="1" s="1"/>
  <c r="S60" i="1" s="1"/>
  <c r="H61" i="1" s="1"/>
  <c r="S60" i="8" l="1"/>
  <c r="T60" i="8" s="1"/>
  <c r="W60" i="8" s="1"/>
  <c r="F60" i="2"/>
  <c r="F60" i="1"/>
  <c r="H60" i="2"/>
  <c r="J60" i="11"/>
  <c r="G60" i="2"/>
  <c r="AP60" i="1"/>
  <c r="T60" i="1" s="1"/>
  <c r="I61" i="1" s="1"/>
  <c r="AC61" i="7"/>
  <c r="AK61" i="5"/>
  <c r="V61" i="10"/>
  <c r="BI61" i="1"/>
  <c r="C61" i="11"/>
  <c r="AP61" i="8"/>
  <c r="I60" i="11"/>
  <c r="O60" i="7"/>
  <c r="V60" i="8" l="1"/>
  <c r="Z60" i="2"/>
  <c r="AA61" i="8" s="1"/>
  <c r="C60" i="8"/>
  <c r="BJ61" i="1"/>
  <c r="AO61" i="1"/>
  <c r="P60" i="7"/>
  <c r="F60" i="9"/>
  <c r="H61" i="11" l="1"/>
  <c r="E61" i="2"/>
  <c r="L61" i="2" s="1"/>
  <c r="AB61" i="7"/>
  <c r="AJ61" i="7" s="1"/>
  <c r="AV61" i="8"/>
  <c r="B61" i="8"/>
  <c r="D61" i="2" s="1"/>
  <c r="U61" i="2" s="1"/>
  <c r="Y60" i="2"/>
  <c r="X60" i="2" s="1"/>
  <c r="W60" i="2" l="1"/>
  <c r="C61" i="2" s="1"/>
  <c r="F61" i="1" s="1"/>
  <c r="S61" i="8" l="1"/>
  <c r="T61" i="8" s="1"/>
  <c r="W61" i="8" s="1"/>
  <c r="I61" i="2"/>
  <c r="AA61" i="1" s="1"/>
  <c r="S61" i="1" s="1"/>
  <c r="H62" i="1" s="1"/>
  <c r="AC62" i="7" s="1"/>
  <c r="F61" i="2"/>
  <c r="H61" i="2"/>
  <c r="J61" i="11"/>
  <c r="AP61" i="1"/>
  <c r="T61" i="1" s="1"/>
  <c r="I62" i="1" s="1"/>
  <c r="G61" i="2"/>
  <c r="O61" i="7"/>
  <c r="V61" i="8" l="1"/>
  <c r="I61" i="11"/>
  <c r="AP62" i="8"/>
  <c r="C62" i="11"/>
  <c r="V62" i="10"/>
  <c r="BI62" i="1"/>
  <c r="AK62" i="5"/>
  <c r="C61" i="8"/>
  <c r="Z61" i="2"/>
  <c r="AA62" i="8" s="1"/>
  <c r="P61" i="7"/>
  <c r="F61" i="9"/>
  <c r="AO62" i="1"/>
  <c r="BJ62" i="1"/>
  <c r="H62" i="11" l="1"/>
  <c r="E62" i="2"/>
  <c r="L62" i="2" s="1"/>
  <c r="AB62" i="7"/>
  <c r="AJ62" i="7" s="1"/>
  <c r="AV62" i="8"/>
  <c r="B62" i="8"/>
  <c r="D62" i="2" s="1"/>
  <c r="U62" i="2" s="1"/>
  <c r="Y61" i="2"/>
  <c r="X61" i="2" s="1"/>
  <c r="W61" i="2" l="1"/>
  <c r="C62" i="2" s="1"/>
  <c r="H62" i="2" s="1"/>
  <c r="S62" i="8" l="1"/>
  <c r="T62" i="8" s="1"/>
  <c r="W62" i="8" s="1"/>
  <c r="I62" i="2"/>
  <c r="I62" i="11" s="1"/>
  <c r="F62" i="2"/>
  <c r="J62" i="11" s="1"/>
  <c r="F62" i="1"/>
  <c r="AP62" i="1"/>
  <c r="T62" i="1" s="1"/>
  <c r="I63" i="1" s="1"/>
  <c r="G62" i="2"/>
  <c r="AA62" i="1"/>
  <c r="S62" i="1" s="1"/>
  <c r="H63" i="1" s="1"/>
  <c r="V62" i="8" l="1"/>
  <c r="O62" i="7"/>
  <c r="AC63" i="7"/>
  <c r="AK63" i="5"/>
  <c r="AP63" i="8"/>
  <c r="C63" i="11"/>
  <c r="BI63" i="1"/>
  <c r="V63" i="10"/>
  <c r="Z62" i="2"/>
  <c r="AA63" i="8" s="1"/>
  <c r="C62" i="8"/>
  <c r="AO63" i="1"/>
  <c r="BJ63" i="1"/>
  <c r="P62" i="7"/>
  <c r="F62" i="9"/>
  <c r="H63" i="11" l="1"/>
  <c r="AB63" i="7"/>
  <c r="AV63" i="8"/>
  <c r="E63" i="2"/>
  <c r="L63" i="2" s="1"/>
  <c r="B63" i="8"/>
  <c r="D63" i="2" s="1"/>
  <c r="U63" i="2" s="1"/>
  <c r="AJ63" i="7"/>
  <c r="Y62" i="2"/>
  <c r="X62" i="2" s="1"/>
  <c r="W62" i="2" l="1"/>
  <c r="C63" i="2" s="1"/>
  <c r="I63" i="2" s="1"/>
  <c r="AA63" i="1" s="1"/>
  <c r="S63" i="1" s="1"/>
  <c r="H64" i="1" s="1"/>
  <c r="S63" i="8" l="1"/>
  <c r="V63" i="8" s="1"/>
  <c r="F63" i="2"/>
  <c r="F63" i="1"/>
  <c r="H63" i="2"/>
  <c r="J63" i="11"/>
  <c r="G63" i="2"/>
  <c r="AP63" i="1"/>
  <c r="T63" i="1" s="1"/>
  <c r="I64" i="1" s="1"/>
  <c r="I55" i="4"/>
  <c r="AP64" i="8"/>
  <c r="AC64" i="7"/>
  <c r="AK64" i="5"/>
  <c r="C64" i="11"/>
  <c r="BI64" i="1"/>
  <c r="V64" i="10"/>
  <c r="J55" i="4"/>
  <c r="I63" i="11"/>
  <c r="O63" i="7"/>
  <c r="T63" i="8" l="1"/>
  <c r="W63" i="8" s="1"/>
  <c r="BJ64" i="1"/>
  <c r="AO64" i="1"/>
  <c r="C63" i="8"/>
  <c r="Z63" i="2"/>
  <c r="AA64" i="8" s="1"/>
  <c r="P63" i="7"/>
  <c r="F63" i="9"/>
  <c r="H64" i="11" l="1"/>
  <c r="E64" i="2"/>
  <c r="L64" i="2" s="1"/>
  <c r="M28" i="7"/>
  <c r="AV64" i="8"/>
  <c r="AB64" i="7"/>
  <c r="AJ64" i="7" s="1"/>
  <c r="B64" i="8"/>
  <c r="D64" i="2" s="1"/>
  <c r="U64" i="2" s="1"/>
  <c r="Y63" i="2"/>
  <c r="X63" i="2" s="1"/>
  <c r="W63" i="2" l="1"/>
  <c r="C64" i="2" s="1"/>
  <c r="I64" i="2" s="1"/>
  <c r="AA64" i="1" s="1"/>
  <c r="S64" i="1" s="1"/>
  <c r="H65" i="1" s="1"/>
  <c r="S64" i="8" l="1"/>
  <c r="H64" i="2"/>
  <c r="F64" i="1"/>
  <c r="F64" i="2"/>
  <c r="AC65" i="7"/>
  <c r="C65" i="11"/>
  <c r="V65" i="10"/>
  <c r="BI65" i="1"/>
  <c r="AK65" i="5"/>
  <c r="AP65" i="8"/>
  <c r="AP64" i="1"/>
  <c r="T64" i="1" s="1"/>
  <c r="I65" i="1" s="1"/>
  <c r="J64" i="11"/>
  <c r="G64" i="2"/>
  <c r="V64" i="8"/>
  <c r="T64" i="8"/>
  <c r="W64" i="8" s="1"/>
  <c r="I64" i="11"/>
  <c r="O64" i="7"/>
  <c r="BJ65" i="1" l="1"/>
  <c r="AO65" i="1"/>
  <c r="P64" i="7"/>
  <c r="F64" i="9"/>
  <c r="Z64" i="2"/>
  <c r="AA65" i="8" s="1"/>
  <c r="C64" i="8"/>
  <c r="H65" i="11" l="1"/>
  <c r="AB65" i="7"/>
  <c r="AJ65" i="7" s="1"/>
  <c r="E65" i="2"/>
  <c r="L65" i="2" s="1"/>
  <c r="AV65" i="8"/>
  <c r="B65" i="8"/>
  <c r="D65" i="2" s="1"/>
  <c r="U65" i="2" s="1"/>
  <c r="Y64" i="2"/>
  <c r="X64" i="2" s="1"/>
  <c r="W64" i="2" l="1"/>
  <c r="C65" i="2" s="1"/>
  <c r="H65" i="2" s="1"/>
  <c r="S65" i="8" l="1"/>
  <c r="V65" i="8" s="1"/>
  <c r="F65" i="2"/>
  <c r="I65" i="2"/>
  <c r="AA65" i="1" s="1"/>
  <c r="S65" i="1" s="1"/>
  <c r="H66" i="1" s="1"/>
  <c r="AC66" i="7" s="1"/>
  <c r="F65" i="1"/>
  <c r="AP65" i="1"/>
  <c r="T65" i="1" s="1"/>
  <c r="I66" i="1" s="1"/>
  <c r="J65" i="11"/>
  <c r="G65" i="2"/>
  <c r="I65" i="11"/>
  <c r="T65" i="8" l="1"/>
  <c r="W65" i="8" s="1"/>
  <c r="O65" i="7"/>
  <c r="V66" i="10"/>
  <c r="AP66" i="8"/>
  <c r="BI66" i="1"/>
  <c r="C66" i="11"/>
  <c r="AK66" i="5"/>
  <c r="P65" i="7"/>
  <c r="F65" i="9"/>
  <c r="AO66" i="1"/>
  <c r="BJ66" i="1"/>
  <c r="Z65" i="2"/>
  <c r="AA66" i="8" s="1"/>
  <c r="C65" i="8"/>
  <c r="H66" i="11" l="1"/>
  <c r="AB66" i="7"/>
  <c r="AJ66" i="7" s="1"/>
  <c r="AV66" i="8"/>
  <c r="E66" i="2"/>
  <c r="L66" i="2" s="1"/>
  <c r="B66" i="8"/>
  <c r="D66" i="2" s="1"/>
  <c r="U66" i="2" s="1"/>
  <c r="Y65" i="2"/>
  <c r="X65" i="2" s="1"/>
  <c r="W65" i="2" l="1"/>
  <c r="C66" i="2" s="1"/>
  <c r="F66" i="2" s="1"/>
  <c r="S66" i="8" l="1"/>
  <c r="V66" i="8" s="1"/>
  <c r="F66" i="1"/>
  <c r="I66" i="2"/>
  <c r="O66" i="7" s="1"/>
  <c r="H66" i="2"/>
  <c r="AP66" i="1"/>
  <c r="T66" i="1" s="1"/>
  <c r="I67" i="1" s="1"/>
  <c r="J66" i="11"/>
  <c r="G66" i="2"/>
  <c r="T66" i="8" l="1"/>
  <c r="W66" i="8" s="1"/>
  <c r="AA66" i="1"/>
  <c r="S66" i="1" s="1"/>
  <c r="H67" i="1" s="1"/>
  <c r="AK67" i="5" s="1"/>
  <c r="I66" i="11"/>
  <c r="C66" i="8"/>
  <c r="Z66" i="2"/>
  <c r="AA67" i="8" s="1"/>
  <c r="F66" i="9"/>
  <c r="P66" i="7"/>
  <c r="BJ67" i="1"/>
  <c r="AO67" i="1"/>
  <c r="BI67" i="1" l="1"/>
  <c r="V67" i="10"/>
  <c r="AC67" i="7"/>
  <c r="C67" i="11"/>
  <c r="AP67" i="8"/>
  <c r="M26" i="7" s="1"/>
  <c r="J56" i="4"/>
  <c r="I56" i="4"/>
  <c r="B67" i="8"/>
  <c r="D67" i="2" s="1"/>
  <c r="U67" i="2" s="1"/>
  <c r="AV67" i="8"/>
  <c r="E67" i="2"/>
  <c r="L67" i="2" s="1"/>
  <c r="H67" i="11"/>
  <c r="AB67" i="7"/>
  <c r="AJ67" i="7"/>
  <c r="Y66" i="2"/>
  <c r="X66" i="2" s="1"/>
  <c r="W66" i="2" l="1"/>
  <c r="C67" i="2" s="1"/>
  <c r="F67" i="2" s="1"/>
  <c r="S67" i="8" l="1"/>
  <c r="V67" i="8" s="1"/>
  <c r="I67" i="2"/>
  <c r="O67" i="7" s="1"/>
  <c r="H67" i="2"/>
  <c r="F67" i="1"/>
  <c r="AP67" i="1"/>
  <c r="T67" i="1" s="1"/>
  <c r="I68" i="1" s="1"/>
  <c r="G67" i="2"/>
  <c r="J67" i="11"/>
  <c r="T67" i="8" l="1"/>
  <c r="W67" i="8" s="1"/>
  <c r="I67" i="11"/>
  <c r="AA67" i="1"/>
  <c r="S67" i="1" s="1"/>
  <c r="H68" i="1" s="1"/>
  <c r="AK68" i="5" s="1"/>
  <c r="BJ68" i="1"/>
  <c r="AO68" i="1"/>
  <c r="P67" i="7"/>
  <c r="F67" i="9"/>
  <c r="C67" i="8"/>
  <c r="Z67" i="2"/>
  <c r="AA68" i="8" s="1"/>
  <c r="AC68" i="7" l="1"/>
  <c r="AP68" i="8"/>
  <c r="V68" i="10"/>
  <c r="BI68" i="1"/>
  <c r="C68" i="11"/>
  <c r="B68" i="8"/>
  <c r="D68" i="2" s="1"/>
  <c r="U68" i="2" s="1"/>
  <c r="AB68" i="7"/>
  <c r="AJ68" i="7" s="1"/>
  <c r="E68" i="2"/>
  <c r="L68" i="2" s="1"/>
  <c r="H68" i="11"/>
  <c r="AV68" i="8"/>
  <c r="Y67" i="2"/>
  <c r="X67" i="2" s="1"/>
  <c r="W67" i="2" l="1"/>
  <c r="C68" i="2" s="1"/>
  <c r="H68" i="2" s="1"/>
  <c r="S68" i="8" l="1"/>
  <c r="T68" i="8" s="1"/>
  <c r="W68" i="8" s="1"/>
  <c r="F68" i="1"/>
  <c r="F68" i="2"/>
  <c r="I68" i="2"/>
  <c r="AA68" i="1" s="1"/>
  <c r="S68" i="1" s="1"/>
  <c r="H69" i="1" s="1"/>
  <c r="BI69" i="1" s="1"/>
  <c r="J68" i="11"/>
  <c r="G68" i="2"/>
  <c r="AP68" i="1"/>
  <c r="T68" i="1" s="1"/>
  <c r="I69" i="1" s="1"/>
  <c r="I68" i="11"/>
  <c r="O68" i="7"/>
  <c r="V68" i="8" l="1"/>
  <c r="AC69" i="7"/>
  <c r="AK69" i="5"/>
  <c r="V69" i="10"/>
  <c r="C69" i="11"/>
  <c r="AP69" i="8"/>
  <c r="F68" i="9"/>
  <c r="P68" i="7"/>
  <c r="Z68" i="2"/>
  <c r="AA69" i="8" s="1"/>
  <c r="C68" i="8"/>
  <c r="AO69" i="1"/>
  <c r="BJ69" i="1"/>
  <c r="H69" i="11" l="1"/>
  <c r="AV69" i="8"/>
  <c r="AB69" i="7"/>
  <c r="AJ69" i="7" s="1"/>
  <c r="E69" i="2"/>
  <c r="L69" i="2" s="1"/>
  <c r="B69" i="8"/>
  <c r="D69" i="2" s="1"/>
  <c r="U69" i="2" s="1"/>
  <c r="Y68" i="2"/>
  <c r="X68" i="2" s="1"/>
  <c r="W68" i="2" l="1"/>
  <c r="C69" i="2" s="1"/>
  <c r="I69" i="2" s="1"/>
  <c r="AA69" i="1" s="1"/>
  <c r="S69" i="1" s="1"/>
  <c r="H70" i="1" s="1"/>
  <c r="H69" i="2" l="1"/>
  <c r="S69" i="8"/>
  <c r="T69" i="8" s="1"/>
  <c r="W69" i="8" s="1"/>
  <c r="F69" i="2"/>
  <c r="F69" i="1"/>
  <c r="AK70" i="5"/>
  <c r="V70" i="10"/>
  <c r="AP70" i="8"/>
  <c r="AC70" i="7"/>
  <c r="C70" i="11"/>
  <c r="BI70" i="1"/>
  <c r="J69" i="11"/>
  <c r="AP69" i="1"/>
  <c r="T69" i="1" s="1"/>
  <c r="I70" i="1" s="1"/>
  <c r="G69" i="2"/>
  <c r="I69" i="11"/>
  <c r="O69" i="7"/>
  <c r="V69" i="8" l="1"/>
  <c r="AO70" i="1"/>
  <c r="BJ70" i="1"/>
  <c r="P69" i="7"/>
  <c r="F69" i="9"/>
  <c r="Z69" i="2"/>
  <c r="AA70" i="8" s="1"/>
  <c r="C69" i="8"/>
  <c r="H70" i="11" l="1"/>
  <c r="AV70" i="8"/>
  <c r="E70" i="2"/>
  <c r="L70" i="2" s="1"/>
  <c r="AB70" i="7"/>
  <c r="AJ70" i="7" s="1"/>
  <c r="B70" i="8"/>
  <c r="D70" i="2" s="1"/>
  <c r="U70" i="2" s="1"/>
  <c r="Y69" i="2"/>
  <c r="X69" i="2" s="1"/>
  <c r="W69" i="2" l="1"/>
  <c r="C70" i="2" s="1"/>
  <c r="F70" i="1" s="1"/>
  <c r="S70" i="8" l="1"/>
  <c r="V70" i="8" s="1"/>
  <c r="F70" i="2"/>
  <c r="I70" i="2"/>
  <c r="H70" i="2"/>
  <c r="AP70" i="1"/>
  <c r="T70" i="1" s="1"/>
  <c r="I71" i="1" s="1"/>
  <c r="G70" i="2"/>
  <c r="J70" i="11"/>
  <c r="I70" i="11"/>
  <c r="O70" i="7"/>
  <c r="AA70" i="1"/>
  <c r="S70" i="1" s="1"/>
  <c r="H71" i="1" s="1"/>
  <c r="T70" i="8" l="1"/>
  <c r="W70" i="8" s="1"/>
  <c r="AK71" i="5"/>
  <c r="BI71" i="1"/>
  <c r="AP71" i="8"/>
  <c r="V71" i="10"/>
  <c r="C71" i="11"/>
  <c r="AC71" i="7"/>
  <c r="F70" i="9"/>
  <c r="P70" i="7"/>
  <c r="Z70" i="2"/>
  <c r="AA71" i="8" s="1"/>
  <c r="C70" i="8"/>
  <c r="BJ71" i="1"/>
  <c r="AO71" i="1"/>
  <c r="B71" i="8" l="1"/>
  <c r="D71" i="2" s="1"/>
  <c r="H71" i="11"/>
  <c r="AB71" i="7"/>
  <c r="AJ71" i="7" s="1"/>
  <c r="AV71" i="8"/>
  <c r="E71" i="2"/>
  <c r="L71" i="2" s="1"/>
  <c r="Y70" i="2"/>
  <c r="X70" i="2" s="1"/>
  <c r="U71" i="2" l="1"/>
  <c r="W70" i="2" s="1"/>
  <c r="C71" i="2" s="1"/>
  <c r="H71" i="2" s="1"/>
  <c r="S71" i="8" l="1"/>
  <c r="T71" i="8" s="1"/>
  <c r="W71" i="8" s="1"/>
  <c r="I71" i="2"/>
  <c r="AA71" i="1" s="1"/>
  <c r="S71" i="1" s="1"/>
  <c r="H72" i="1" s="1"/>
  <c r="AP72" i="8" s="1"/>
  <c r="F71" i="1"/>
  <c r="F71" i="2"/>
  <c r="G71" i="2" s="1"/>
  <c r="AP71" i="1"/>
  <c r="T71" i="1" s="1"/>
  <c r="I72" i="1" s="1"/>
  <c r="J71" i="11"/>
  <c r="V71" i="8" l="1"/>
  <c r="O71" i="7"/>
  <c r="I71" i="11"/>
  <c r="V72" i="10"/>
  <c r="BI72" i="1"/>
  <c r="AC72" i="7"/>
  <c r="AK72" i="5"/>
  <c r="C72" i="11"/>
  <c r="F71" i="9"/>
  <c r="P71" i="7"/>
  <c r="AO72" i="1"/>
  <c r="BJ72" i="1"/>
  <c r="Z71" i="2"/>
  <c r="AA72" i="8" s="1"/>
  <c r="C71" i="8"/>
  <c r="H72" i="11" l="1"/>
  <c r="E72" i="2"/>
  <c r="L72" i="2" s="1"/>
  <c r="AB72" i="7"/>
  <c r="AJ72" i="7" s="1"/>
  <c r="AV72" i="8"/>
  <c r="B72" i="8"/>
  <c r="D72" i="2" s="1"/>
  <c r="U72" i="2" s="1"/>
  <c r="Y71" i="2"/>
  <c r="X71" i="2" s="1"/>
  <c r="W71" i="2" l="1"/>
  <c r="C72" i="2" s="1"/>
  <c r="F72" i="1" s="1"/>
  <c r="S72" i="8" l="1"/>
  <c r="T72" i="8" s="1"/>
  <c r="W72" i="8" s="1"/>
  <c r="F72" i="2"/>
  <c r="H72" i="2"/>
  <c r="I72" i="2"/>
  <c r="I72" i="11" s="1"/>
  <c r="J72" i="11"/>
  <c r="AP72" i="1"/>
  <c r="T72" i="1" s="1"/>
  <c r="I73" i="1" s="1"/>
  <c r="G72" i="2"/>
  <c r="AA72" i="1" l="1"/>
  <c r="S72" i="1" s="1"/>
  <c r="H73" i="1" s="1"/>
  <c r="V73" i="10" s="1"/>
  <c r="O72" i="7"/>
  <c r="V72" i="8"/>
  <c r="AO73" i="1"/>
  <c r="BJ73" i="1"/>
  <c r="Z72" i="2"/>
  <c r="AA73" i="8" s="1"/>
  <c r="C72" i="8"/>
  <c r="F72" i="9"/>
  <c r="P72" i="7"/>
  <c r="AC73" i="7" l="1"/>
  <c r="BI73" i="1"/>
  <c r="AP73" i="8"/>
  <c r="AK73" i="5"/>
  <c r="C73" i="11"/>
  <c r="H73" i="11"/>
  <c r="AV73" i="8"/>
  <c r="AB73" i="7"/>
  <c r="E73" i="2"/>
  <c r="L73" i="2" s="1"/>
  <c r="B73" i="8"/>
  <c r="D73" i="2" s="1"/>
  <c r="U73" i="2" s="1"/>
  <c r="AJ73" i="7"/>
  <c r="Y72" i="2"/>
  <c r="X72" i="2" s="1"/>
  <c r="W72" i="2" l="1"/>
  <c r="C73" i="2" s="1"/>
  <c r="H73" i="2" s="1"/>
  <c r="S73" i="8" l="1"/>
  <c r="V73" i="8" s="1"/>
  <c r="F73" i="1"/>
  <c r="F73" i="2"/>
  <c r="I73" i="2"/>
  <c r="AA73" i="1" s="1"/>
  <c r="S73" i="1" s="1"/>
  <c r="H74" i="1" s="1"/>
  <c r="C74" i="11" s="1"/>
  <c r="J73" i="11"/>
  <c r="G73" i="2"/>
  <c r="AP73" i="1"/>
  <c r="T73" i="1" s="1"/>
  <c r="I74" i="1" s="1"/>
  <c r="O73" i="7" l="1"/>
  <c r="I73" i="11"/>
  <c r="T73" i="8"/>
  <c r="W73" i="8" s="1"/>
  <c r="AP74" i="8"/>
  <c r="V74" i="10"/>
  <c r="AC74" i="7"/>
  <c r="BI74" i="1"/>
  <c r="AK74" i="5"/>
  <c r="P73" i="7"/>
  <c r="F73" i="9"/>
  <c r="Z73" i="2"/>
  <c r="AA74" i="8" s="1"/>
  <c r="C73" i="8"/>
  <c r="AO74" i="1"/>
  <c r="BJ74" i="1"/>
  <c r="H74" i="11" l="1"/>
  <c r="AV74" i="8"/>
  <c r="AB74" i="7"/>
  <c r="E74" i="2"/>
  <c r="L74" i="2" s="1"/>
  <c r="B74" i="8"/>
  <c r="D74" i="2" s="1"/>
  <c r="U74" i="2" s="1"/>
  <c r="AJ74" i="7"/>
  <c r="Y73" i="2"/>
  <c r="X73" i="2" s="1"/>
  <c r="W73" i="2" l="1"/>
  <c r="C74" i="2" s="1"/>
  <c r="F74" i="1" s="1"/>
  <c r="S74" i="8" l="1"/>
  <c r="V74" i="8" s="1"/>
  <c r="I74" i="2"/>
  <c r="I74" i="11" s="1"/>
  <c r="F74" i="2"/>
  <c r="J74" i="11" s="1"/>
  <c r="H74" i="2"/>
  <c r="G74" i="2"/>
  <c r="AP74" i="1"/>
  <c r="T74" i="1" s="1"/>
  <c r="I75" i="1" s="1"/>
  <c r="AA74" i="1"/>
  <c r="S74" i="1" s="1"/>
  <c r="H75" i="1" s="1"/>
  <c r="T74" i="8" l="1"/>
  <c r="W74" i="8" s="1"/>
  <c r="O74" i="7"/>
  <c r="BJ75" i="1"/>
  <c r="AO75" i="1"/>
  <c r="BI75" i="1"/>
  <c r="AP75" i="8"/>
  <c r="V75" i="10"/>
  <c r="C75" i="11"/>
  <c r="AK75" i="5"/>
  <c r="AC75" i="7"/>
  <c r="C74" i="8"/>
  <c r="Z74" i="2"/>
  <c r="AA75" i="8" s="1"/>
  <c r="F74" i="9"/>
  <c r="P74" i="7"/>
  <c r="H75" i="11" l="1"/>
  <c r="E75" i="2"/>
  <c r="L75" i="2" s="1"/>
  <c r="AV75" i="8"/>
  <c r="AB75" i="7"/>
  <c r="B75" i="8"/>
  <c r="D75" i="2" s="1"/>
  <c r="U75" i="2" s="1"/>
  <c r="AJ75" i="7"/>
  <c r="Y74" i="2"/>
  <c r="X74" i="2" s="1"/>
  <c r="W74" i="2" l="1"/>
  <c r="C75" i="2" s="1"/>
  <c r="F75" i="2" s="1"/>
  <c r="S75" i="8" l="1"/>
  <c r="T75" i="8" s="1"/>
  <c r="W75" i="8" s="1"/>
  <c r="I75" i="2"/>
  <c r="I75" i="11" s="1"/>
  <c r="H75" i="2"/>
  <c r="F75" i="1"/>
  <c r="O75" i="7"/>
  <c r="AA75" i="1"/>
  <c r="S75" i="1" s="1"/>
  <c r="H76" i="1" s="1"/>
  <c r="J75" i="11"/>
  <c r="AP75" i="1"/>
  <c r="T75" i="1" s="1"/>
  <c r="I76" i="1" s="1"/>
  <c r="G75" i="2"/>
  <c r="V75" i="8" l="1"/>
  <c r="C75" i="8"/>
  <c r="Z75" i="2"/>
  <c r="AA76" i="8" s="1"/>
  <c r="F75" i="9"/>
  <c r="P75" i="7"/>
  <c r="B61" i="4"/>
  <c r="BJ76" i="1"/>
  <c r="AO76" i="1"/>
  <c r="AK76" i="5"/>
  <c r="BI76" i="1"/>
  <c r="V76" i="10"/>
  <c r="J57" i="4"/>
  <c r="AP76" i="8"/>
  <c r="C76" i="11"/>
  <c r="I57" i="4"/>
  <c r="B60" i="4"/>
  <c r="AC76" i="7"/>
  <c r="H76" i="11" l="1"/>
  <c r="AB76" i="7"/>
  <c r="AJ76" i="7" s="1"/>
  <c r="F41" i="4"/>
  <c r="AV76" i="8"/>
  <c r="E76" i="2"/>
  <c r="L76" i="2" s="1"/>
  <c r="B76" i="8"/>
  <c r="D76" i="2" s="1"/>
  <c r="U76" i="2" s="1"/>
  <c r="Y75" i="2"/>
  <c r="X75" i="2" s="1"/>
  <c r="W75" i="2" l="1"/>
  <c r="C76" i="2" s="1"/>
  <c r="F42" i="4" s="1"/>
  <c r="H41" i="4"/>
  <c r="B41" i="4"/>
  <c r="B55" i="4" s="1"/>
  <c r="S76" i="8" l="1"/>
  <c r="T76" i="8" s="1"/>
  <c r="W76" i="8" s="1"/>
  <c r="I76" i="2"/>
  <c r="O76" i="7" s="1"/>
  <c r="B54" i="4"/>
  <c r="H76" i="2"/>
  <c r="F76" i="1"/>
  <c r="F76" i="2"/>
  <c r="I76" i="11"/>
  <c r="AA76" i="1"/>
  <c r="S76" i="1" s="1"/>
  <c r="G76" i="2"/>
  <c r="J76" i="11"/>
  <c r="AP76" i="1"/>
  <c r="T76" i="1" s="1"/>
  <c r="I77" i="1" s="1"/>
  <c r="H42" i="4"/>
  <c r="H43" i="4" s="1"/>
  <c r="F43" i="4"/>
  <c r="V76" i="8" l="1"/>
  <c r="F76" i="9"/>
  <c r="P76" i="7"/>
  <c r="M27" i="7"/>
  <c r="B59" i="4"/>
  <c r="H77" i="1"/>
  <c r="AO77" i="1"/>
  <c r="BJ77" i="1"/>
  <c r="C76" i="8"/>
  <c r="Z76" i="2"/>
  <c r="AA77" i="8" s="1"/>
  <c r="H77" i="11" l="1"/>
  <c r="AB77" i="7"/>
  <c r="AV77" i="8"/>
  <c r="E77" i="2"/>
  <c r="L77" i="2" s="1"/>
  <c r="B77" i="8"/>
  <c r="D77" i="2" s="1"/>
  <c r="U77" i="2" s="1"/>
  <c r="Y76" i="2"/>
  <c r="X76" i="2" s="1"/>
  <c r="AC77" i="7"/>
  <c r="AJ77" i="7" s="1"/>
  <c r="AK77" i="5"/>
  <c r="V77" i="10"/>
  <c r="C77" i="11"/>
  <c r="BI77" i="1"/>
  <c r="AP77" i="8"/>
  <c r="W76" i="2" l="1"/>
  <c r="C77" i="2" s="1"/>
  <c r="I77" i="2" s="1"/>
  <c r="AA77" i="1" s="1"/>
  <c r="S77" i="1" s="1"/>
  <c r="H78" i="1" s="1"/>
  <c r="S77" i="8" l="1"/>
  <c r="V77" i="8" s="1"/>
  <c r="F77" i="2"/>
  <c r="F77" i="1"/>
  <c r="H77" i="2"/>
  <c r="AK78" i="5"/>
  <c r="V78" i="10"/>
  <c r="C78" i="11"/>
  <c r="BI78" i="1"/>
  <c r="AP78" i="8"/>
  <c r="AC78" i="7"/>
  <c r="I77" i="11"/>
  <c r="O77" i="7"/>
  <c r="J77" i="11"/>
  <c r="G77" i="2"/>
  <c r="AP77" i="1"/>
  <c r="T77" i="1" s="1"/>
  <c r="I78" i="1" s="1"/>
  <c r="T77" i="8" l="1"/>
  <c r="W77" i="8" s="1"/>
  <c r="Z77" i="2"/>
  <c r="AA78" i="8" s="1"/>
  <c r="C77" i="8"/>
  <c r="P77" i="7"/>
  <c r="F77" i="9"/>
  <c r="BJ78" i="1"/>
  <c r="AO78" i="1"/>
  <c r="H78" i="11" l="1"/>
  <c r="AB78" i="7"/>
  <c r="AJ78" i="7" s="1"/>
  <c r="E78" i="2"/>
  <c r="L78" i="2" s="1"/>
  <c r="AV78" i="8"/>
  <c r="B78" i="8"/>
  <c r="D78" i="2" s="1"/>
  <c r="U78" i="2" s="1"/>
  <c r="Y77" i="2"/>
  <c r="X77" i="2" s="1"/>
  <c r="W77" i="2" l="1"/>
  <c r="C78" i="2" s="1"/>
  <c r="I78" i="2" s="1"/>
  <c r="AA78" i="1" s="1"/>
  <c r="S78" i="1" s="1"/>
  <c r="H79" i="1" s="1"/>
  <c r="S78" i="8" l="1"/>
  <c r="F78" i="2"/>
  <c r="H78" i="2"/>
  <c r="F78" i="1"/>
  <c r="AP78" i="1"/>
  <c r="T78" i="1" s="1"/>
  <c r="I79" i="1" s="1"/>
  <c r="J78" i="11"/>
  <c r="G78" i="2"/>
  <c r="AK79" i="5"/>
  <c r="V79" i="10"/>
  <c r="BI79" i="1"/>
  <c r="C79" i="11"/>
  <c r="AP79" i="8"/>
  <c r="AC79" i="7"/>
  <c r="I78" i="11"/>
  <c r="O78" i="7"/>
  <c r="T78" i="8"/>
  <c r="W78" i="8" s="1"/>
  <c r="V78" i="8"/>
  <c r="Z78" i="2" l="1"/>
  <c r="AA79" i="8" s="1"/>
  <c r="C78" i="8"/>
  <c r="P78" i="7"/>
  <c r="F78" i="9"/>
  <c r="BJ79" i="1"/>
  <c r="AO79" i="1"/>
  <c r="H79" i="11" l="1"/>
  <c r="AB79" i="7"/>
  <c r="AJ79" i="7" s="1"/>
  <c r="AV79" i="8"/>
  <c r="E79" i="2"/>
  <c r="L79" i="2" s="1"/>
  <c r="B79" i="8"/>
  <c r="D79" i="2" s="1"/>
  <c r="U79" i="2" s="1"/>
  <c r="Y78" i="2"/>
  <c r="X78" i="2" s="1"/>
  <c r="W78" i="2" l="1"/>
  <c r="C79" i="2" s="1"/>
  <c r="I79" i="2" s="1"/>
  <c r="AA79" i="1" s="1"/>
  <c r="S79" i="1" s="1"/>
  <c r="H80" i="1" s="1"/>
  <c r="F79" i="2" l="1"/>
  <c r="F79" i="1"/>
  <c r="H79" i="2"/>
  <c r="S79" i="8"/>
  <c r="T79" i="8" s="1"/>
  <c r="W79" i="8" s="1"/>
  <c r="AP79" i="1"/>
  <c r="T79" i="1" s="1"/>
  <c r="I80" i="1" s="1"/>
  <c r="J79" i="11"/>
  <c r="G79" i="2"/>
  <c r="AK80" i="5"/>
  <c r="V80" i="10"/>
  <c r="BI80" i="1"/>
  <c r="C80" i="11"/>
  <c r="AP80" i="8"/>
  <c r="AC80" i="7"/>
  <c r="I79" i="11"/>
  <c r="O79" i="7"/>
  <c r="V79" i="8" l="1"/>
  <c r="C79" i="8"/>
  <c r="Z79" i="2"/>
  <c r="AA80" i="8" s="1"/>
  <c r="P79" i="7"/>
  <c r="F79" i="9"/>
  <c r="BJ80" i="1"/>
  <c r="AO80" i="1"/>
  <c r="H80" i="11" l="1"/>
  <c r="E80" i="2"/>
  <c r="L80" i="2" s="1"/>
  <c r="AB80" i="7"/>
  <c r="AJ80" i="7" s="1"/>
  <c r="AV80" i="8"/>
  <c r="B80" i="8"/>
  <c r="D80" i="2" s="1"/>
  <c r="U80" i="2" s="1"/>
  <c r="Y79" i="2"/>
  <c r="X79" i="2" s="1"/>
  <c r="W79" i="2" l="1"/>
  <c r="C80" i="2" s="1"/>
  <c r="F80" i="2" s="1"/>
  <c r="S80" i="8" l="1"/>
  <c r="T80" i="8" s="1"/>
  <c r="W80" i="8" s="1"/>
  <c r="F80" i="1"/>
  <c r="H80" i="2"/>
  <c r="I80" i="2"/>
  <c r="AA80" i="1" s="1"/>
  <c r="S80" i="1" s="1"/>
  <c r="H81" i="1" s="1"/>
  <c r="AP81" i="8" s="1"/>
  <c r="AP80" i="1"/>
  <c r="T80" i="1" s="1"/>
  <c r="I81" i="1" s="1"/>
  <c r="G80" i="2"/>
  <c r="J80" i="11"/>
  <c r="V80" i="8" l="1"/>
  <c r="O80" i="7"/>
  <c r="I80" i="11"/>
  <c r="AK81" i="5"/>
  <c r="V81" i="10"/>
  <c r="BI81" i="1"/>
  <c r="C81" i="11"/>
  <c r="AC81" i="7"/>
  <c r="AO81" i="1"/>
  <c r="BJ81" i="1"/>
  <c r="P80" i="7"/>
  <c r="F80" i="9"/>
  <c r="C80" i="8"/>
  <c r="Z80" i="2"/>
  <c r="AA81" i="8" s="1"/>
  <c r="H81" i="11" l="1"/>
  <c r="E81" i="2"/>
  <c r="L81" i="2" s="1"/>
  <c r="AB81" i="7"/>
  <c r="AJ81" i="7" s="1"/>
  <c r="AV81" i="8"/>
  <c r="B81" i="8"/>
  <c r="D81" i="2" s="1"/>
  <c r="U81" i="2" s="1"/>
  <c r="Y80" i="2"/>
  <c r="X80" i="2" s="1"/>
  <c r="W80" i="2" l="1"/>
  <c r="C81" i="2" s="1"/>
  <c r="I81" i="2" s="1"/>
  <c r="AA81" i="1" s="1"/>
  <c r="S81" i="1" s="1"/>
  <c r="H82" i="1" s="1"/>
  <c r="S81" i="8" l="1"/>
  <c r="V81" i="8" s="1"/>
  <c r="F81" i="2"/>
  <c r="AP81" i="1" s="1"/>
  <c r="T81" i="1" s="1"/>
  <c r="I82" i="1" s="1"/>
  <c r="H81" i="2"/>
  <c r="F81" i="1"/>
  <c r="AK82" i="5"/>
  <c r="V82" i="10"/>
  <c r="C82" i="11"/>
  <c r="BI82" i="1"/>
  <c r="AP82" i="8"/>
  <c r="AC82" i="7"/>
  <c r="I81" i="11"/>
  <c r="O81" i="7"/>
  <c r="T81" i="8" l="1"/>
  <c r="W81" i="8" s="1"/>
  <c r="J81" i="11"/>
  <c r="G81" i="2"/>
  <c r="P81" i="7"/>
  <c r="F81" i="9"/>
  <c r="C81" i="8"/>
  <c r="Z81" i="2"/>
  <c r="AA82" i="8" s="1"/>
  <c r="AO82" i="1"/>
  <c r="BJ82" i="1"/>
  <c r="H82" i="11" l="1"/>
  <c r="E82" i="2"/>
  <c r="L82" i="2" s="1"/>
  <c r="AB82" i="7"/>
  <c r="AJ82" i="7" s="1"/>
  <c r="AV82" i="8"/>
  <c r="B82" i="8"/>
  <c r="D82" i="2" s="1"/>
  <c r="U82" i="2" s="1"/>
  <c r="Y81" i="2"/>
  <c r="X81" i="2" s="1"/>
  <c r="W81" i="2" l="1"/>
  <c r="C82" i="2" s="1"/>
  <c r="F82" i="2" s="1"/>
  <c r="S82" i="8" l="1"/>
  <c r="V82" i="8" s="1"/>
  <c r="H82" i="2"/>
  <c r="F82" i="1"/>
  <c r="I82" i="2"/>
  <c r="AA82" i="1" s="1"/>
  <c r="S82" i="1" s="1"/>
  <c r="H83" i="1" s="1"/>
  <c r="BI83" i="1" s="1"/>
  <c r="G82" i="2"/>
  <c r="J82" i="11"/>
  <c r="AP82" i="1"/>
  <c r="T82" i="1" s="1"/>
  <c r="I83" i="1" s="1"/>
  <c r="T82" i="8" l="1"/>
  <c r="W82" i="8" s="1"/>
  <c r="O82" i="7"/>
  <c r="I82" i="11"/>
  <c r="AP83" i="8"/>
  <c r="V83" i="10"/>
  <c r="C83" i="11"/>
  <c r="AK83" i="5"/>
  <c r="AC83" i="7"/>
  <c r="C82" i="8"/>
  <c r="Z82" i="2"/>
  <c r="AA83" i="8" s="1"/>
  <c r="AO83" i="1"/>
  <c r="BJ83" i="1"/>
  <c r="P82" i="7"/>
  <c r="F82" i="9"/>
  <c r="H83" i="11" l="1"/>
  <c r="AB83" i="7"/>
  <c r="AJ83" i="7" s="1"/>
  <c r="E83" i="2"/>
  <c r="L83" i="2" s="1"/>
  <c r="AV83" i="8"/>
  <c r="B83" i="8"/>
  <c r="D83" i="2" s="1"/>
  <c r="U83" i="2" s="1"/>
  <c r="Y82" i="2"/>
  <c r="X82" i="2" s="1"/>
  <c r="W82" i="2" l="1"/>
  <c r="C83" i="2" s="1"/>
  <c r="I83" i="2" s="1"/>
  <c r="AA83" i="1" s="1"/>
  <c r="S83" i="1" s="1"/>
  <c r="H84" i="1" s="1"/>
  <c r="S83" i="8" l="1"/>
  <c r="V83" i="8" s="1"/>
  <c r="F83" i="2"/>
  <c r="F83" i="1"/>
  <c r="H83" i="2"/>
  <c r="J83" i="11"/>
  <c r="G83" i="2"/>
  <c r="AP83" i="1"/>
  <c r="T83" i="1" s="1"/>
  <c r="I84" i="1" s="1"/>
  <c r="AK84" i="5"/>
  <c r="C84" i="11"/>
  <c r="V84" i="10"/>
  <c r="BI84" i="1"/>
  <c r="AP84" i="8"/>
  <c r="AC84" i="7"/>
  <c r="I83" i="11"/>
  <c r="O83" i="7"/>
  <c r="T83" i="8" l="1"/>
  <c r="W83" i="8" s="1"/>
  <c r="C83" i="8"/>
  <c r="Z83" i="2"/>
  <c r="AA84" i="8" s="1"/>
  <c r="BJ84" i="1"/>
  <c r="AO84" i="1"/>
  <c r="P83" i="7"/>
  <c r="F83" i="9"/>
  <c r="AV84" i="8" l="1"/>
  <c r="E84" i="2"/>
  <c r="L84" i="2" s="1"/>
  <c r="H84" i="11"/>
  <c r="AB84" i="7"/>
  <c r="AJ84" i="7" s="1"/>
  <c r="B84" i="8"/>
  <c r="D84" i="2" s="1"/>
  <c r="U84" i="2" s="1"/>
  <c r="Y83" i="2"/>
  <c r="X83" i="2" s="1"/>
  <c r="W83" i="2" l="1"/>
  <c r="C84" i="2" s="1"/>
  <c r="I84" i="2" s="1"/>
  <c r="AA84" i="1" s="1"/>
  <c r="S84" i="1" s="1"/>
  <c r="H85" i="1" s="1"/>
  <c r="S84" i="8" l="1"/>
  <c r="V84" i="8" s="1"/>
  <c r="F84" i="2"/>
  <c r="H84" i="2"/>
  <c r="F84" i="1"/>
  <c r="AP84" i="1"/>
  <c r="T84" i="1" s="1"/>
  <c r="I85" i="1" s="1"/>
  <c r="J84" i="11"/>
  <c r="G84" i="2"/>
  <c r="AK85" i="5"/>
  <c r="C85" i="11"/>
  <c r="V85" i="10"/>
  <c r="AP85" i="8"/>
  <c r="BI85" i="1"/>
  <c r="AC85" i="7"/>
  <c r="I84" i="11"/>
  <c r="O84" i="7"/>
  <c r="T84" i="8" l="1"/>
  <c r="W84" i="8" s="1"/>
  <c r="Z84" i="2"/>
  <c r="AA85" i="8" s="1"/>
  <c r="C84" i="8"/>
  <c r="P84" i="7"/>
  <c r="F84" i="9"/>
  <c r="BJ85" i="1"/>
  <c r="AO85" i="1"/>
  <c r="H85" i="11" l="1"/>
  <c r="E85" i="2"/>
  <c r="L85" i="2" s="1"/>
  <c r="AV85" i="8"/>
  <c r="AB85" i="7"/>
  <c r="AJ85" i="7" s="1"/>
  <c r="B85" i="8"/>
  <c r="D85" i="2" s="1"/>
  <c r="U85" i="2" s="1"/>
  <c r="Y84" i="2"/>
  <c r="X84" i="2" s="1"/>
  <c r="W84" i="2" l="1"/>
  <c r="C85" i="2" s="1"/>
  <c r="I85" i="2" s="1"/>
  <c r="AA85" i="1" s="1"/>
  <c r="S85" i="1" s="1"/>
  <c r="H86" i="1" s="1"/>
  <c r="F85" i="2" l="1"/>
  <c r="H85" i="2"/>
  <c r="S85" i="8"/>
  <c r="V85" i="8" s="1"/>
  <c r="F85" i="1"/>
  <c r="AP85" i="1"/>
  <c r="T85" i="1" s="1"/>
  <c r="I86" i="1" s="1"/>
  <c r="G85" i="2"/>
  <c r="J85" i="11"/>
  <c r="AK86" i="5"/>
  <c r="C86" i="11"/>
  <c r="BI86" i="1"/>
  <c r="AP86" i="8"/>
  <c r="V86" i="10"/>
  <c r="AC86" i="7"/>
  <c r="I85" i="11"/>
  <c r="O85" i="7"/>
  <c r="T85" i="8" l="1"/>
  <c r="W85" i="8" s="1"/>
  <c r="P85" i="7"/>
  <c r="F85" i="9"/>
  <c r="C85" i="8"/>
  <c r="Z85" i="2"/>
  <c r="AA86" i="8" s="1"/>
  <c r="AO86" i="1"/>
  <c r="BJ86" i="1"/>
  <c r="H86" i="11" l="1"/>
  <c r="E86" i="2"/>
  <c r="L86" i="2" s="1"/>
  <c r="AB86" i="7"/>
  <c r="AJ86" i="7" s="1"/>
  <c r="AV86" i="8"/>
  <c r="B86" i="8"/>
  <c r="D86" i="2" s="1"/>
  <c r="U86" i="2" s="1"/>
  <c r="Y85" i="2"/>
  <c r="X85" i="2" s="1"/>
  <c r="W85" i="2" l="1"/>
  <c r="C86" i="2" s="1"/>
  <c r="I86" i="2" s="1"/>
  <c r="AA86" i="1" s="1"/>
  <c r="S86" i="1" s="1"/>
  <c r="H87" i="1" s="1"/>
  <c r="S86" i="8" l="1"/>
  <c r="V86" i="8" s="1"/>
  <c r="F86" i="2"/>
  <c r="F86" i="1"/>
  <c r="H86" i="2"/>
  <c r="AP86" i="1"/>
  <c r="T86" i="1" s="1"/>
  <c r="I87" i="1" s="1"/>
  <c r="J86" i="11"/>
  <c r="G86" i="2"/>
  <c r="AK87" i="5"/>
  <c r="BI87" i="1"/>
  <c r="V87" i="10"/>
  <c r="C87" i="11"/>
  <c r="AP87" i="8"/>
  <c r="AC87" i="7"/>
  <c r="O86" i="7"/>
  <c r="I86" i="11"/>
  <c r="T86" i="8" l="1"/>
  <c r="W86" i="8" s="1"/>
  <c r="C86" i="8"/>
  <c r="Z86" i="2"/>
  <c r="AA87" i="8" s="1"/>
  <c r="P86" i="7"/>
  <c r="F86" i="9"/>
  <c r="BJ87" i="1"/>
  <c r="AO87" i="1"/>
  <c r="H87" i="11" l="1"/>
  <c r="E87" i="2"/>
  <c r="L87" i="2" s="1"/>
  <c r="AB87" i="7"/>
  <c r="AJ87" i="7" s="1"/>
  <c r="AV87" i="8"/>
  <c r="B87" i="8"/>
  <c r="D87" i="2" s="1"/>
  <c r="U87" i="2" s="1"/>
  <c r="Y86" i="2"/>
  <c r="X86" i="2" s="1"/>
  <c r="W86" i="2" l="1"/>
  <c r="C87" i="2" s="1"/>
  <c r="F87" i="2" s="1"/>
  <c r="F87" i="1" l="1"/>
  <c r="H87" i="2"/>
  <c r="I87" i="2"/>
  <c r="AA87" i="1" s="1"/>
  <c r="S87" i="1" s="1"/>
  <c r="H88" i="1" s="1"/>
  <c r="V88" i="10" s="1"/>
  <c r="S87" i="8"/>
  <c r="V87" i="8" s="1"/>
  <c r="AP87" i="1"/>
  <c r="T87" i="1" s="1"/>
  <c r="I88" i="1" s="1"/>
  <c r="G87" i="2"/>
  <c r="J87" i="11"/>
  <c r="T87" i="8" l="1"/>
  <c r="W87" i="8" s="1"/>
  <c r="AC88" i="7"/>
  <c r="AP88" i="8"/>
  <c r="BI88" i="1"/>
  <c r="AK88" i="5"/>
  <c r="C88" i="11"/>
  <c r="I87" i="11"/>
  <c r="O87" i="7"/>
  <c r="P87" i="7"/>
  <c r="F87" i="9"/>
  <c r="BJ88" i="1"/>
  <c r="AO88" i="1"/>
  <c r="C87" i="8"/>
  <c r="Z87" i="2"/>
  <c r="AA88" i="8" s="1"/>
  <c r="B88" i="8" l="1"/>
  <c r="D88" i="2" s="1"/>
  <c r="AV88" i="8"/>
  <c r="AB88" i="7"/>
  <c r="AJ88" i="7" s="1"/>
  <c r="E88" i="2"/>
  <c r="L88" i="2" s="1"/>
  <c r="H88" i="11"/>
  <c r="Y87" i="2"/>
  <c r="X87" i="2" s="1"/>
  <c r="U88" i="2" l="1"/>
  <c r="W87" i="2" s="1"/>
  <c r="C88" i="2" s="1"/>
  <c r="F88" i="1" s="1"/>
  <c r="S88" i="8" l="1"/>
  <c r="V88" i="8" s="1"/>
  <c r="F88" i="2"/>
  <c r="I88" i="2"/>
  <c r="I88" i="11" s="1"/>
  <c r="H88" i="2"/>
  <c r="AP88" i="1"/>
  <c r="T88" i="1" s="1"/>
  <c r="I89" i="1" s="1"/>
  <c r="G88" i="2"/>
  <c r="J88" i="11"/>
  <c r="T88" i="8" l="1"/>
  <c r="W88" i="8" s="1"/>
  <c r="AA88" i="1"/>
  <c r="S88" i="1" s="1"/>
  <c r="H89" i="1" s="1"/>
  <c r="V89" i="10" s="1"/>
  <c r="O88" i="7"/>
  <c r="F88" i="9"/>
  <c r="P88" i="7"/>
  <c r="C88" i="8"/>
  <c r="Z88" i="2"/>
  <c r="AA89" i="8" s="1"/>
  <c r="BJ89" i="1"/>
  <c r="AO89" i="1"/>
  <c r="BI89" i="1" l="1"/>
  <c r="C89" i="11"/>
  <c r="AK89" i="5"/>
  <c r="AC89" i="7"/>
  <c r="AP89" i="8"/>
  <c r="H89" i="11"/>
  <c r="AB89" i="7"/>
  <c r="AV89" i="8"/>
  <c r="E89" i="2"/>
  <c r="L89" i="2" s="1"/>
  <c r="B89" i="8"/>
  <c r="D89" i="2" s="1"/>
  <c r="U89" i="2" s="1"/>
  <c r="Y88" i="2"/>
  <c r="X88" i="2" s="1"/>
  <c r="AJ89" i="7" l="1"/>
  <c r="W88" i="2"/>
  <c r="C89" i="2" s="1"/>
  <c r="I89" i="2" s="1"/>
  <c r="AA89" i="1" s="1"/>
  <c r="S89" i="1" s="1"/>
  <c r="H90" i="1" s="1"/>
  <c r="F89" i="2" l="1"/>
  <c r="S89" i="8"/>
  <c r="T89" i="8" s="1"/>
  <c r="W89" i="8" s="1"/>
  <c r="F89" i="1"/>
  <c r="H89" i="2"/>
  <c r="AP89" i="1"/>
  <c r="T89" i="1" s="1"/>
  <c r="I90" i="1" s="1"/>
  <c r="J89" i="11"/>
  <c r="G89" i="2"/>
  <c r="AK90" i="5"/>
  <c r="C90" i="11"/>
  <c r="BI90" i="1"/>
  <c r="V90" i="10"/>
  <c r="AP90" i="8"/>
  <c r="AC90" i="7"/>
  <c r="I89" i="11"/>
  <c r="O89" i="7"/>
  <c r="V89" i="8" l="1"/>
  <c r="Z89" i="2"/>
  <c r="AA90" i="8" s="1"/>
  <c r="C89" i="8"/>
  <c r="P89" i="7"/>
  <c r="F89" i="9"/>
  <c r="BJ90" i="1"/>
  <c r="AO90" i="1"/>
  <c r="H90" i="11" l="1"/>
  <c r="E90" i="2"/>
  <c r="L90" i="2" s="1"/>
  <c r="AV90" i="8"/>
  <c r="AB90" i="7"/>
  <c r="AJ90" i="7" s="1"/>
  <c r="B90" i="8"/>
  <c r="D90" i="2" s="1"/>
  <c r="U90" i="2" s="1"/>
  <c r="Y89" i="2"/>
  <c r="X89" i="2" s="1"/>
  <c r="W89" i="2" l="1"/>
  <c r="C90" i="2" s="1"/>
  <c r="S90" i="8" s="1"/>
  <c r="H90" i="2" l="1"/>
  <c r="F90" i="1"/>
  <c r="F90" i="2"/>
  <c r="I90" i="2"/>
  <c r="AA90" i="1" s="1"/>
  <c r="S90" i="1" s="1"/>
  <c r="H91" i="1" s="1"/>
  <c r="V91" i="10" s="1"/>
  <c r="AP90" i="1"/>
  <c r="T90" i="1" s="1"/>
  <c r="I91" i="1" s="1"/>
  <c r="J90" i="11"/>
  <c r="G90" i="2"/>
  <c r="V90" i="8"/>
  <c r="T90" i="8"/>
  <c r="W90" i="8" s="1"/>
  <c r="I90" i="11" l="1"/>
  <c r="AP91" i="8"/>
  <c r="BI91" i="1"/>
  <c r="AK91" i="5"/>
  <c r="AC91" i="7"/>
  <c r="C91" i="11"/>
  <c r="O90" i="7"/>
  <c r="Z90" i="2"/>
  <c r="AA91" i="8" s="1"/>
  <c r="C90" i="8"/>
  <c r="P90" i="7"/>
  <c r="F90" i="9"/>
  <c r="AO91" i="1"/>
  <c r="BJ91" i="1"/>
  <c r="H91" i="11" l="1"/>
  <c r="E91" i="2"/>
  <c r="L91" i="2" s="1"/>
  <c r="AB91" i="7"/>
  <c r="AJ91" i="7" s="1"/>
  <c r="AV91" i="8"/>
  <c r="B91" i="8"/>
  <c r="D91" i="2" s="1"/>
  <c r="U91" i="2" s="1"/>
  <c r="Y90" i="2"/>
  <c r="X90" i="2" s="1"/>
  <c r="W90" i="2" l="1"/>
  <c r="C91" i="2" s="1"/>
  <c r="I91" i="2" s="1"/>
  <c r="AA91" i="1" s="1"/>
  <c r="S91" i="1" s="1"/>
  <c r="H92" i="1" s="1"/>
  <c r="F91" i="2" l="1"/>
  <c r="H91" i="2"/>
  <c r="S91" i="8"/>
  <c r="V91" i="8" s="1"/>
  <c r="F91" i="1"/>
  <c r="J91" i="11"/>
  <c r="G91" i="2"/>
  <c r="AP91" i="1"/>
  <c r="T91" i="1" s="1"/>
  <c r="I92" i="1" s="1"/>
  <c r="AK92" i="5"/>
  <c r="V92" i="10"/>
  <c r="BI92" i="1"/>
  <c r="C92" i="11"/>
  <c r="AP92" i="8"/>
  <c r="AC92" i="7"/>
  <c r="I91" i="11"/>
  <c r="O91" i="7"/>
  <c r="T91" i="8" l="1"/>
  <c r="W91" i="8" s="1"/>
  <c r="C91" i="8"/>
  <c r="Z91" i="2"/>
  <c r="AA92" i="8" s="1"/>
  <c r="AO92" i="1"/>
  <c r="BJ92" i="1"/>
  <c r="P91" i="7"/>
  <c r="F91" i="9"/>
  <c r="H92" i="11" l="1"/>
  <c r="AB92" i="7"/>
  <c r="AJ92" i="7" s="1"/>
  <c r="E92" i="2"/>
  <c r="L92" i="2" s="1"/>
  <c r="AV92" i="8"/>
  <c r="B92" i="8"/>
  <c r="D92" i="2" s="1"/>
  <c r="U92" i="2" s="1"/>
  <c r="Y91" i="2"/>
  <c r="X91" i="2" s="1"/>
  <c r="W91" i="2" l="1"/>
  <c r="C92" i="2" s="1"/>
  <c r="F92" i="1" s="1"/>
  <c r="S92" i="8" l="1"/>
  <c r="F92" i="2"/>
  <c r="I92" i="2"/>
  <c r="O92" i="7" s="1"/>
  <c r="H92" i="2"/>
  <c r="AP92" i="1"/>
  <c r="T92" i="1" s="1"/>
  <c r="I93" i="1" s="1"/>
  <c r="J92" i="11"/>
  <c r="G92" i="2"/>
  <c r="V92" i="8"/>
  <c r="T92" i="8"/>
  <c r="W92" i="8" s="1"/>
  <c r="AA92" i="1" l="1"/>
  <c r="S92" i="1" s="1"/>
  <c r="H93" i="1" s="1"/>
  <c r="AK93" i="5" s="1"/>
  <c r="I92" i="11"/>
  <c r="C92" i="8"/>
  <c r="Z92" i="2"/>
  <c r="AA93" i="8" s="1"/>
  <c r="P92" i="7"/>
  <c r="F92" i="9"/>
  <c r="AO93" i="1"/>
  <c r="BJ93" i="1"/>
  <c r="V93" i="10" l="1"/>
  <c r="BI93" i="1"/>
  <c r="AC93" i="7"/>
  <c r="AP93" i="8"/>
  <c r="C93" i="11"/>
  <c r="H93" i="11"/>
  <c r="E93" i="2"/>
  <c r="L93" i="2" s="1"/>
  <c r="AV93" i="8"/>
  <c r="AB93" i="7"/>
  <c r="AJ93" i="7" s="1"/>
  <c r="B93" i="8"/>
  <c r="D93" i="2" s="1"/>
  <c r="U93" i="2" s="1"/>
  <c r="Y92" i="2"/>
  <c r="X92" i="2" s="1"/>
  <c r="W92" i="2" l="1"/>
  <c r="C93" i="2" s="1"/>
  <c r="F93" i="2" s="1"/>
  <c r="S93" i="8" l="1"/>
  <c r="T93" i="8" s="1"/>
  <c r="W93" i="8" s="1"/>
  <c r="I93" i="2"/>
  <c r="AA93" i="1" s="1"/>
  <c r="S93" i="1" s="1"/>
  <c r="H94" i="1" s="1"/>
  <c r="AP94" i="8" s="1"/>
  <c r="H93" i="2"/>
  <c r="F93" i="1"/>
  <c r="J93" i="11"/>
  <c r="AP93" i="1"/>
  <c r="T93" i="1" s="1"/>
  <c r="I94" i="1" s="1"/>
  <c r="G93" i="2"/>
  <c r="O93" i="7" l="1"/>
  <c r="I93" i="11"/>
  <c r="V93" i="8"/>
  <c r="C94" i="11"/>
  <c r="AC94" i="7"/>
  <c r="AK94" i="5"/>
  <c r="V94" i="10"/>
  <c r="BI94" i="1"/>
  <c r="C93" i="8"/>
  <c r="Z93" i="2"/>
  <c r="AA94" i="8" s="1"/>
  <c r="AO94" i="1"/>
  <c r="BJ94" i="1"/>
  <c r="P93" i="7"/>
  <c r="F93" i="9"/>
  <c r="H94" i="11" l="1"/>
  <c r="AB94" i="7"/>
  <c r="AJ94" i="7" s="1"/>
  <c r="AV94" i="8"/>
  <c r="E94" i="2"/>
  <c r="L94" i="2" s="1"/>
  <c r="B94" i="8"/>
  <c r="D94" i="2" s="1"/>
  <c r="U94" i="2" s="1"/>
  <c r="Y93" i="2"/>
  <c r="X93" i="2" s="1"/>
  <c r="W93" i="2" l="1"/>
  <c r="C94" i="2" s="1"/>
  <c r="H94" i="2" s="1"/>
  <c r="S94" i="8" l="1"/>
  <c r="V94" i="8" s="1"/>
  <c r="F94" i="1"/>
  <c r="F94" i="2"/>
  <c r="I94" i="2"/>
  <c r="AA94" i="1" s="1"/>
  <c r="S94" i="1" s="1"/>
  <c r="H95" i="1" s="1"/>
  <c r="AK95" i="5" s="1"/>
  <c r="J94" i="11"/>
  <c r="AP94" i="1"/>
  <c r="T94" i="1" s="1"/>
  <c r="I95" i="1" s="1"/>
  <c r="G94" i="2"/>
  <c r="O94" i="7" l="1"/>
  <c r="T94" i="8"/>
  <c r="W94" i="8" s="1"/>
  <c r="AC95" i="7"/>
  <c r="BI95" i="1"/>
  <c r="C95" i="11"/>
  <c r="V95" i="10"/>
  <c r="AP95" i="8"/>
  <c r="I94" i="11"/>
  <c r="BJ95" i="1"/>
  <c r="AO95" i="1"/>
  <c r="P94" i="7"/>
  <c r="F94" i="9"/>
  <c r="Z94" i="2"/>
  <c r="AA95" i="8" s="1"/>
  <c r="C94" i="8"/>
  <c r="H95" i="11" l="1"/>
  <c r="AV95" i="8"/>
  <c r="AB95" i="7"/>
  <c r="E95" i="2"/>
  <c r="L95" i="2" s="1"/>
  <c r="B95" i="8"/>
  <c r="D95" i="2" s="1"/>
  <c r="U95" i="2" s="1"/>
  <c r="AJ95" i="7"/>
  <c r="Y94" i="2"/>
  <c r="X94" i="2" s="1"/>
  <c r="W94" i="2" l="1"/>
  <c r="C95" i="2" s="1"/>
  <c r="H95" i="2" s="1"/>
  <c r="S95" i="8" l="1"/>
  <c r="T95" i="8" s="1"/>
  <c r="W95" i="8" s="1"/>
  <c r="I95" i="2"/>
  <c r="O95" i="7" s="1"/>
  <c r="F95" i="1"/>
  <c r="F95" i="2"/>
  <c r="J95" i="11" s="1"/>
  <c r="AP95" i="1"/>
  <c r="T95" i="1" s="1"/>
  <c r="I96" i="1" s="1"/>
  <c r="G95" i="2"/>
  <c r="AA95" i="1" l="1"/>
  <c r="S95" i="1" s="1"/>
  <c r="H96" i="1" s="1"/>
  <c r="V96" i="10" s="1"/>
  <c r="I95" i="11"/>
  <c r="V95" i="8"/>
  <c r="P95" i="7"/>
  <c r="F95" i="9"/>
  <c r="C95" i="8"/>
  <c r="Z95" i="2"/>
  <c r="AA96" i="8" s="1"/>
  <c r="BJ96" i="1"/>
  <c r="AO96" i="1"/>
  <c r="C96" i="11" l="1"/>
  <c r="AC96" i="7"/>
  <c r="AP96" i="8"/>
  <c r="AK96" i="5"/>
  <c r="BI96" i="1"/>
  <c r="H96" i="11"/>
  <c r="AV96" i="8"/>
  <c r="AB96" i="7"/>
  <c r="AJ96" i="7" s="1"/>
  <c r="E96" i="2"/>
  <c r="L96" i="2" s="1"/>
  <c r="B96" i="8"/>
  <c r="D96" i="2" s="1"/>
  <c r="U96" i="2" s="1"/>
  <c r="Y95" i="2"/>
  <c r="X95" i="2" s="1"/>
  <c r="W95" i="2" l="1"/>
  <c r="C96" i="2" s="1"/>
  <c r="F96" i="1" s="1"/>
  <c r="S96" i="8" l="1"/>
  <c r="V96" i="8" s="1"/>
  <c r="I96" i="2"/>
  <c r="I96" i="11" s="1"/>
  <c r="F96" i="2"/>
  <c r="H96" i="2"/>
  <c r="AP96" i="1"/>
  <c r="T96" i="1" s="1"/>
  <c r="I97" i="1" s="1"/>
  <c r="J96" i="11"/>
  <c r="G96" i="2"/>
  <c r="AA96" i="1"/>
  <c r="S96" i="1" s="1"/>
  <c r="H97" i="1" s="1"/>
  <c r="T96" i="8" l="1"/>
  <c r="W96" i="8" s="1"/>
  <c r="O96" i="7"/>
  <c r="Z96" i="2"/>
  <c r="AA97" i="8" s="1"/>
  <c r="C96" i="8"/>
  <c r="P96" i="7"/>
  <c r="F96" i="9"/>
  <c r="AK97" i="5"/>
  <c r="BI97" i="1"/>
  <c r="V97" i="10"/>
  <c r="AP97" i="8"/>
  <c r="C97" i="11"/>
  <c r="AC97" i="7"/>
  <c r="BJ97" i="1"/>
  <c r="AO97" i="1"/>
  <c r="H97" i="11" l="1"/>
  <c r="E97" i="2"/>
  <c r="L97" i="2" s="1"/>
  <c r="AV97" i="8"/>
  <c r="AB97" i="7"/>
  <c r="AJ97" i="7" s="1"/>
  <c r="B97" i="8"/>
  <c r="D97" i="2" s="1"/>
  <c r="U97" i="2" s="1"/>
  <c r="Y96" i="2"/>
  <c r="X96" i="2" s="1"/>
  <c r="W96" i="2" l="1"/>
  <c r="C97" i="2" s="1"/>
  <c r="H97" i="2" s="1"/>
  <c r="S97" i="8" l="1"/>
  <c r="F97" i="2"/>
  <c r="AP97" i="1" s="1"/>
  <c r="T97" i="1" s="1"/>
  <c r="I98" i="1" s="1"/>
  <c r="I97" i="2"/>
  <c r="AA97" i="1" s="1"/>
  <c r="S97" i="1" s="1"/>
  <c r="H98" i="1" s="1"/>
  <c r="AP98" i="8" s="1"/>
  <c r="F97" i="1"/>
  <c r="T97" i="8"/>
  <c r="W97" i="8" s="1"/>
  <c r="V97" i="8"/>
  <c r="I97" i="11" l="1"/>
  <c r="O97" i="7"/>
  <c r="J97" i="11"/>
  <c r="G97" i="2"/>
  <c r="C98" i="11"/>
  <c r="V98" i="10"/>
  <c r="AK98" i="5"/>
  <c r="BI98" i="1"/>
  <c r="AC98" i="7"/>
  <c r="AO98" i="1"/>
  <c r="BJ98" i="1"/>
  <c r="Z97" i="2"/>
  <c r="AA98" i="8" s="1"/>
  <c r="C97" i="8"/>
  <c r="P97" i="7"/>
  <c r="F97" i="9"/>
  <c r="H98" i="11" l="1"/>
  <c r="E98" i="2"/>
  <c r="L98" i="2" s="1"/>
  <c r="AB98" i="7"/>
  <c r="AV98" i="8"/>
  <c r="B98" i="8"/>
  <c r="D98" i="2" s="1"/>
  <c r="U98" i="2" s="1"/>
  <c r="AJ98" i="7"/>
  <c r="Y97" i="2"/>
  <c r="X97" i="2" s="1"/>
  <c r="W97" i="2" l="1"/>
  <c r="C98" i="2" s="1"/>
  <c r="F98" i="2" s="1"/>
  <c r="S98" i="8" l="1"/>
  <c r="V98" i="8" s="1"/>
  <c r="I98" i="2"/>
  <c r="I98" i="11" s="1"/>
  <c r="H98" i="2"/>
  <c r="F98" i="1"/>
  <c r="J98" i="11"/>
  <c r="G98" i="2"/>
  <c r="AP98" i="1"/>
  <c r="T98" i="1" s="1"/>
  <c r="I99" i="1" s="1"/>
  <c r="AA98" i="1" l="1"/>
  <c r="S98" i="1" s="1"/>
  <c r="H99" i="1" s="1"/>
  <c r="V99" i="10" s="1"/>
  <c r="O98" i="7"/>
  <c r="T98" i="8"/>
  <c r="W98" i="8" s="1"/>
  <c r="AO99" i="1"/>
  <c r="BJ99" i="1"/>
  <c r="Z98" i="2"/>
  <c r="AA99" i="8" s="1"/>
  <c r="C98" i="8"/>
  <c r="P98" i="7"/>
  <c r="F98" i="9"/>
  <c r="C99" i="11" l="1"/>
  <c r="AC99" i="7"/>
  <c r="AP99" i="8"/>
  <c r="BI99" i="1"/>
  <c r="AK99" i="5"/>
  <c r="H99" i="11"/>
  <c r="AB99" i="7"/>
  <c r="AJ99" i="7" s="1"/>
  <c r="AV99" i="8"/>
  <c r="E99" i="2"/>
  <c r="L99" i="2" s="1"/>
  <c r="B99" i="8"/>
  <c r="D99" i="2" s="1"/>
  <c r="U99" i="2" s="1"/>
  <c r="Y98" i="2"/>
  <c r="X98" i="2" s="1"/>
  <c r="W98" i="2" l="1"/>
  <c r="C99" i="2" s="1"/>
  <c r="H99" i="2" s="1"/>
  <c r="F99" i="2" l="1"/>
  <c r="S99" i="8"/>
  <c r="V99" i="8" s="1"/>
  <c r="F99" i="1"/>
  <c r="I99" i="2"/>
  <c r="AA99" i="1" s="1"/>
  <c r="S99" i="1" s="1"/>
  <c r="H100" i="1" s="1"/>
  <c r="BI100" i="1" s="1"/>
  <c r="AP99" i="1"/>
  <c r="T99" i="1" s="1"/>
  <c r="I100" i="1" s="1"/>
  <c r="J99" i="11"/>
  <c r="G99" i="2"/>
  <c r="T99" i="8"/>
  <c r="W99" i="8" s="1"/>
  <c r="I99" i="11"/>
  <c r="O99" i="7"/>
  <c r="V100" i="10" l="1"/>
  <c r="AC100" i="7"/>
  <c r="C100" i="11"/>
  <c r="AP100" i="8"/>
  <c r="AK100" i="5"/>
  <c r="C99" i="8"/>
  <c r="Z99" i="2"/>
  <c r="AA100" i="8" s="1"/>
  <c r="P99" i="7"/>
  <c r="F99" i="9"/>
  <c r="AO100" i="1"/>
  <c r="BJ100" i="1"/>
  <c r="H100" i="11" l="1"/>
  <c r="E100" i="2"/>
  <c r="L100" i="2" s="1"/>
  <c r="AV100" i="8"/>
  <c r="AB100" i="7"/>
  <c r="AJ100" i="7" s="1"/>
  <c r="B100" i="8"/>
  <c r="D100" i="2" s="1"/>
  <c r="U100" i="2" s="1"/>
  <c r="Y99" i="2"/>
  <c r="X99" i="2" s="1"/>
  <c r="W99" i="2" l="1"/>
  <c r="C100" i="2" s="1"/>
  <c r="H100" i="2" s="1"/>
  <c r="S100" i="8" l="1"/>
  <c r="T100" i="8" s="1"/>
  <c r="W100" i="8" s="1"/>
  <c r="I100" i="2"/>
  <c r="AA100" i="1" s="1"/>
  <c r="S100" i="1" s="1"/>
  <c r="H101" i="1" s="1"/>
  <c r="AK101" i="5" s="1"/>
  <c r="F100" i="2"/>
  <c r="F100" i="1"/>
  <c r="J100" i="11"/>
  <c r="G100" i="2"/>
  <c r="AP100" i="1"/>
  <c r="T100" i="1" s="1"/>
  <c r="I101" i="1" s="1"/>
  <c r="O100" i="7"/>
  <c r="I100" i="11" l="1"/>
  <c r="V100" i="8"/>
  <c r="AC101" i="7"/>
  <c r="C101" i="11"/>
  <c r="BI101" i="1"/>
  <c r="AP101" i="8"/>
  <c r="V101" i="10"/>
  <c r="Z100" i="2"/>
  <c r="AA101" i="8" s="1"/>
  <c r="C100" i="8"/>
  <c r="BJ101" i="1"/>
  <c r="AO101" i="1"/>
  <c r="P100" i="7"/>
  <c r="F100" i="9"/>
  <c r="H101" i="11" l="1"/>
  <c r="AB101" i="7"/>
  <c r="AV101" i="8"/>
  <c r="E101" i="2"/>
  <c r="L101" i="2" s="1"/>
  <c r="B101" i="8"/>
  <c r="D101" i="2" s="1"/>
  <c r="U101" i="2" s="1"/>
  <c r="AJ101" i="7"/>
  <c r="Y100" i="2"/>
  <c r="X100" i="2" s="1"/>
  <c r="W100" i="2" l="1"/>
  <c r="C101" i="2" s="1"/>
  <c r="F101" i="1" s="1"/>
  <c r="F101" i="2" l="1"/>
  <c r="H101" i="2"/>
  <c r="S101" i="8"/>
  <c r="T101" i="8" s="1"/>
  <c r="W101" i="8" s="1"/>
  <c r="I101" i="2"/>
  <c r="AA101" i="1" s="1"/>
  <c r="S101" i="1" s="1"/>
  <c r="H102" i="1" s="1"/>
  <c r="AP102" i="8" s="1"/>
  <c r="AP101" i="1"/>
  <c r="T101" i="1" s="1"/>
  <c r="I102" i="1" s="1"/>
  <c r="J101" i="11"/>
  <c r="G101" i="2"/>
  <c r="V101" i="8" l="1"/>
  <c r="I101" i="11"/>
  <c r="O101" i="7"/>
  <c r="C102" i="11"/>
  <c r="AK102" i="5"/>
  <c r="V102" i="10"/>
  <c r="AC102" i="7"/>
  <c r="BI102" i="1"/>
  <c r="C101" i="8"/>
  <c r="Z101" i="2"/>
  <c r="AA102" i="8" s="1"/>
  <c r="P101" i="7"/>
  <c r="F101" i="9"/>
  <c r="AO102" i="1"/>
  <c r="BJ102" i="1"/>
  <c r="H102" i="11" l="1"/>
  <c r="AB102" i="7"/>
  <c r="E102" i="2"/>
  <c r="L102" i="2" s="1"/>
  <c r="AV102" i="8"/>
  <c r="B102" i="8"/>
  <c r="D102" i="2" s="1"/>
  <c r="U102" i="2" s="1"/>
  <c r="AJ102" i="7"/>
  <c r="Y101" i="2"/>
  <c r="X101" i="2" s="1"/>
  <c r="W101" i="2" l="1"/>
  <c r="C102" i="2" s="1"/>
  <c r="H102" i="2" s="1"/>
  <c r="S102" i="8" l="1"/>
  <c r="T102" i="8" s="1"/>
  <c r="W102" i="8" s="1"/>
  <c r="I102" i="2"/>
  <c r="I102" i="11" s="1"/>
  <c r="F102" i="1"/>
  <c r="F102" i="2"/>
  <c r="J102" i="11" s="1"/>
  <c r="AP102" i="1"/>
  <c r="T102" i="1" s="1"/>
  <c r="I103" i="1" s="1"/>
  <c r="G102" i="2" l="1"/>
  <c r="O102" i="7"/>
  <c r="AA102" i="1"/>
  <c r="S102" i="1" s="1"/>
  <c r="H103" i="1" s="1"/>
  <c r="AK103" i="5" s="1"/>
  <c r="V102" i="8"/>
  <c r="Z102" i="2"/>
  <c r="AA103" i="8" s="1"/>
  <c r="C102" i="8"/>
  <c r="P102" i="7"/>
  <c r="F102" i="9"/>
  <c r="BJ103" i="1"/>
  <c r="AO103" i="1"/>
  <c r="AP103" i="8" l="1"/>
  <c r="AC103" i="7"/>
  <c r="C103" i="11"/>
  <c r="BI103" i="1"/>
  <c r="V103" i="10"/>
  <c r="H103" i="11"/>
  <c r="AB103" i="7"/>
  <c r="AJ103" i="7" s="1"/>
  <c r="AV103" i="8"/>
  <c r="E103" i="2"/>
  <c r="L103" i="2" s="1"/>
  <c r="B103" i="8"/>
  <c r="D103" i="2" s="1"/>
  <c r="U103" i="2" s="1"/>
  <c r="Y102" i="2"/>
  <c r="X102" i="2" s="1"/>
  <c r="W102" i="2" l="1"/>
  <c r="C103" i="2" s="1"/>
  <c r="I103" i="2" s="1"/>
  <c r="AA103" i="1" s="1"/>
  <c r="S103" i="1" s="1"/>
  <c r="H104" i="1" s="1"/>
  <c r="S103" i="8" l="1"/>
  <c r="T103" i="8" s="1"/>
  <c r="W103" i="8" s="1"/>
  <c r="F103" i="2"/>
  <c r="AP103" i="1" s="1"/>
  <c r="T103" i="1" s="1"/>
  <c r="I104" i="1" s="1"/>
  <c r="F103" i="1"/>
  <c r="H103" i="2"/>
  <c r="G103" i="2"/>
  <c r="AK104" i="5"/>
  <c r="C104" i="11"/>
  <c r="BI104" i="1"/>
  <c r="V104" i="10"/>
  <c r="AP104" i="8"/>
  <c r="AC104" i="7"/>
  <c r="I103" i="11"/>
  <c r="O103" i="7"/>
  <c r="J103" i="11" l="1"/>
  <c r="V103" i="8"/>
  <c r="Z103" i="2"/>
  <c r="AA104" i="8" s="1"/>
  <c r="C103" i="8"/>
  <c r="P103" i="7"/>
  <c r="F103" i="9"/>
  <c r="BJ104" i="1"/>
  <c r="AO104" i="1"/>
  <c r="H104" i="11" l="1"/>
  <c r="E104" i="2"/>
  <c r="L104" i="2" s="1"/>
  <c r="AV104" i="8"/>
  <c r="AB104" i="7"/>
  <c r="AJ104" i="7" s="1"/>
  <c r="B104" i="8"/>
  <c r="D104" i="2" s="1"/>
  <c r="U104" i="2" s="1"/>
  <c r="Y103" i="2"/>
  <c r="X103" i="2" s="1"/>
  <c r="W103" i="2" l="1"/>
  <c r="C104" i="2" s="1"/>
  <c r="I104" i="2" s="1"/>
  <c r="AA104" i="1" s="1"/>
  <c r="S104" i="1" s="1"/>
  <c r="H105" i="1" s="1"/>
  <c r="S104" i="8" l="1"/>
  <c r="V104" i="8" s="1"/>
  <c r="F104" i="2"/>
  <c r="H104" i="2"/>
  <c r="F104" i="1"/>
  <c r="AK105" i="5"/>
  <c r="V105" i="10"/>
  <c r="C105" i="11"/>
  <c r="AP105" i="8"/>
  <c r="BI105" i="1"/>
  <c r="AC105" i="7"/>
  <c r="I104" i="11"/>
  <c r="O104" i="7"/>
  <c r="AP104" i="1"/>
  <c r="T104" i="1" s="1"/>
  <c r="I105" i="1" s="1"/>
  <c r="J104" i="11"/>
  <c r="G104" i="2"/>
  <c r="T104" i="8" l="1"/>
  <c r="W104" i="8" s="1"/>
  <c r="BJ105" i="1"/>
  <c r="AO105" i="1"/>
  <c r="C104" i="8"/>
  <c r="Z104" i="2"/>
  <c r="AA105" i="8" s="1"/>
  <c r="P104" i="7"/>
  <c r="F104" i="9"/>
  <c r="H105" i="11" l="1"/>
  <c r="E105" i="2"/>
  <c r="L105" i="2" s="1"/>
  <c r="AV105" i="8"/>
  <c r="AB105" i="7"/>
  <c r="AJ105" i="7" s="1"/>
  <c r="B105" i="8"/>
  <c r="D105" i="2" s="1"/>
  <c r="U105" i="2" s="1"/>
  <c r="Y104" i="2"/>
  <c r="X104" i="2" s="1"/>
  <c r="W104" i="2" l="1"/>
  <c r="C105" i="2" s="1"/>
  <c r="F105" i="1" s="1"/>
  <c r="S105" i="8" l="1"/>
  <c r="V105" i="8" s="1"/>
  <c r="H105" i="2"/>
  <c r="I105" i="2"/>
  <c r="AA105" i="1" s="1"/>
  <c r="S105" i="1" s="1"/>
  <c r="H106" i="1" s="1"/>
  <c r="F105" i="2"/>
  <c r="AP105" i="1" s="1"/>
  <c r="T105" i="1" s="1"/>
  <c r="I106" i="1" s="1"/>
  <c r="J105" i="11" l="1"/>
  <c r="G105" i="2"/>
  <c r="O105" i="7"/>
  <c r="I105" i="11"/>
  <c r="T105" i="8"/>
  <c r="W105" i="8" s="1"/>
  <c r="Z105" i="2"/>
  <c r="AA106" i="8" s="1"/>
  <c r="C105" i="8"/>
  <c r="AP106" i="8"/>
  <c r="V106" i="10"/>
  <c r="AK106" i="5"/>
  <c r="BI106" i="1"/>
  <c r="C106" i="11"/>
  <c r="AC106" i="7"/>
  <c r="P105" i="7"/>
  <c r="F105" i="9"/>
  <c r="AO106" i="1"/>
  <c r="BJ106" i="1"/>
  <c r="H106" i="11" l="1"/>
  <c r="E106" i="2"/>
  <c r="L106" i="2" s="1"/>
  <c r="AB106" i="7"/>
  <c r="AJ106" i="7" s="1"/>
  <c r="AV106" i="8"/>
  <c r="B106" i="8"/>
  <c r="D106" i="2" s="1"/>
  <c r="U106" i="2" s="1"/>
  <c r="Y105" i="2"/>
  <c r="X105" i="2" s="1"/>
  <c r="W105" i="2" l="1"/>
  <c r="C106" i="2" s="1"/>
  <c r="F106" i="2" s="1"/>
  <c r="S106" i="8" l="1"/>
  <c r="T106" i="8" s="1"/>
  <c r="W106" i="8" s="1"/>
  <c r="F106" i="1"/>
  <c r="H106" i="2"/>
  <c r="I106" i="2"/>
  <c r="AA106" i="1" s="1"/>
  <c r="S106" i="1" s="1"/>
  <c r="H107" i="1" s="1"/>
  <c r="AK107" i="5" s="1"/>
  <c r="AP106" i="1"/>
  <c r="T106" i="1" s="1"/>
  <c r="I107" i="1" s="1"/>
  <c r="G106" i="2"/>
  <c r="J106" i="11"/>
  <c r="I106" i="11"/>
  <c r="O106" i="7"/>
  <c r="V106" i="8" l="1"/>
  <c r="AC107" i="7"/>
  <c r="V107" i="10"/>
  <c r="AP107" i="8"/>
  <c r="BI107" i="1"/>
  <c r="C107" i="11"/>
  <c r="AO107" i="1"/>
  <c r="BJ107" i="1"/>
  <c r="P106" i="7"/>
  <c r="F106" i="9"/>
  <c r="Z106" i="2"/>
  <c r="AA107" i="8" s="1"/>
  <c r="C106" i="8"/>
  <c r="H107" i="11" l="1"/>
  <c r="AB107" i="7"/>
  <c r="E107" i="2"/>
  <c r="L107" i="2" s="1"/>
  <c r="AV107" i="8"/>
  <c r="B107" i="8"/>
  <c r="D107" i="2" s="1"/>
  <c r="U107" i="2" s="1"/>
  <c r="AJ107" i="7"/>
  <c r="Y106" i="2"/>
  <c r="X106" i="2" s="1"/>
  <c r="W106" i="2" l="1"/>
  <c r="C107" i="2" s="1"/>
  <c r="F107" i="2" s="1"/>
  <c r="S107" i="8" l="1"/>
  <c r="V107" i="8" s="1"/>
  <c r="F107" i="1"/>
  <c r="H107" i="2"/>
  <c r="I107" i="2"/>
  <c r="AA107" i="1" s="1"/>
  <c r="S107" i="1" s="1"/>
  <c r="H108" i="1" s="1"/>
  <c r="AC108" i="7" s="1"/>
  <c r="AP107" i="1"/>
  <c r="T107" i="1" s="1"/>
  <c r="I108" i="1" s="1"/>
  <c r="G107" i="2"/>
  <c r="J107" i="11"/>
  <c r="T107" i="8" l="1"/>
  <c r="W107" i="8" s="1"/>
  <c r="I107" i="11"/>
  <c r="O107" i="7"/>
  <c r="AP108" i="8"/>
  <c r="V108" i="10"/>
  <c r="BI108" i="1"/>
  <c r="C108" i="11"/>
  <c r="AK108" i="5"/>
  <c r="C107" i="8"/>
  <c r="Z107" i="2"/>
  <c r="AA108" i="8" s="1"/>
  <c r="BJ108" i="1"/>
  <c r="AO108" i="1"/>
  <c r="P107" i="7"/>
  <c r="F107" i="9"/>
  <c r="H108" i="11" l="1"/>
  <c r="AB108" i="7"/>
  <c r="AJ108" i="7" s="1"/>
  <c r="E108" i="2"/>
  <c r="L108" i="2" s="1"/>
  <c r="AV108" i="8"/>
  <c r="B108" i="8"/>
  <c r="D108" i="2" s="1"/>
  <c r="U108" i="2" s="1"/>
  <c r="Y107" i="2"/>
  <c r="X107" i="2" s="1"/>
  <c r="W107" i="2" l="1"/>
  <c r="C108" i="2" s="1"/>
  <c r="I108" i="2" s="1"/>
  <c r="AA108" i="1" s="1"/>
  <c r="S108" i="1" s="1"/>
  <c r="H109" i="1" s="1"/>
  <c r="S108" i="8" l="1"/>
  <c r="T108" i="8" s="1"/>
  <c r="W108" i="8" s="1"/>
  <c r="F108" i="2"/>
  <c r="F108" i="1"/>
  <c r="H108" i="2"/>
  <c r="BI109" i="1"/>
  <c r="AP109" i="8"/>
  <c r="C109" i="11"/>
  <c r="AC109" i="7"/>
  <c r="AK109" i="5"/>
  <c r="V109" i="10"/>
  <c r="J108" i="11"/>
  <c r="G108" i="2"/>
  <c r="AP108" i="1"/>
  <c r="T108" i="1" s="1"/>
  <c r="I109" i="1" s="1"/>
  <c r="I108" i="11"/>
  <c r="O108" i="7"/>
  <c r="V108" i="8" l="1"/>
  <c r="BJ109" i="1"/>
  <c r="AO109" i="1"/>
  <c r="P108" i="7"/>
  <c r="F108" i="9"/>
  <c r="C108" i="8"/>
  <c r="Z108" i="2"/>
  <c r="AA109" i="8" s="1"/>
  <c r="H109" i="11" l="1"/>
  <c r="AB109" i="7"/>
  <c r="AJ109" i="7" s="1"/>
  <c r="E109" i="2"/>
  <c r="L109" i="2" s="1"/>
  <c r="AV109" i="8"/>
  <c r="B109" i="8"/>
  <c r="D109" i="2" s="1"/>
  <c r="U109" i="2" s="1"/>
  <c r="Y108" i="2"/>
  <c r="X108" i="2" s="1"/>
  <c r="W108" i="2" l="1"/>
  <c r="C109" i="2" s="1"/>
  <c r="I109" i="2" s="1"/>
  <c r="AA109" i="1" s="1"/>
  <c r="S109" i="1" s="1"/>
  <c r="H110" i="1" s="1"/>
  <c r="S109" i="8" l="1"/>
  <c r="F109" i="2"/>
  <c r="F109" i="1"/>
  <c r="H109" i="2"/>
  <c r="J109" i="11"/>
  <c r="AP109" i="1"/>
  <c r="T109" i="1" s="1"/>
  <c r="I110" i="1" s="1"/>
  <c r="G109" i="2"/>
  <c r="BI110" i="1"/>
  <c r="C110" i="11"/>
  <c r="V110" i="10"/>
  <c r="AP110" i="8"/>
  <c r="AC110" i="7"/>
  <c r="AK110" i="5"/>
  <c r="I109" i="11"/>
  <c r="O109" i="7"/>
  <c r="V109" i="8"/>
  <c r="T109" i="8"/>
  <c r="W109" i="8" s="1"/>
  <c r="BJ110" i="1" l="1"/>
  <c r="AO110" i="1"/>
  <c r="Z109" i="2"/>
  <c r="AA110" i="8" s="1"/>
  <c r="C109" i="8"/>
  <c r="P109" i="7"/>
  <c r="F109" i="9"/>
  <c r="H110" i="11" l="1"/>
  <c r="AV110" i="8"/>
  <c r="E110" i="2"/>
  <c r="L110" i="2" s="1"/>
  <c r="AB110" i="7"/>
  <c r="AJ110" i="7" s="1"/>
  <c r="B110" i="8"/>
  <c r="D110" i="2" s="1"/>
  <c r="U110" i="2" s="1"/>
  <c r="Y109" i="2"/>
  <c r="X109" i="2" s="1"/>
  <c r="W109" i="2" l="1"/>
  <c r="C110" i="2" s="1"/>
  <c r="I110" i="2" s="1"/>
  <c r="AA110" i="1" s="1"/>
  <c r="S110" i="1" s="1"/>
  <c r="H111" i="1" s="1"/>
  <c r="S110" i="8" l="1"/>
  <c r="T110" i="8" s="1"/>
  <c r="W110" i="8" s="1"/>
  <c r="F110" i="2"/>
  <c r="H110" i="2"/>
  <c r="F110" i="1"/>
  <c r="J110" i="11"/>
  <c r="G110" i="2"/>
  <c r="AP110" i="1"/>
  <c r="T110" i="1" s="1"/>
  <c r="I111" i="1" s="1"/>
  <c r="C111" i="11"/>
  <c r="BI111" i="1"/>
  <c r="AP111" i="8"/>
  <c r="AC111" i="7"/>
  <c r="AK111" i="5"/>
  <c r="V111" i="10"/>
  <c r="O110" i="7"/>
  <c r="I110" i="11"/>
  <c r="V110" i="8" l="1"/>
  <c r="C110" i="8"/>
  <c r="Z110" i="2"/>
  <c r="AA111" i="8" s="1"/>
  <c r="BJ111" i="1"/>
  <c r="AO111" i="1"/>
  <c r="P110" i="7"/>
  <c r="F110" i="9"/>
  <c r="H111" i="11" l="1"/>
  <c r="AV111" i="8"/>
  <c r="E111" i="2"/>
  <c r="L111" i="2" s="1"/>
  <c r="AB111" i="7"/>
  <c r="AJ111" i="7" s="1"/>
  <c r="B111" i="8"/>
  <c r="D111" i="2" s="1"/>
  <c r="U111" i="2" s="1"/>
  <c r="Y110" i="2"/>
  <c r="X110" i="2" s="1"/>
  <c r="W110" i="2" l="1"/>
  <c r="C111" i="2" s="1"/>
  <c r="S111" i="8" s="1"/>
  <c r="F111" i="1" l="1"/>
  <c r="F111" i="2"/>
  <c r="H111" i="2"/>
  <c r="I111" i="2"/>
  <c r="AA111" i="1" s="1"/>
  <c r="S111" i="1" s="1"/>
  <c r="H112" i="1" s="1"/>
  <c r="V112" i="10" s="1"/>
  <c r="J111" i="11"/>
  <c r="G111" i="2"/>
  <c r="AP111" i="1"/>
  <c r="T111" i="1" s="1"/>
  <c r="I112" i="1" s="1"/>
  <c r="V111" i="8"/>
  <c r="T111" i="8"/>
  <c r="W111" i="8" s="1"/>
  <c r="O111" i="7" l="1"/>
  <c r="I111" i="11"/>
  <c r="AC112" i="7"/>
  <c r="BI112" i="1"/>
  <c r="AK112" i="5"/>
  <c r="C112" i="11"/>
  <c r="AP112" i="8"/>
  <c r="AO112" i="1"/>
  <c r="BJ112" i="1"/>
  <c r="Z111" i="2"/>
  <c r="AA112" i="8" s="1"/>
  <c r="C111" i="8"/>
  <c r="P111" i="7"/>
  <c r="F111" i="9"/>
  <c r="H112" i="11" l="1"/>
  <c r="AB112" i="7"/>
  <c r="E112" i="2"/>
  <c r="L112" i="2" s="1"/>
  <c r="AV112" i="8"/>
  <c r="B112" i="8"/>
  <c r="D112" i="2" s="1"/>
  <c r="U112" i="2" s="1"/>
  <c r="AJ112" i="7"/>
  <c r="Y111" i="2"/>
  <c r="X111" i="2" s="1"/>
  <c r="W111" i="2" l="1"/>
  <c r="C112" i="2" s="1"/>
  <c r="I112" i="2" s="1"/>
  <c r="AA112" i="1" s="1"/>
  <c r="S112" i="1" s="1"/>
  <c r="H113" i="1" s="1"/>
  <c r="F112" i="2" l="1"/>
  <c r="S112" i="8"/>
  <c r="V112" i="8" s="1"/>
  <c r="H112" i="2"/>
  <c r="F112" i="1"/>
  <c r="C113" i="11"/>
  <c r="AP113" i="8"/>
  <c r="V113" i="10"/>
  <c r="AC113" i="7"/>
  <c r="AK113" i="5"/>
  <c r="BI113" i="1"/>
  <c r="J112" i="11"/>
  <c r="G112" i="2"/>
  <c r="AP112" i="1"/>
  <c r="T112" i="1" s="1"/>
  <c r="I113" i="1" s="1"/>
  <c r="O112" i="7"/>
  <c r="I112" i="11"/>
  <c r="T112" i="8" l="1"/>
  <c r="W112" i="8" s="1"/>
  <c r="BJ113" i="1"/>
  <c r="AO113" i="1"/>
  <c r="P112" i="7"/>
  <c r="F112" i="9"/>
  <c r="C112" i="8"/>
  <c r="Z112" i="2"/>
  <c r="AA113" i="8" s="1"/>
  <c r="H113" i="11" l="1"/>
  <c r="AV113" i="8"/>
  <c r="E113" i="2"/>
  <c r="L113" i="2" s="1"/>
  <c r="AB113" i="7"/>
  <c r="AJ113" i="7" s="1"/>
  <c r="B113" i="8"/>
  <c r="D113" i="2" s="1"/>
  <c r="U113" i="2" s="1"/>
  <c r="Y112" i="2"/>
  <c r="X112" i="2" s="1"/>
  <c r="W112" i="2" l="1"/>
  <c r="C113" i="2" s="1"/>
  <c r="I113" i="2" s="1"/>
  <c r="AA113" i="1" s="1"/>
  <c r="S113" i="1" s="1"/>
  <c r="H114" i="1" s="1"/>
  <c r="S113" i="8" l="1"/>
  <c r="T113" i="8" s="1"/>
  <c r="W113" i="8" s="1"/>
  <c r="F113" i="2"/>
  <c r="H113" i="2"/>
  <c r="F113" i="1"/>
  <c r="J113" i="11"/>
  <c r="G113" i="2"/>
  <c r="AP113" i="1"/>
  <c r="T113" i="1" s="1"/>
  <c r="I114" i="1" s="1"/>
  <c r="V114" i="10"/>
  <c r="C114" i="11"/>
  <c r="BI114" i="1"/>
  <c r="AP114" i="8"/>
  <c r="AC114" i="7"/>
  <c r="AK114" i="5"/>
  <c r="I113" i="11"/>
  <c r="O113" i="7"/>
  <c r="V113" i="8" l="1"/>
  <c r="Z113" i="2"/>
  <c r="AA114" i="8" s="1"/>
  <c r="C113" i="8"/>
  <c r="BJ114" i="1"/>
  <c r="AO114" i="1"/>
  <c r="P113" i="7"/>
  <c r="F113" i="9"/>
  <c r="H114" i="11" l="1"/>
  <c r="E114" i="2"/>
  <c r="L114" i="2" s="1"/>
  <c r="AV114" i="8"/>
  <c r="AB114" i="7"/>
  <c r="AJ114" i="7" s="1"/>
  <c r="B114" i="8"/>
  <c r="D114" i="2" s="1"/>
  <c r="U114" i="2" s="1"/>
  <c r="Y113" i="2"/>
  <c r="X113" i="2" s="1"/>
  <c r="W113" i="2" l="1"/>
  <c r="C114" i="2" s="1"/>
  <c r="I114" i="2" s="1"/>
  <c r="AA114" i="1" s="1"/>
  <c r="S114" i="1" s="1"/>
  <c r="H115" i="1" s="1"/>
  <c r="S114" i="8" l="1"/>
  <c r="T114" i="8" s="1"/>
  <c r="W114" i="8" s="1"/>
  <c r="F114" i="2"/>
  <c r="F114" i="1"/>
  <c r="H114" i="2"/>
  <c r="J114" i="11"/>
  <c r="G114" i="2"/>
  <c r="AP114" i="1"/>
  <c r="T114" i="1" s="1"/>
  <c r="I115" i="1" s="1"/>
  <c r="BI115" i="1"/>
  <c r="V115" i="10"/>
  <c r="AP115" i="8"/>
  <c r="C115" i="11"/>
  <c r="AC115" i="7"/>
  <c r="AK115" i="5"/>
  <c r="I114" i="11"/>
  <c r="O114" i="7"/>
  <c r="V114" i="8" l="1"/>
  <c r="BJ115" i="1"/>
  <c r="AO115" i="1"/>
  <c r="Z114" i="2"/>
  <c r="AA115" i="8" s="1"/>
  <c r="C114" i="8"/>
  <c r="P114" i="7"/>
  <c r="F114" i="9"/>
  <c r="H115" i="11" l="1"/>
  <c r="AB115" i="7"/>
  <c r="AJ115" i="7" s="1"/>
  <c r="E115" i="2"/>
  <c r="L115" i="2" s="1"/>
  <c r="AV115" i="8"/>
  <c r="B115" i="8"/>
  <c r="D115" i="2" s="1"/>
  <c r="U115" i="2" s="1"/>
  <c r="Y114" i="2"/>
  <c r="X114" i="2" s="1"/>
  <c r="W114" i="2" l="1"/>
  <c r="C115" i="2" s="1"/>
  <c r="I115" i="2" s="1"/>
  <c r="AA115" i="1" s="1"/>
  <c r="S115" i="1" s="1"/>
  <c r="H116" i="1" s="1"/>
  <c r="S115" i="8" l="1"/>
  <c r="T115" i="8" s="1"/>
  <c r="W115" i="8" s="1"/>
  <c r="F115" i="2"/>
  <c r="F115" i="1"/>
  <c r="H115" i="2"/>
  <c r="C116" i="11"/>
  <c r="V116" i="10"/>
  <c r="AP116" i="8"/>
  <c r="BI116" i="1"/>
  <c r="AC116" i="7"/>
  <c r="AK116" i="5"/>
  <c r="J115" i="11"/>
  <c r="AP115" i="1"/>
  <c r="T115" i="1" s="1"/>
  <c r="I116" i="1" s="1"/>
  <c r="G115" i="2"/>
  <c r="I115" i="11"/>
  <c r="O115" i="7"/>
  <c r="V115" i="8" l="1"/>
  <c r="C115" i="8"/>
  <c r="Z115" i="2"/>
  <c r="AA116" i="8" s="1"/>
  <c r="P115" i="7"/>
  <c r="F115" i="9"/>
  <c r="BJ116" i="1"/>
  <c r="AO116" i="1"/>
  <c r="H116" i="11" l="1"/>
  <c r="E116" i="2"/>
  <c r="L116" i="2" s="1"/>
  <c r="AV116" i="8"/>
  <c r="AB116" i="7"/>
  <c r="AJ116" i="7" s="1"/>
  <c r="B116" i="8"/>
  <c r="D116" i="2" s="1"/>
  <c r="U116" i="2" s="1"/>
  <c r="Y115" i="2"/>
  <c r="X115" i="2" s="1"/>
  <c r="W115" i="2" l="1"/>
  <c r="C116" i="2" s="1"/>
  <c r="I116" i="2" s="1"/>
  <c r="AA116" i="1" s="1"/>
  <c r="S116" i="1" s="1"/>
  <c r="H117" i="1" s="1"/>
  <c r="S116" i="8" l="1"/>
  <c r="F116" i="2"/>
  <c r="J116" i="11" s="1"/>
  <c r="F116" i="1"/>
  <c r="H116" i="2"/>
  <c r="G116" i="2"/>
  <c r="AP116" i="1"/>
  <c r="T116" i="1" s="1"/>
  <c r="I117" i="1" s="1"/>
  <c r="BI117" i="1"/>
  <c r="C117" i="11"/>
  <c r="AP117" i="8"/>
  <c r="AC117" i="7"/>
  <c r="AK117" i="5"/>
  <c r="V117" i="10"/>
  <c r="I116" i="11"/>
  <c r="O116" i="7"/>
  <c r="V116" i="8"/>
  <c r="T116" i="8"/>
  <c r="W116" i="8" s="1"/>
  <c r="BJ117" i="1" l="1"/>
  <c r="AO117" i="1"/>
  <c r="C116" i="8"/>
  <c r="Z116" i="2"/>
  <c r="AA117" i="8" s="1"/>
  <c r="P116" i="7"/>
  <c r="F116" i="9"/>
  <c r="H117" i="11" l="1"/>
  <c r="AB117" i="7"/>
  <c r="AJ117" i="7" s="1"/>
  <c r="E117" i="2"/>
  <c r="L117" i="2" s="1"/>
  <c r="AV117" i="8"/>
  <c r="B117" i="8"/>
  <c r="D117" i="2" s="1"/>
  <c r="U117" i="2" s="1"/>
  <c r="Y116" i="2"/>
  <c r="X116" i="2" s="1"/>
  <c r="W116" i="2" l="1"/>
  <c r="C117" i="2" s="1"/>
  <c r="I117" i="2" s="1"/>
  <c r="AA117" i="1" s="1"/>
  <c r="S117" i="1" s="1"/>
  <c r="H118" i="1" s="1"/>
  <c r="S117" i="8" l="1"/>
  <c r="T117" i="8" s="1"/>
  <c r="W117" i="8" s="1"/>
  <c r="F117" i="2"/>
  <c r="H117" i="2"/>
  <c r="F117" i="1"/>
  <c r="BI118" i="1"/>
  <c r="V118" i="10"/>
  <c r="AP118" i="8"/>
  <c r="AC118" i="7"/>
  <c r="AK118" i="5"/>
  <c r="C118" i="11"/>
  <c r="J117" i="11"/>
  <c r="G117" i="2"/>
  <c r="AP117" i="1"/>
  <c r="T117" i="1" s="1"/>
  <c r="I118" i="1" s="1"/>
  <c r="O117" i="7"/>
  <c r="I117" i="11"/>
  <c r="V117" i="8" l="1"/>
  <c r="BJ118" i="1"/>
  <c r="AO118" i="1"/>
  <c r="P117" i="7"/>
  <c r="F117" i="9"/>
  <c r="Z117" i="2"/>
  <c r="AA118" i="8" s="1"/>
  <c r="C117" i="8"/>
  <c r="H118" i="11" l="1"/>
  <c r="AB118" i="7"/>
  <c r="AJ118" i="7" s="1"/>
  <c r="E118" i="2"/>
  <c r="L118" i="2" s="1"/>
  <c r="AV118" i="8"/>
  <c r="B118" i="8"/>
  <c r="D118" i="2" s="1"/>
  <c r="U118" i="2" s="1"/>
  <c r="Y117" i="2"/>
  <c r="X117" i="2" s="1"/>
  <c r="W117" i="2" l="1"/>
  <c r="C118" i="2" s="1"/>
  <c r="I118" i="2" s="1"/>
  <c r="AA118" i="1" s="1"/>
  <c r="S118" i="1" s="1"/>
  <c r="H119" i="1" s="1"/>
  <c r="S118" i="8" l="1"/>
  <c r="T118" i="8" s="1"/>
  <c r="W118" i="8" s="1"/>
  <c r="F118" i="2"/>
  <c r="H118" i="2"/>
  <c r="F118" i="1"/>
  <c r="C119" i="11"/>
  <c r="BI119" i="1"/>
  <c r="AP119" i="8"/>
  <c r="AC119" i="7"/>
  <c r="AK119" i="5"/>
  <c r="V119" i="10"/>
  <c r="J118" i="11"/>
  <c r="AP118" i="1"/>
  <c r="T118" i="1" s="1"/>
  <c r="I119" i="1" s="1"/>
  <c r="G118" i="2"/>
  <c r="I118" i="11"/>
  <c r="O118" i="7"/>
  <c r="V118" i="8" l="1"/>
  <c r="Z118" i="2"/>
  <c r="AA119" i="8" s="1"/>
  <c r="C118" i="8"/>
  <c r="P118" i="7"/>
  <c r="F118" i="9"/>
  <c r="BJ119" i="1"/>
  <c r="AO119" i="1"/>
  <c r="H119" i="11" l="1"/>
  <c r="AV119" i="8"/>
  <c r="E119" i="2"/>
  <c r="L119" i="2" s="1"/>
  <c r="AB119" i="7"/>
  <c r="AJ119" i="7" s="1"/>
  <c r="B119" i="8"/>
  <c r="D119" i="2" s="1"/>
  <c r="U119" i="2" s="1"/>
  <c r="Y118" i="2"/>
  <c r="X118" i="2" s="1"/>
  <c r="W118" i="2" l="1"/>
  <c r="C119" i="2" s="1"/>
  <c r="I119" i="2" s="1"/>
  <c r="AA119" i="1" s="1"/>
  <c r="S119" i="1" s="1"/>
  <c r="H120" i="1" s="1"/>
  <c r="S119" i="8" l="1"/>
  <c r="V119" i="8" s="1"/>
  <c r="F119" i="2"/>
  <c r="F119" i="1"/>
  <c r="H119" i="2"/>
  <c r="BI120" i="1"/>
  <c r="V120" i="10"/>
  <c r="AP120" i="8"/>
  <c r="AC120" i="7"/>
  <c r="AK120" i="5"/>
  <c r="C120" i="11"/>
  <c r="J119" i="11"/>
  <c r="AP119" i="1"/>
  <c r="T119" i="1" s="1"/>
  <c r="I120" i="1" s="1"/>
  <c r="G119" i="2"/>
  <c r="O119" i="7"/>
  <c r="I119" i="11"/>
  <c r="T119" i="8" l="1"/>
  <c r="W119" i="8" s="1"/>
  <c r="AO120" i="1"/>
  <c r="BJ120" i="1"/>
  <c r="Z119" i="2"/>
  <c r="AA120" i="8" s="1"/>
  <c r="C119" i="8"/>
  <c r="P119" i="7"/>
  <c r="F119" i="9"/>
  <c r="H120" i="11" l="1"/>
  <c r="E120" i="2"/>
  <c r="L120" i="2" s="1"/>
  <c r="AV120" i="8"/>
  <c r="AB120" i="7"/>
  <c r="AJ120" i="7" s="1"/>
  <c r="B120" i="8"/>
  <c r="D120" i="2" s="1"/>
  <c r="U120" i="2" s="1"/>
  <c r="Y119" i="2"/>
  <c r="X119" i="2" s="1"/>
  <c r="W119" i="2" l="1"/>
  <c r="C120" i="2" s="1"/>
  <c r="I120" i="2" s="1"/>
  <c r="AA120" i="1" s="1"/>
  <c r="S120" i="1" s="1"/>
  <c r="H121" i="1" s="1"/>
  <c r="S120" i="8" l="1"/>
  <c r="T120" i="8" s="1"/>
  <c r="W120" i="8" s="1"/>
  <c r="F120" i="1"/>
  <c r="H120" i="2"/>
  <c r="F120" i="2"/>
  <c r="BI121" i="1"/>
  <c r="AP121" i="8"/>
  <c r="C121" i="11"/>
  <c r="AC121" i="7"/>
  <c r="AK121" i="5"/>
  <c r="V121" i="10"/>
  <c r="AP120" i="1"/>
  <c r="T120" i="1" s="1"/>
  <c r="I121" i="1" s="1"/>
  <c r="G120" i="2"/>
  <c r="J120" i="11"/>
  <c r="I120" i="11"/>
  <c r="O120" i="7"/>
  <c r="V120" i="8" l="1"/>
  <c r="Z120" i="2"/>
  <c r="AA121" i="8" s="1"/>
  <c r="C120" i="8"/>
  <c r="P120" i="7"/>
  <c r="F120" i="9"/>
  <c r="BJ121" i="1"/>
  <c r="AO121" i="1"/>
  <c r="H121" i="11" l="1"/>
  <c r="AV121" i="8"/>
  <c r="E121" i="2"/>
  <c r="L121" i="2" s="1"/>
  <c r="AB121" i="7"/>
  <c r="AJ121" i="7" s="1"/>
  <c r="B121" i="8"/>
  <c r="D121" i="2" s="1"/>
  <c r="U121" i="2" s="1"/>
  <c r="Y120" i="2"/>
  <c r="X120" i="2" s="1"/>
  <c r="W120" i="2" l="1"/>
  <c r="C121" i="2" s="1"/>
  <c r="I121" i="2" s="1"/>
  <c r="AA121" i="1" s="1"/>
  <c r="S121" i="1" s="1"/>
  <c r="H122" i="1" s="1"/>
  <c r="F121" i="2" l="1"/>
  <c r="F121" i="1"/>
  <c r="S121" i="8"/>
  <c r="V121" i="8" s="1"/>
  <c r="H121" i="2"/>
  <c r="G121" i="2"/>
  <c r="AP121" i="1"/>
  <c r="T121" i="1" s="1"/>
  <c r="I122" i="1" s="1"/>
  <c r="J121" i="11"/>
  <c r="BI122" i="1"/>
  <c r="V122" i="10"/>
  <c r="AP122" i="8"/>
  <c r="AC122" i="7"/>
  <c r="AK122" i="5"/>
  <c r="C122" i="11"/>
  <c r="I121" i="11"/>
  <c r="O121" i="7"/>
  <c r="T121" i="8" l="1"/>
  <c r="W121" i="8" s="1"/>
  <c r="P121" i="7"/>
  <c r="F121" i="9"/>
  <c r="AO122" i="1"/>
  <c r="BJ122" i="1"/>
  <c r="Z121" i="2"/>
  <c r="AA122" i="8" s="1"/>
  <c r="C121" i="8"/>
  <c r="H122" i="11" l="1"/>
  <c r="AV122" i="8"/>
  <c r="AB122" i="7"/>
  <c r="AJ122" i="7" s="1"/>
  <c r="E122" i="2"/>
  <c r="L122" i="2" s="1"/>
  <c r="B122" i="8"/>
  <c r="D122" i="2" s="1"/>
  <c r="U122" i="2" s="1"/>
  <c r="Y121" i="2"/>
  <c r="X121" i="2" s="1"/>
  <c r="W121" i="2" l="1"/>
  <c r="C122" i="2" s="1"/>
  <c r="I122" i="2" s="1"/>
  <c r="AA122" i="1" s="1"/>
  <c r="S122" i="1" s="1"/>
  <c r="H123" i="1" s="1"/>
  <c r="S122" i="8" l="1"/>
  <c r="V122" i="8" s="1"/>
  <c r="H122" i="2"/>
  <c r="F122" i="2"/>
  <c r="AP122" i="1" s="1"/>
  <c r="T122" i="1" s="1"/>
  <c r="I123" i="1" s="1"/>
  <c r="F122" i="1"/>
  <c r="C123" i="11"/>
  <c r="AP123" i="8"/>
  <c r="V123" i="10"/>
  <c r="AC123" i="7"/>
  <c r="AK123" i="5"/>
  <c r="BI123" i="1"/>
  <c r="I122" i="11"/>
  <c r="O122" i="7"/>
  <c r="T122" i="8" l="1"/>
  <c r="W122" i="8" s="1"/>
  <c r="J122" i="11"/>
  <c r="G122" i="2"/>
  <c r="Z122" i="2" s="1"/>
  <c r="AA123" i="8" s="1"/>
  <c r="P122" i="7"/>
  <c r="F122" i="9"/>
  <c r="BJ123" i="1"/>
  <c r="AO123" i="1"/>
  <c r="C122" i="8" l="1"/>
  <c r="H123" i="11"/>
  <c r="AV123" i="8"/>
  <c r="E123" i="2"/>
  <c r="L123" i="2" s="1"/>
  <c r="AB123" i="7"/>
  <c r="AJ123" i="7" s="1"/>
  <c r="B123" i="8"/>
  <c r="D123" i="2" s="1"/>
  <c r="U123" i="2" s="1"/>
  <c r="Y122" i="2"/>
  <c r="X122" i="2" s="1"/>
  <c r="W122" i="2" l="1"/>
  <c r="C123" i="2" s="1"/>
  <c r="F123" i="1" s="1"/>
  <c r="S123" i="8" l="1"/>
  <c r="I123" i="2"/>
  <c r="AA123" i="1" s="1"/>
  <c r="S123" i="1" s="1"/>
  <c r="H124" i="1" s="1"/>
  <c r="F123" i="2"/>
  <c r="H123" i="2"/>
  <c r="G123" i="2"/>
  <c r="AP123" i="1"/>
  <c r="T123" i="1" s="1"/>
  <c r="I124" i="1" s="1"/>
  <c r="J123" i="11"/>
  <c r="T123" i="8"/>
  <c r="W123" i="8" s="1"/>
  <c r="V123" i="8"/>
  <c r="I123" i="11" l="1"/>
  <c r="O123" i="7"/>
  <c r="P123" i="7"/>
  <c r="F123" i="9"/>
  <c r="Z123" i="2"/>
  <c r="AA124" i="8" s="1"/>
  <c r="C123" i="8"/>
  <c r="AO124" i="1"/>
  <c r="BJ124" i="1"/>
  <c r="C124" i="11"/>
  <c r="BI124" i="1"/>
  <c r="AP124" i="8"/>
  <c r="V124" i="10"/>
  <c r="AK124" i="5"/>
  <c r="AC124" i="7"/>
  <c r="H124" i="11" l="1"/>
  <c r="E124" i="2"/>
  <c r="L124" i="2" s="1"/>
  <c r="AV124" i="8"/>
  <c r="AB124" i="7"/>
  <c r="B124" i="8"/>
  <c r="D124" i="2" s="1"/>
  <c r="U124" i="2" s="1"/>
  <c r="AJ124" i="7"/>
  <c r="Y123" i="2"/>
  <c r="X123" i="2" s="1"/>
  <c r="W123" i="2" l="1"/>
  <c r="C124" i="2" s="1"/>
  <c r="F124" i="1" s="1"/>
  <c r="S124" i="8" l="1"/>
  <c r="I124" i="2"/>
  <c r="H124" i="2"/>
  <c r="F124" i="2"/>
  <c r="AP124" i="1" s="1"/>
  <c r="T124" i="1" s="1"/>
  <c r="I125" i="1" s="1"/>
  <c r="I124" i="11"/>
  <c r="O124" i="7"/>
  <c r="AA124" i="1"/>
  <c r="S124" i="1" s="1"/>
  <c r="H125" i="1" s="1"/>
  <c r="V124" i="8"/>
  <c r="T124" i="8"/>
  <c r="W124" i="8" s="1"/>
  <c r="J124" i="11" l="1"/>
  <c r="G124" i="2"/>
  <c r="F124" i="9"/>
  <c r="P124" i="7"/>
  <c r="AP125" i="8"/>
  <c r="BI125" i="1"/>
  <c r="AC125" i="7"/>
  <c r="AK125" i="5"/>
  <c r="V125" i="10"/>
  <c r="C125" i="11"/>
  <c r="Z124" i="2"/>
  <c r="AA125" i="8" s="1"/>
  <c r="C124" i="8"/>
  <c r="BJ125" i="1"/>
  <c r="AO125" i="1"/>
  <c r="H125" i="11" l="1"/>
  <c r="AB125" i="7"/>
  <c r="AJ125" i="7" s="1"/>
  <c r="E125" i="2"/>
  <c r="L125" i="2" s="1"/>
  <c r="AV125" i="8"/>
  <c r="B125" i="8"/>
  <c r="D125" i="2" s="1"/>
  <c r="U125" i="2" s="1"/>
  <c r="Y124" i="2"/>
  <c r="X124" i="2" s="1"/>
  <c r="W124" i="2" l="1"/>
  <c r="C125" i="2" s="1"/>
  <c r="F125" i="1" s="1"/>
  <c r="F125" i="2" l="1"/>
  <c r="I125" i="2"/>
  <c r="O125" i="7" s="1"/>
  <c r="S125" i="8"/>
  <c r="V125" i="8" s="1"/>
  <c r="H125" i="2"/>
  <c r="AA125" i="1"/>
  <c r="S125" i="1" s="1"/>
  <c r="H126" i="1" s="1"/>
  <c r="AP125" i="1"/>
  <c r="T125" i="1" s="1"/>
  <c r="I126" i="1" s="1"/>
  <c r="J125" i="11"/>
  <c r="G125" i="2"/>
  <c r="I125" i="11" l="1"/>
  <c r="T125" i="8"/>
  <c r="W125" i="8" s="1"/>
  <c r="BJ126" i="1"/>
  <c r="AO126" i="1"/>
  <c r="C125" i="8"/>
  <c r="Z125" i="2"/>
  <c r="AA126" i="8" s="1"/>
  <c r="P125" i="7"/>
  <c r="F125" i="9"/>
  <c r="BI126" i="1"/>
  <c r="C126" i="11"/>
  <c r="AP126" i="8"/>
  <c r="V126" i="10"/>
  <c r="AC126" i="7"/>
  <c r="AK126" i="5"/>
  <c r="H126" i="11" l="1"/>
  <c r="AB126" i="7"/>
  <c r="AJ126" i="7" s="1"/>
  <c r="E126" i="2"/>
  <c r="L126" i="2" s="1"/>
  <c r="AV126" i="8"/>
  <c r="B126" i="8"/>
  <c r="D126" i="2" s="1"/>
  <c r="U126" i="2" s="1"/>
  <c r="Y125" i="2"/>
  <c r="X125" i="2" s="1"/>
  <c r="W125" i="2" l="1"/>
  <c r="C126" i="2" s="1"/>
  <c r="F126" i="1" s="1"/>
  <c r="S126" i="8" l="1"/>
  <c r="T126" i="8" s="1"/>
  <c r="W126" i="8" s="1"/>
  <c r="I126" i="2"/>
  <c r="I126" i="11" s="1"/>
  <c r="F126" i="2"/>
  <c r="H126" i="2"/>
  <c r="O126" i="7"/>
  <c r="G126" i="2"/>
  <c r="AP126" i="1"/>
  <c r="T126" i="1" s="1"/>
  <c r="I127" i="1" s="1"/>
  <c r="J126" i="11"/>
  <c r="AA126" i="1"/>
  <c r="S126" i="1" s="1"/>
  <c r="H127" i="1" s="1"/>
  <c r="V126" i="8" l="1"/>
  <c r="C127" i="11"/>
  <c r="V127" i="10"/>
  <c r="BI127" i="1"/>
  <c r="AK127" i="5"/>
  <c r="AP127" i="8"/>
  <c r="AC127" i="7"/>
  <c r="BJ127" i="1"/>
  <c r="AO127" i="1"/>
  <c r="P126" i="7"/>
  <c r="F126" i="9"/>
  <c r="Z126" i="2"/>
  <c r="AA127" i="8" s="1"/>
  <c r="C126" i="8"/>
  <c r="H127" i="11" l="1"/>
  <c r="E127" i="2"/>
  <c r="L127" i="2" s="1"/>
  <c r="AB127" i="7"/>
  <c r="AV127" i="8"/>
  <c r="B127" i="8"/>
  <c r="D127" i="2" s="1"/>
  <c r="U127" i="2" s="1"/>
  <c r="AJ127" i="7"/>
  <c r="Y126" i="2"/>
  <c r="X126" i="2" s="1"/>
  <c r="W126" i="2" l="1"/>
  <c r="C127" i="2" s="1"/>
  <c r="I127" i="2" s="1"/>
  <c r="AA127" i="1" s="1"/>
  <c r="S127" i="1" s="1"/>
  <c r="H128" i="1" s="1"/>
  <c r="S127" i="8" l="1"/>
  <c r="T127" i="8" s="1"/>
  <c r="W127" i="8" s="1"/>
  <c r="F127" i="1"/>
  <c r="F127" i="2"/>
  <c r="H127" i="2"/>
  <c r="G127" i="2"/>
  <c r="J127" i="11"/>
  <c r="AP127" i="1"/>
  <c r="T127" i="1" s="1"/>
  <c r="I128" i="1" s="1"/>
  <c r="AK128" i="5"/>
  <c r="BI128" i="1"/>
  <c r="C128" i="11"/>
  <c r="V128" i="10"/>
  <c r="AP128" i="8"/>
  <c r="AC128" i="7"/>
  <c r="I127" i="11"/>
  <c r="O127" i="7"/>
  <c r="V127" i="8" l="1"/>
  <c r="P127" i="7"/>
  <c r="F127" i="9"/>
  <c r="BJ128" i="1"/>
  <c r="AO128" i="1"/>
  <c r="Z127" i="2"/>
  <c r="AA128" i="8" s="1"/>
  <c r="C127" i="8"/>
  <c r="H128" i="11" l="1"/>
  <c r="AV128" i="8"/>
  <c r="E128" i="2"/>
  <c r="L128" i="2" s="1"/>
  <c r="AB128" i="7"/>
  <c r="AJ128" i="7" s="1"/>
  <c r="B128" i="8"/>
  <c r="D128" i="2" s="1"/>
  <c r="U128" i="2" s="1"/>
  <c r="Y127" i="2"/>
  <c r="X127" i="2" s="1"/>
  <c r="W127" i="2" l="1"/>
  <c r="C128" i="2" s="1"/>
  <c r="I128" i="2" s="1"/>
  <c r="AA128" i="1" s="1"/>
  <c r="S128" i="1" s="1"/>
  <c r="H129" i="1" s="1"/>
  <c r="S128" i="8" l="1"/>
  <c r="V128" i="8" s="1"/>
  <c r="F128" i="1"/>
  <c r="H128" i="2"/>
  <c r="F128" i="2"/>
  <c r="C129" i="11"/>
  <c r="BI129" i="1"/>
  <c r="AP129" i="8"/>
  <c r="AK129" i="5"/>
  <c r="V129" i="10"/>
  <c r="AC129" i="7"/>
  <c r="AP128" i="1"/>
  <c r="T128" i="1" s="1"/>
  <c r="I129" i="1" s="1"/>
  <c r="J128" i="11"/>
  <c r="G128" i="2"/>
  <c r="I128" i="11"/>
  <c r="O128" i="7"/>
  <c r="T128" i="8" l="1"/>
  <c r="W128" i="8" s="1"/>
  <c r="Z128" i="2"/>
  <c r="AA129" i="8" s="1"/>
  <c r="C128" i="8"/>
  <c r="P128" i="7"/>
  <c r="F128" i="9"/>
  <c r="BJ129" i="1"/>
  <c r="AO129" i="1"/>
  <c r="H129" i="11" l="1"/>
  <c r="E129" i="2"/>
  <c r="L129" i="2" s="1"/>
  <c r="AB129" i="7"/>
  <c r="AJ129" i="7" s="1"/>
  <c r="AV129" i="8"/>
  <c r="B129" i="8"/>
  <c r="D129" i="2" s="1"/>
  <c r="U129" i="2" s="1"/>
  <c r="Y128" i="2"/>
  <c r="X128" i="2" s="1"/>
  <c r="W128" i="2" l="1"/>
  <c r="C129" i="2" s="1"/>
  <c r="S129" i="8" s="1"/>
  <c r="F129" i="2" l="1"/>
  <c r="H129" i="2"/>
  <c r="I129" i="2"/>
  <c r="F129" i="1"/>
  <c r="AP129" i="1"/>
  <c r="T129" i="1" s="1"/>
  <c r="I130" i="1" s="1"/>
  <c r="J129" i="11"/>
  <c r="G129" i="2"/>
  <c r="I129" i="11"/>
  <c r="O129" i="7"/>
  <c r="AA129" i="1"/>
  <c r="S129" i="1" s="1"/>
  <c r="H130" i="1" s="1"/>
  <c r="T129" i="8"/>
  <c r="W129" i="8" s="1"/>
  <c r="V129" i="8"/>
  <c r="C129" i="8" l="1"/>
  <c r="Z129" i="2"/>
  <c r="AA130" i="8" s="1"/>
  <c r="V130" i="10"/>
  <c r="BI130" i="1"/>
  <c r="AP130" i="8"/>
  <c r="AK130" i="5"/>
  <c r="C130" i="11"/>
  <c r="AC130" i="7"/>
  <c r="F129" i="9"/>
  <c r="P129" i="7"/>
  <c r="BJ130" i="1"/>
  <c r="AO130" i="1"/>
  <c r="H130" i="11" l="1"/>
  <c r="E130" i="2"/>
  <c r="L130" i="2" s="1"/>
  <c r="AV130" i="8"/>
  <c r="AB130" i="7"/>
  <c r="B130" i="8"/>
  <c r="D130" i="2" s="1"/>
  <c r="U130" i="2" s="1"/>
  <c r="AJ130" i="7"/>
  <c r="Y129" i="2"/>
  <c r="X129" i="2" s="1"/>
  <c r="W129" i="2" l="1"/>
  <c r="C130" i="2" s="1"/>
  <c r="I130" i="2" s="1"/>
  <c r="AA130" i="1" s="1"/>
  <c r="S130" i="1" s="1"/>
  <c r="H131" i="1" s="1"/>
  <c r="S130" i="8" l="1"/>
  <c r="V130" i="8" s="1"/>
  <c r="H130" i="2"/>
  <c r="F130" i="2"/>
  <c r="J130" i="11" s="1"/>
  <c r="F130" i="1"/>
  <c r="G130" i="2"/>
  <c r="AP130" i="1"/>
  <c r="T130" i="1" s="1"/>
  <c r="I131" i="1" s="1"/>
  <c r="V131" i="10"/>
  <c r="BI131" i="1"/>
  <c r="C131" i="11"/>
  <c r="AK131" i="5"/>
  <c r="AP131" i="8"/>
  <c r="AC131" i="7"/>
  <c r="I130" i="11"/>
  <c r="O130" i="7"/>
  <c r="T130" i="8" l="1"/>
  <c r="W130" i="8" s="1"/>
  <c r="F130" i="9"/>
  <c r="P130" i="7"/>
  <c r="AO131" i="1"/>
  <c r="BJ131" i="1"/>
  <c r="Z130" i="2"/>
  <c r="AA131" i="8" s="1"/>
  <c r="C130" i="8"/>
  <c r="H131" i="11" l="1"/>
  <c r="E131" i="2"/>
  <c r="L131" i="2" s="1"/>
  <c r="AB131" i="7"/>
  <c r="AJ131" i="7" s="1"/>
  <c r="AV131" i="8"/>
  <c r="B131" i="8"/>
  <c r="D131" i="2" s="1"/>
  <c r="U131" i="2" s="1"/>
  <c r="Y130" i="2"/>
  <c r="X130" i="2" s="1"/>
  <c r="W130" i="2" l="1"/>
  <c r="C131" i="2" s="1"/>
  <c r="I131" i="2" s="1"/>
  <c r="AA131" i="1" s="1"/>
  <c r="S131" i="1" s="1"/>
  <c r="H132" i="1" s="1"/>
  <c r="S131" i="8" l="1"/>
  <c r="T131" i="8" s="1"/>
  <c r="W131" i="8" s="1"/>
  <c r="F131" i="1"/>
  <c r="F131" i="2"/>
  <c r="H131" i="2"/>
  <c r="AK132" i="5"/>
  <c r="C132" i="11"/>
  <c r="V132" i="10"/>
  <c r="BI132" i="1"/>
  <c r="AP132" i="8"/>
  <c r="AC132" i="7"/>
  <c r="G131" i="2"/>
  <c r="J131" i="11"/>
  <c r="AP131" i="1"/>
  <c r="T131" i="1" s="1"/>
  <c r="I132" i="1" s="1"/>
  <c r="O131" i="7"/>
  <c r="I131" i="11"/>
  <c r="V131" i="8" l="1"/>
  <c r="P131" i="7"/>
  <c r="F131" i="9"/>
  <c r="C131" i="8"/>
  <c r="Z131" i="2"/>
  <c r="AA132" i="8" s="1"/>
  <c r="BJ132" i="1"/>
  <c r="AO132" i="1"/>
  <c r="H132" i="11" l="1"/>
  <c r="AB132" i="7"/>
  <c r="AJ132" i="7" s="1"/>
  <c r="AV132" i="8"/>
  <c r="E132" i="2"/>
  <c r="L132" i="2" s="1"/>
  <c r="B132" i="8"/>
  <c r="D132" i="2" s="1"/>
  <c r="U132" i="2" s="1"/>
  <c r="Y131" i="2"/>
  <c r="X131" i="2" s="1"/>
  <c r="W131" i="2" l="1"/>
  <c r="C132" i="2" s="1"/>
  <c r="F132" i="2" s="1"/>
  <c r="S132" i="8" l="1"/>
  <c r="T132" i="8" s="1"/>
  <c r="W132" i="8" s="1"/>
  <c r="I132" i="2"/>
  <c r="O132" i="7" s="1"/>
  <c r="H132" i="2"/>
  <c r="F132" i="1"/>
  <c r="AA132" i="1"/>
  <c r="S132" i="1" s="1"/>
  <c r="H133" i="1" s="1"/>
  <c r="G132" i="2"/>
  <c r="AP132" i="1"/>
  <c r="T132" i="1" s="1"/>
  <c r="I133" i="1" s="1"/>
  <c r="J132" i="11"/>
  <c r="I132" i="11" l="1"/>
  <c r="V132" i="8"/>
  <c r="F132" i="9"/>
  <c r="P132" i="7"/>
  <c r="BJ133" i="1"/>
  <c r="AO133" i="1"/>
  <c r="Z132" i="2"/>
  <c r="AA133" i="8" s="1"/>
  <c r="C132" i="8"/>
  <c r="AK133" i="5"/>
  <c r="BI133" i="1"/>
  <c r="AP133" i="8"/>
  <c r="V133" i="10"/>
  <c r="AC133" i="7"/>
  <c r="C133" i="11"/>
  <c r="H133" i="11" l="1"/>
  <c r="E133" i="2"/>
  <c r="L133" i="2" s="1"/>
  <c r="AB133" i="7"/>
  <c r="AJ133" i="7" s="1"/>
  <c r="AV133" i="8"/>
  <c r="B133" i="8"/>
  <c r="D133" i="2" s="1"/>
  <c r="U133" i="2" s="1"/>
  <c r="Y132" i="2"/>
  <c r="X132" i="2" s="1"/>
  <c r="W132" i="2" l="1"/>
  <c r="C133" i="2" s="1"/>
  <c r="I133" i="2" s="1"/>
  <c r="AA133" i="1" s="1"/>
  <c r="S133" i="1" s="1"/>
  <c r="H134" i="1" s="1"/>
  <c r="S133" i="8" l="1"/>
  <c r="V133" i="8" s="1"/>
  <c r="F133" i="2"/>
  <c r="F133" i="1"/>
  <c r="H133" i="2"/>
  <c r="AK134" i="5"/>
  <c r="V134" i="10"/>
  <c r="AC134" i="7"/>
  <c r="C134" i="11"/>
  <c r="AP134" i="8"/>
  <c r="BI134" i="1"/>
  <c r="G133" i="2"/>
  <c r="J133" i="11"/>
  <c r="AP133" i="1"/>
  <c r="T133" i="1" s="1"/>
  <c r="I134" i="1" s="1"/>
  <c r="I133" i="11"/>
  <c r="O133" i="7"/>
  <c r="T133" i="8" l="1"/>
  <c r="W133" i="8" s="1"/>
  <c r="BJ134" i="1"/>
  <c r="AO134" i="1"/>
  <c r="P133" i="7"/>
  <c r="F133" i="9"/>
  <c r="C133" i="8"/>
  <c r="Z133" i="2"/>
  <c r="AA134" i="8" s="1"/>
  <c r="H134" i="11" l="1"/>
  <c r="E134" i="2"/>
  <c r="L134" i="2" s="1"/>
  <c r="AV134" i="8"/>
  <c r="AB134" i="7"/>
  <c r="AJ134" i="7" s="1"/>
  <c r="B134" i="8"/>
  <c r="D134" i="2" s="1"/>
  <c r="U134" i="2" s="1"/>
  <c r="Y133" i="2"/>
  <c r="X133" i="2" s="1"/>
  <c r="W133" i="2" l="1"/>
  <c r="C134" i="2" s="1"/>
  <c r="I134" i="2" s="1"/>
  <c r="AA134" i="1" s="1"/>
  <c r="S134" i="1" s="1"/>
  <c r="H135" i="1" s="1"/>
  <c r="S134" i="8" l="1"/>
  <c r="V134" i="8" s="1"/>
  <c r="F134" i="1"/>
  <c r="F134" i="2"/>
  <c r="J134" i="11" s="1"/>
  <c r="H134" i="2"/>
  <c r="AP134" i="1"/>
  <c r="T134" i="1" s="1"/>
  <c r="I135" i="1" s="1"/>
  <c r="G134" i="2"/>
  <c r="C135" i="11"/>
  <c r="V135" i="10"/>
  <c r="AK135" i="5"/>
  <c r="BI135" i="1"/>
  <c r="AP135" i="8"/>
  <c r="AC135" i="7"/>
  <c r="I134" i="11"/>
  <c r="O134" i="7"/>
  <c r="T134" i="8" l="1"/>
  <c r="W134" i="8" s="1"/>
  <c r="BJ135" i="1"/>
  <c r="AO135" i="1"/>
  <c r="Z134" i="2"/>
  <c r="AA135" i="8" s="1"/>
  <c r="C134" i="8"/>
  <c r="P134" i="7"/>
  <c r="F134" i="9"/>
  <c r="H135" i="11" l="1"/>
  <c r="AV135" i="8"/>
  <c r="E135" i="2"/>
  <c r="L135" i="2" s="1"/>
  <c r="AB135" i="7"/>
  <c r="AJ135" i="7" s="1"/>
  <c r="B135" i="8"/>
  <c r="D135" i="2" s="1"/>
  <c r="U135" i="2" s="1"/>
  <c r="Y134" i="2"/>
  <c r="X134" i="2" s="1"/>
  <c r="W134" i="2" l="1"/>
  <c r="C135" i="2" s="1"/>
  <c r="F135" i="2" s="1"/>
  <c r="S135" i="8" l="1"/>
  <c r="V135" i="8" s="1"/>
  <c r="F135" i="1"/>
  <c r="I135" i="2"/>
  <c r="AA135" i="1" s="1"/>
  <c r="S135" i="1" s="1"/>
  <c r="H136" i="1" s="1"/>
  <c r="AK136" i="5" s="1"/>
  <c r="H135" i="2"/>
  <c r="J135" i="11"/>
  <c r="AP135" i="1"/>
  <c r="T135" i="1" s="1"/>
  <c r="I136" i="1" s="1"/>
  <c r="G135" i="2"/>
  <c r="O135" i="7" l="1"/>
  <c r="I135" i="11"/>
  <c r="T135" i="8"/>
  <c r="W135" i="8" s="1"/>
  <c r="AC136" i="7"/>
  <c r="C136" i="11"/>
  <c r="AP136" i="8"/>
  <c r="V136" i="10"/>
  <c r="BI136" i="1"/>
  <c r="Z135" i="2"/>
  <c r="AA136" i="8" s="1"/>
  <c r="C135" i="8"/>
  <c r="P135" i="7"/>
  <c r="F135" i="9"/>
  <c r="AO136" i="1"/>
  <c r="BJ136" i="1"/>
  <c r="H136" i="11" l="1"/>
  <c r="AV136" i="8"/>
  <c r="E136" i="2"/>
  <c r="L136" i="2" s="1"/>
  <c r="AB136" i="7"/>
  <c r="B136" i="8"/>
  <c r="D136" i="2" s="1"/>
  <c r="U136" i="2" s="1"/>
  <c r="AJ136" i="7"/>
  <c r="Y135" i="2"/>
  <c r="X135" i="2" s="1"/>
  <c r="W135" i="2" l="1"/>
  <c r="C136" i="2" s="1"/>
  <c r="F136" i="2" s="1"/>
  <c r="S136" i="8" l="1"/>
  <c r="V136" i="8" s="1"/>
  <c r="H136" i="2"/>
  <c r="I136" i="2"/>
  <c r="I136" i="11" s="1"/>
  <c r="F136" i="1"/>
  <c r="AP136" i="1"/>
  <c r="T136" i="1" s="1"/>
  <c r="G136" i="2"/>
  <c r="J136" i="11"/>
  <c r="T136" i="8" l="1"/>
  <c r="W136" i="8" s="1"/>
  <c r="AA136" i="1"/>
  <c r="S136" i="1" s="1"/>
  <c r="O136" i="7"/>
  <c r="P136" i="7"/>
  <c r="F136" i="9"/>
  <c r="C136" i="8"/>
  <c r="Z136" i="2"/>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<sst xmlns="http://schemas.openxmlformats.org/spreadsheetml/2006/main" count="2938" uniqueCount="1124">
  <si>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</si>
  <si>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</si>
  <si>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</si>
  <si>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</si>
  <si>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</si>
  <si>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</si>
  <si>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</si>
  <si>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</si>
  <si>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</si>
  <si>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</si>
  <si>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</si>
  <si>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</si>
  <si>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</si>
  <si>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</si>
  <si>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</si>
  <si>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</si>
  <si>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</si>
  <si>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</si>
  <si>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</si>
  <si>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</si>
  <si>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</si>
  <si>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</si>
  <si>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</si>
  <si>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</si>
  <si>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</si>
  <si>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</si>
  <si>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</si>
  <si>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</si>
  <si>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</si>
  <si>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</si>
  <si>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</si>
  <si>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</si>
  <si>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</si>
  <si>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</si>
  <si>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</si>
  <si>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</si>
  <si>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</si>
  <si>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</si>
  <si>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</si>
  <si>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</si>
  <si>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</si>
  <si>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</si>
  <si>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</si>
  <si>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</si>
  <si>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</si>
  <si>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</si>
  <si>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</si>
  <si>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</si>
  <si>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</si>
  <si>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</si>
  <si>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</si>
  <si>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</si>
  <si>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</si>
  <si>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</si>
  <si>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</si>
  <si>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</si>
  <si>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</si>
  <si>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</si>
  <si>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</si>
  <si>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</si>
  <si>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</si>
  <si>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</si>
  <si>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</si>
  <si>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</si>
  <si>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</si>
  <si>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</si>
  <si>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</si>
  <si>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</si>
  <si>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</si>
  <si>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</si>
  <si>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</si>
  <si>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</si>
  <si>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</si>
  <si>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</si>
  <si>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</si>
  <si>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</si>
  <si>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</si>
  <si>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</si>
  <si>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</si>
  <si>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</si>
  <si>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</si>
  <si>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</si>
  <si>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</si>
  <si>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</si>
  <si>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</si>
  <si>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</si>
  <si>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</si>
  <si>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</si>
  <si>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</si>
  <si>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</si>
  <si>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</si>
  <si>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</si>
  <si>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</si>
  <si>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</si>
  <si>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</si>
  <si>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</si>
  <si>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</si>
  <si>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</si>
  <si>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</si>
  <si>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</si>
  <si>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</si>
  <si>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</si>
  <si>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</si>
  <si>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</si>
  <si>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</si>
  <si>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</si>
  <si>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</si>
  <si>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</si>
  <si>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</si>
  <si>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</si>
  <si>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</si>
  <si>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</si>
  <si>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</si>
  <si>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</si>
  <si>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</si>
  <si>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</si>
  <si>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</si>
  <si>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</si>
  <si>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</si>
  <si>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</si>
  <si>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</si>
  <si>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</si>
  <si>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</si>
  <si>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</si>
  <si>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</si>
  <si>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</si>
  <si>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</si>
  <si>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</si>
  <si>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</si>
  <si>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</si>
  <si>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</si>
  <si>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</si>
  <si>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</si>
  <si>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</si>
  <si>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</si>
  <si>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</si>
  <si>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</si>
  <si>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</si>
  <si>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</si>
  <si>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</si>
  <si>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</si>
  <si>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</si>
  <si>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</si>
  <si>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</si>
  <si>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</si>
  <si>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</si>
  <si>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</si>
  <si>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</si>
  <si>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</si>
  <si>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</si>
  <si>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</si>
  <si>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</si>
  <si>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</si>
  <si>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</si>
  <si>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</si>
  <si>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</si>
  <si>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</si>
  <si>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</si>
  <si>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</si>
  <si>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</si>
  <si>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</si>
  <si>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</si>
  <si>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</si>
  <si>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</si>
  <si>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</si>
  <si>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</si>
  <si>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</si>
  <si>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</si>
  <si>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</si>
  <si>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</si>
  <si>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</si>
  <si>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</si>
  <si>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</si>
  <si>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</si>
  <si>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</si>
  <si>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</si>
  <si>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</si>
  <si>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</si>
  <si>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</si>
  <si>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</si>
  <si>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</si>
  <si>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</si>
  <si>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</si>
  <si>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</si>
  <si>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</si>
  <si>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</si>
  <si>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</si>
  <si>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</si>
  <si>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</si>
  <si>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</si>
  <si>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</si>
  <si>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</si>
  <si>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</si>
  <si>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</si>
  <si>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</si>
  <si>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</si>
  <si>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</si>
  <si>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</si>
  <si>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</si>
  <si>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</si>
  <si>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</si>
  <si>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</si>
  <si>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</si>
  <si>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</si>
  <si>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</si>
  <si>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</si>
  <si>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</si>
  <si>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</si>
  <si>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</si>
  <si>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</si>
  <si>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</si>
  <si>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</si>
  <si>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</si>
  <si>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</si>
  <si>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</si>
  <si>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</si>
  <si>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</si>
  <si>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</si>
  <si>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</si>
  <si>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</si>
  <si>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</si>
  <si>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</si>
  <si>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</si>
  <si>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</si>
  <si>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</si>
  <si>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</si>
  <si>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</si>
  <si>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</si>
  <si>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</si>
  <si>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</si>
  <si>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</si>
  <si>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</si>
  <si>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</si>
  <si>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</si>
  <si>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</si>
  <si>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</si>
  <si>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</si>
  <si>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</si>
  <si>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</si>
  <si>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</si>
  <si>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</si>
  <si>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</si>
  <si>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</si>
  <si>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</si>
  <si>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</si>
  <si>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</si>
  <si>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</si>
  <si>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</si>
  <si>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</si>
  <si>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</si>
  <si>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</si>
  <si>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</si>
  <si>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</si>
  <si>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</si>
  <si>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</si>
  <si>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</si>
  <si>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</si>
  <si>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</si>
  <si>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</si>
  <si>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</si>
  <si>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</si>
  <si>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</si>
  <si>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</si>
  <si>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</si>
  <si>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</si>
  <si>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</si>
  <si>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</si>
  <si>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</si>
  <si>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</si>
  <si>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</si>
  <si>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</si>
  <si>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</si>
  <si>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</si>
  <si>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</si>
  <si>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</si>
  <si>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</si>
  <si>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</si>
  <si>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</si>
  <si>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</si>
  <si>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</si>
  <si>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</si>
  <si>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</si>
  <si>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</si>
  <si>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</si>
  <si>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</si>
  <si>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</si>
  <si>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</si>
  <si>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</si>
  <si>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</si>
  <si>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</si>
  <si>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</si>
  <si>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</si>
  <si>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</si>
  <si>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</si>
  <si>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</si>
  <si>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</si>
  <si>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</si>
  <si>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</si>
  <si>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</si>
  <si>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</si>
  <si>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</si>
  <si>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</si>
  <si>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</si>
  <si>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</si>
  <si>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</si>
  <si>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</si>
  <si>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</si>
  <si>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</si>
  <si>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</si>
  <si>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</si>
  <si>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</si>
  <si>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</si>
  <si>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</si>
  <si>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</si>
  <si>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</si>
  <si>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</si>
  <si>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</si>
  <si>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</si>
  <si>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</si>
  <si>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</si>
  <si>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</si>
  <si>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</si>
  <si>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</si>
  <si>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</si>
  <si>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</si>
  <si>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</si>
  <si>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</si>
  <si>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</si>
  <si>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</si>
  <si>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</si>
  <si>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</si>
  <si>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</si>
  <si>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</si>
  <si>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</si>
  <si>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</si>
  <si>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</si>
  <si>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</si>
  <si>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</si>
  <si>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</si>
  <si>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</si>
  <si>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</si>
  <si>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</si>
  <si>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</si>
  <si>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</si>
  <si>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</si>
  <si>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</si>
  <si>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</si>
  <si>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</si>
  <si>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</si>
  <si>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</si>
  <si>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</si>
  <si>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</si>
  <si>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</si>
  <si>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</si>
  <si>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</si>
  <si>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</si>
  <si>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</si>
  <si>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</si>
  <si>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</si>
  <si>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</si>
  <si>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</si>
  <si>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</si>
  <si>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</si>
  <si>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</si>
  <si>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</si>
  <si>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</si>
  <si>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</si>
  <si>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</si>
  <si>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</si>
  <si>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</si>
  <si>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</si>
  <si>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</si>
  <si>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</si>
  <si>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</si>
  <si>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</si>
  <si>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</si>
  <si>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</si>
  <si>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</si>
  <si>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</si>
  <si>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</si>
  <si>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</si>
  <si>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</si>
  <si>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</si>
  <si>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</si>
  <si>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</si>
  <si>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</si>
  <si>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</si>
  <si>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</si>
  <si>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</si>
  <si>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</si>
  <si>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</si>
  <si>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</si>
  <si>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</si>
  <si>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</si>
  <si>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</si>
  <si>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</si>
  <si>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</si>
  <si>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</si>
  <si>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</si>
  <si>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</si>
  <si>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</si>
  <si>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</si>
  <si>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</si>
  <si>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</si>
  <si>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</si>
  <si>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</si>
  <si>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</si>
  <si>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</si>
  <si>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</si>
  <si>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</si>
  <si>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</si>
  <si>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</si>
  <si>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</si>
  <si>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</si>
  <si>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</si>
  <si>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</si>
  <si>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</si>
  <si>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</si>
  <si>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</si>
  <si>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</si>
  <si>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</si>
  <si>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</si>
  <si>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</si>
  <si>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</si>
  <si>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</si>
  <si>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</si>
  <si>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</si>
  <si>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</si>
  <si>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</si>
  <si>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</si>
  <si>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</si>
  <si>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</si>
  <si>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</si>
  <si>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</si>
  <si>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</si>
  <si>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</si>
  <si>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</si>
  <si>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</si>
  <si>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</si>
  <si>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</si>
  <si>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</si>
  <si>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</si>
  <si>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</si>
  <si>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</si>
  <si>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</si>
  <si>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</si>
  <si>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</si>
  <si>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</si>
  <si>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</si>
  <si>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</si>
  <si>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</si>
  <si>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</si>
  <si>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</si>
  <si>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</si>
  <si>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</si>
  <si>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</si>
  <si>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</si>
  <si>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</si>
  <si>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</si>
  <si>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</si>
  <si>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</si>
  <si>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</si>
  <si>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</si>
  <si>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</si>
  <si>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</si>
  <si>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</si>
  <si>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</si>
  <si>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</si>
  <si>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</si>
  <si>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</si>
  <si>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</si>
  <si>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</si>
  <si>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</si>
  <si>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</si>
  <si>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</si>
  <si>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</si>
  <si>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</si>
  <si>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</si>
  <si>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</si>
  <si>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</si>
  <si>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</si>
  <si>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</si>
  <si>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</si>
  <si>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</si>
  <si>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</si>
  <si>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</si>
  <si>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</si>
  <si>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</si>
  <si>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</si>
  <si>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</si>
  <si>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</si>
  <si>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</si>
  <si>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</si>
  <si>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</si>
  <si>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</si>
  <si>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</si>
  <si>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</si>
  <si>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</si>
  <si>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</si>
  <si>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</si>
  <si>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</si>
  <si>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</si>
  <si>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</si>
  <si>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</si>
  <si>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</si>
  <si>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</si>
  <si>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</si>
  <si>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</si>
  <si>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</si>
  <si>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</si>
  <si>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</si>
  <si>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</si>
  <si>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</si>
  <si>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</si>
  <si>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</si>
  <si>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</si>
  <si>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</si>
  <si>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</si>
  <si>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</si>
  <si>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</si>
  <si>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</si>
  <si>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</si>
  <si>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</si>
  <si>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</si>
  <si>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</si>
  <si>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</si>
  <si>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</si>
  <si>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</si>
  <si>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</si>
  <si>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</si>
  <si>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</si>
  <si>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</si>
  <si>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</si>
  <si>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</si>
  <si>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</si>
  <si>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</si>
  <si>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</si>
  <si>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</si>
  <si>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</si>
  <si>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</si>
  <si>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</si>
  <si>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</si>
  <si>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</si>
  <si>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</si>
  <si>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</si>
  <si>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</si>
  <si>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</si>
  <si>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</si>
  <si>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</si>
  <si>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</si>
  <si>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</si>
  <si>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</si>
  <si>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</si>
  <si>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</si>
  <si>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</si>
  <si>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</si>
  <si>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</si>
  <si>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</si>
  <si>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</si>
  <si>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</si>
  <si>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</si>
  <si>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</si>
  <si>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</si>
  <si>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</si>
  <si>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</si>
  <si>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</si>
  <si>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</si>
  <si>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</si>
  <si>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</si>
  <si>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</si>
  <si>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</si>
  <si>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</si>
  <si>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</si>
  <si>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</si>
  <si>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</si>
  <si>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</si>
  <si>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</si>
  <si>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</si>
  <si>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</si>
  <si>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</si>
  <si>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</si>
  <si>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</si>
  <si>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</si>
  <si>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</si>
  <si>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</si>
  <si>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</si>
  <si>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</si>
  <si>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</si>
  <si>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</si>
  <si>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</si>
  <si>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</si>
  <si>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</si>
  <si>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</si>
  <si>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</si>
  <si>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</si>
  <si>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</si>
  <si>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</si>
  <si>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</si>
  <si>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</si>
  <si>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</si>
  <si>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</si>
  <si>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</si>
  <si>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</si>
  <si>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</si>
  <si>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</si>
  <si>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</si>
  <si>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</si>
  <si>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</si>
  <si>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</si>
  <si>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</si>
  <si>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</si>
  <si>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</si>
  <si>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</si>
  <si>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</si>
  <si>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</si>
  <si>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</si>
  <si>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</si>
  <si>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</si>
  <si>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</si>
  <si>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</si>
  <si>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</si>
  <si>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</si>
  <si>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</si>
  <si>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</si>
  <si>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</si>
  <si>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</si>
  <si>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</si>
  <si>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</si>
  <si>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</si>
  <si>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</si>
  <si>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</si>
  <si>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</si>
  <si>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</si>
  <si>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</si>
  <si>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</si>
  <si>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</si>
  <si>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</si>
  <si>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</si>
  <si>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</si>
  <si>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</si>
  <si>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</si>
  <si>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</si>
  <si>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</si>
  <si>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</si>
  <si>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</si>
  <si>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</si>
  <si>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</si>
  <si>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</si>
  <si>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</si>
  <si>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</si>
  <si>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</si>
  <si>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</si>
  <si>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</si>
  <si>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</si>
  <si>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</si>
  <si>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</si>
  <si>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</si>
  <si>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</si>
  <si>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</si>
  <si>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</si>
  <si>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</si>
  <si>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</si>
  <si>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</si>
  <si>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</si>
  <si>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</si>
  <si>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</si>
  <si>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</si>
  <si>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</si>
  <si>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</si>
  <si>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</si>
  <si>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</si>
  <si>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</si>
  <si>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</si>
  <si>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</si>
  <si>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</si>
  <si>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</si>
  <si>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</si>
  <si>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</si>
  <si>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</si>
  <si>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</si>
  <si>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</si>
  <si>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</si>
  <si>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</si>
  <si>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</si>
  <si>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</si>
  <si>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</si>
  <si>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</si>
  <si>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</si>
  <si>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</si>
  <si>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</si>
  <si>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</si>
  <si>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</si>
  <si>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</si>
  <si>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</si>
  <si>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</si>
  <si>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</si>
  <si>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</si>
  <si>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</si>
  <si>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</si>
  <si>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</si>
  <si>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</si>
  <si>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</si>
  <si>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</si>
  <si>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</si>
  <si>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</si>
  <si>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</si>
  <si>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</si>
  <si>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</si>
  <si>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</si>
  <si>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</si>
  <si>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</si>
  <si>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</si>
  <si>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</si>
  <si>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</si>
  <si>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</si>
  <si>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</si>
  <si>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</si>
  <si>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</si>
  <si>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</si>
  <si>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</si>
  <si>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</si>
  <si>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</si>
  <si>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</si>
  <si>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</si>
  <si>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</si>
  <si>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</si>
  <si>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</si>
  <si>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</si>
  <si>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</si>
  <si>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</si>
  <si>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</si>
  <si>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</si>
  <si>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</si>
  <si>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</si>
  <si>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</si>
  <si>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</si>
  <si>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</si>
  <si>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</si>
  <si>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</si>
  <si>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</si>
  <si>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</si>
  <si>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</si>
  <si>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</si>
  <si>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</si>
  <si>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</si>
  <si>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</si>
  <si>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</si>
  <si>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</si>
  <si>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</si>
  <si>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</si>
  <si>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</si>
  <si>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</si>
  <si>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</si>
  <si>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</si>
  <si>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</si>
  <si>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</si>
  <si>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</si>
  <si>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</si>
  <si>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</si>
  <si>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</si>
  <si>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</si>
  <si>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</si>
  <si>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</si>
  <si>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</si>
  <si>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</si>
  <si>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</si>
  <si>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</si>
  <si>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</si>
  <si>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</si>
  <si>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</si>
  <si>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</si>
  <si>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</si>
  <si>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</si>
  <si>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</si>
  <si>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</si>
  <si>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</si>
  <si>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</si>
  <si>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</si>
  <si>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</si>
  <si>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</si>
  <si>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</si>
  <si>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</si>
  <si>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</si>
  <si>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</si>
  <si>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</si>
  <si>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</si>
  <si>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</si>
  <si>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</si>
  <si>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</si>
  <si>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</si>
  <si>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</si>
  <si>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</si>
  <si>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</si>
  <si>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</si>
  <si>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</si>
  <si>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</si>
  <si>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</si>
  <si>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</si>
  <si>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</si>
  <si>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</si>
  <si>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</si>
  <si>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</si>
  <si>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</si>
  <si>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</si>
  <si>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</si>
  <si>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</si>
  <si>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</si>
  <si>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</si>
  <si>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</si>
  <si>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</si>
  <si>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</si>
  <si>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</si>
  <si>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</si>
  <si>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</si>
  <si>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</si>
  <si>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</si>
  <si>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</si>
  <si>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</si>
  <si>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</si>
  <si>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</si>
  <si>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</si>
  <si>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</si>
  <si>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</si>
  <si>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</si>
  <si>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</si>
  <si>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</si>
  <si>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</si>
  <si>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</si>
  <si>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</si>
  <si>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</si>
  <si>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</si>
  <si>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</si>
  <si>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</si>
  <si>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</si>
  <si>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</si>
  <si>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</si>
  <si>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</si>
  <si>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</si>
  <si>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</si>
  <si>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</si>
  <si>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</si>
  <si>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</si>
  <si>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</si>
  <si>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</si>
  <si>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</si>
  <si>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</si>
  <si>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</si>
  <si>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</si>
  <si>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</si>
  <si>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</si>
  <si>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</si>
  <si>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</si>
  <si>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</si>
  <si>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</si>
  <si>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</si>
  <si>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</si>
  <si>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</si>
  <si>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</si>
  <si>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</si>
  <si>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</si>
  <si>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</si>
  <si>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</si>
  <si>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</si>
  <si>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</si>
  <si>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</si>
  <si>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</si>
  <si>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</si>
  <si>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</si>
  <si>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</si>
  <si>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</si>
  <si>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</si>
  <si>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</si>
  <si>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</si>
  <si>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</si>
  <si>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</si>
  <si>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</si>
  <si>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</si>
  <si>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</si>
  <si>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</si>
  <si>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</si>
  <si>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</si>
  <si>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</si>
  <si>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</si>
  <si>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</si>
  <si>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</si>
  <si>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</si>
  <si>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</si>
  <si>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</si>
  <si>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</si>
  <si>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</si>
  <si>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</si>
  <si>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</si>
  <si>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</si>
  <si>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</si>
  <si>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</si>
  <si>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</si>
  <si>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</si>
  <si>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</si>
  <si>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</si>
  <si>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</si>
  <si>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</si>
  <si>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</si>
  <si>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</si>
  <si>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</si>
  <si>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</si>
  <si>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</si>
  <si>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</si>
  <si>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</si>
  <si>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</si>
  <si>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</si>
  <si>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</si>
  <si>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</si>
  <si>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</si>
  <si>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</si>
  <si>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</si>
  <si>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</si>
  <si>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</si>
  <si>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</si>
  <si>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</si>
  <si>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</si>
  <si>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</si>
  <si>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</si>
  <si>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</si>
  <si>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</si>
  <si>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</si>
  <si>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</si>
  <si>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</si>
  <si>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</si>
  <si>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</si>
  <si>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</si>
  <si>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</si>
  <si>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</si>
  <si>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</si>
  <si>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</si>
  <si>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</si>
  <si>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</si>
  <si>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</si>
  <si>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</si>
  <si>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</si>
  <si>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</si>
  <si>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</si>
  <si>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</si>
  <si>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</si>
  <si>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</si>
  <si>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</si>
  <si>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</si>
  <si>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</si>
  <si>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</si>
  <si>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</si>
  <si>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</si>
  <si>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</si>
  <si>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</si>
  <si>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</si>
  <si>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</si>
  <si>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</si>
  <si>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</si>
  <si>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</si>
  <si>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</si>
  <si>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</si>
  <si>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</si>
  <si>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</si>
  <si>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</si>
  <si>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</si>
  <si>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</si>
  <si>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</si>
  <si>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</si>
  <si>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</si>
  <si>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</si>
  <si>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</si>
  <si>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</si>
  <si>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</si>
  <si>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</si>
  <si>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</si>
  <si>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</si>
  <si>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</si>
  <si>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</si>
  <si>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</si>
  <si>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</si>
  <si>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</si>
  <si>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</si>
  <si>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</si>
  <si>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</si>
  <si>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</si>
  <si>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</si>
  <si>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</si>
  <si>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</si>
  <si>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</si>
  <si>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</si>
  <si>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</si>
  <si>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</si>
  <si>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</si>
  <si>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</si>
  <si>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</si>
  <si>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</si>
  <si>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</si>
  <si>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</si>
  <si>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</si>
  <si>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</si>
  <si>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</si>
  <si>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</si>
  <si>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</si>
  <si>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</si>
  <si>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</si>
  <si>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</si>
  <si>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</si>
  <si>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</si>
  <si>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</si>
  <si>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</si>
  <si>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</si>
  <si>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</si>
  <si>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</si>
  <si>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</si>
  <si>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</si>
  <si>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</si>
  <si>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</si>
  <si>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</si>
  <si>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</si>
  <si>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</si>
  <si>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</si>
  <si>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</si>
  <si>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</si>
  <si>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</si>
  <si>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</si>
  <si>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</si>
  <si>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</si>
  <si>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</si>
  <si>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</si>
  <si>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</si>
  <si>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</si>
  <si>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</si>
  <si>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</si>
  <si>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</si>
  <si>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</si>
  <si>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</si>
  <si>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</si>
  <si>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</si>
  <si>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</si>
  <si>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</si>
  <si>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</si>
  <si>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</si>
  <si>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</si>
  <si>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</si>
  <si>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</si>
  <si>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</si>
  <si>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</si>
  <si>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</si>
  <si>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</si>
  <si>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</si>
  <si>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</si>
  <si>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</si>
  <si>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</si>
  <si>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</si>
  <si>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</si>
  <si>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</si>
  <si>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</si>
  <si>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</si>
  <si>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</si>
  <si>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</si>
  <si>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</si>
  <si>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</si>
  <si>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</si>
  <si>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</si>
  <si>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</si>
  <si>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</si>
  <si>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</si>
  <si>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</si>
  <si>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</si>
  <si>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</si>
  <si>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</si>
  <si>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</si>
  <si>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</si>
  <si>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</si>
  <si>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</si>
  <si>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</si>
  <si>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</si>
  <si>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</si>
  <si>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</si>
  <si>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</si>
  <si>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</si>
  <si>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</si>
  <si>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</si>
  <si>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</si>
  <si>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</si>
  <si>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</si>
  <si>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</si>
  <si>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</si>
  <si>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</si>
  <si>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</si>
  <si>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</si>
  <si>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</si>
  <si>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</si>
  <si>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</si>
  <si>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</si>
  <si>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</si>
  <si>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</si>
  <si>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</si>
  <si>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</si>
  <si>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</si>
  <si>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</si>
  <si>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</si>
  <si>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</si>
  <si>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</si>
  <si>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</si>
  <si>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</si>
  <si>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</si>
  <si>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</si>
  <si>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</si>
  <si>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</si>
  <si>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</si>
  <si>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</si>
  <si>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</si>
  <si>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</si>
  <si>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</si>
  <si>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OD Round 31 - Test Round</t>
  </si>
  <si>
    <t>Alchemist Frost</t>
  </si>
  <si>
    <t>Train AM</t>
  </si>
  <si>
    <t>Train AS</t>
  </si>
  <si>
    <t>Archspies</t>
  </si>
  <si>
    <t>Release AS</t>
  </si>
  <si>
    <t>Release AM</t>
  </si>
  <si>
    <t>ASs Cost</t>
  </si>
  <si>
    <t>Archspy</t>
  </si>
  <si>
    <t xml:space="preserve"> + 1 spy</t>
  </si>
  <si>
    <t>Active Alch Frost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</si>
</sst>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5">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5"/>
      <tableStyleElement type="headerRow" dxfId="994"/>
      <tableStyleElement type="totalRow" dxfId="993"/>
      <tableStyleElement type="firstColumn" dxfId="992"/>
      <tableStyleElement type="lastColumn" dxfId="991"/>
      <tableStyleElement type="firstRowStripe" dxfId="990"/>
      <tableStyleElement type="secondRowStripe" dxfId="989"/>
      <tableStyleElement type="firstColumnStripe" dxfId="988"/>
    </tableStyle>
    <tableStyle name="TableStyleLight1 3" pivot="0" count="8" xr9:uid="{40048D91-B7B4-48AD-ADA3-F7B5F24E3A0B}">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2" pivot="0" count="8" xr9:uid="{C5C8B11A-65E1-47E8-8B6A-A638EA763C9D}">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4" pivot="0" count="8" xr9:uid="{879439EA-876F-405F-B69E-85273FF10F93}">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2" pivot="0" count="8" xr9:uid="{A2A787F1-3FC0-4774-93F6-6F67EEF4DC05}">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5" pivot="0" count="8" xr9:uid="{CB689928-D93B-4088-A9C6-560B4B9C5E7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2" pivot="0" count="8" xr9:uid="{7B8F54C5-86FC-4F37-89FD-016FBCC24E0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2" pivot="0" count="8" xr9:uid="{03577705-4D4B-4BC8-BE21-E9B4AACE52E1}">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25" dataDxfId="924">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23">
      <calculatedColumnFormula>_xlfn.SINGLE(INDEX(TblRaces[],MATCH(race,TblRaces[Race],0),4))</calculatedColumnFormula>
    </tableColumn>
    <tableColumn id="2" xr3:uid="{00000000-0010-0000-0000-000002000000}" name="Offense" dataDxfId="922">
      <calculatedColumnFormula>_xlfn.IFNA(INDEX(TblRaces[],MATCH(TblUnits[[#This Row],[Unit Names]],TblRaces[Unitname],0),5),"")</calculatedColumnFormula>
    </tableColumn>
    <tableColumn id="3" xr3:uid="{00000000-0010-0000-0000-000003000000}" name="Defense" dataDxfId="921">
      <calculatedColumnFormula>_xlfn.IFNA(INDEX(TblRaces[],MATCH(TblUnits[[#This Row],[Unit Names]],TblRaces[Unitname],0),6),"")</calculatedColumnFormula>
    </tableColumn>
    <tableColumn id="4" xr3:uid="{00000000-0010-0000-0000-000004000000}" name="Platinum" dataDxfId="920">
      <calculatedColumnFormula>_xlfn.IFNA(INDEX(TblRaces[],MATCH(TblUnits[[#This Row],[Unit Names]],TblRaces[Unitname],0),7),"")</calculatedColumnFormula>
    </tableColumn>
    <tableColumn id="5" xr3:uid="{00000000-0010-0000-0000-000005000000}" name="Ore" dataDxfId="919">
      <calculatedColumnFormula>_xlfn.IFNA(INDEX(TblRaces[],MATCH(TblUnits[[#This Row],[Unit Names]],TblRaces[Unitname],0),8),"")</calculatedColumnFormula>
    </tableColumn>
    <tableColumn id="6" xr3:uid="{00000000-0010-0000-0000-000006000000}" name="Networth" dataDxfId="91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7" dataDxfId="915" headerRowBorderDxfId="916" tableBorderDxfId="914">
  <autoFilter ref="H14:I32" xr:uid="{6EDA5300-DB26-4799-A5D1-5432AC102827}">
    <filterColumn colId="0" hiddenButton="1"/>
    <filterColumn colId="1" hiddenButton="1"/>
  </autoFilter>
  <tableColumns count="2">
    <tableColumn id="1" xr3:uid="{C93253AD-A598-462C-985D-E538FB5404AF}" name="Race Bonuses" dataDxfId="913"/>
    <tableColumn id="2" xr3:uid="{7301230A-1354-4459-BA19-9D8AE9608978}" name="Bonus" dataDxfId="91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11" dataDxfId="910" tableBorderDxfId="909">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8"/>
    <tableColumn id="2" xr3:uid="{F7BA9D3F-F979-435F-AF55-B8562C7F08C8}" name=" " dataDxfId="907"/>
    <tableColumn id="3" xr3:uid="{C661B1D0-1EAD-42B7-889A-9265EA75CB1D}" name="Offense" dataDxfId="906"/>
    <tableColumn id="4" xr3:uid="{594F8FE6-285D-432D-AB90-DE26655C8963}" name="Bonus" dataDxfId="905"/>
    <tableColumn id="5" xr3:uid="{1A4EBEB0-1016-4D5D-920D-08D8AD7AFC97}" name="OP Mod" dataDxfId="904"/>
    <tableColumn id="6" xr3:uid="{0A455978-2417-4AD7-8969-95433ADAC6F4}" name="Defense" dataDxfId="903"/>
    <tableColumn id="7" xr3:uid="{3C4FEC10-2BEB-4EC0-AA98-F67CC8DBE5B5}" name="DP Bonus" dataDxfId="902"/>
    <tableColumn id="8" xr3:uid="{9CE669CC-5E7B-4E7B-8FFE-265EB626E935}" name="DP Mod" dataDxfId="901"/>
    <tableColumn id="9" xr3:uid="{7DE0C022-18E9-48B5-8835-9B63E8CC1CDF}" name="." dataDxfId="90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9" dataDxfId="897" headerRowBorderDxfId="898" tableBorderDxfId="896">
  <autoFilter ref="H47:J51" xr:uid="{86CCA094-2F84-4D6A-BB34-AED37B4839D4}">
    <filterColumn colId="0" hiddenButton="1"/>
    <filterColumn colId="1" hiddenButton="1"/>
    <filterColumn colId="2" hiddenButton="1"/>
  </autoFilter>
  <tableColumns count="3">
    <tableColumn id="1" xr3:uid="{E0152EC7-4145-4063-BAB4-B6301A014F4B}" name="Type" dataDxfId="895"/>
    <tableColumn id="2" xr3:uid="{FAE1A1FE-F8EC-48F0-A8AF-ADF4B1F44E93}" name="Raw" dataDxfId="894"/>
    <tableColumn id="3" xr3:uid="{AFD4C97E-F124-4CC9-8087-32A6EB65C3D5}" name="Modded" dataDxfId="89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92" dataDxfId="890" headerRowBorderDxfId="891" tableBorderDxfId="889">
  <autoFilter ref="H54:J57" xr:uid="{4A95BFF0-5AE4-4064-BA31-9F687E8E34BD}">
    <filterColumn colId="0" hiddenButton="1"/>
    <filterColumn colId="1" hiddenButton="1"/>
    <filterColumn colId="2" hiddenButton="1"/>
  </autoFilter>
  <tableColumns count="3">
    <tableColumn id="1" xr3:uid="{ACCDFB1C-E1AE-4F10-BB67-59F2B9780D01}" name="Hour" dataDxfId="888"/>
    <tableColumn id="2" xr3:uid="{277A266C-0AEF-4864-99C7-1E807FF68978}" name="Amount" dataDxfId="887"/>
    <tableColumn id="3" xr3:uid="{DD724D20-8039-4E15-A45D-F535D999ED97}" name="Without Training" dataDxfId="88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5" dataDxfId="884" totalsRowDxfId="882" tableBorderDxfId="883">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81" totalsRowDxfId="880"/>
    <tableColumn id="2" xr3:uid="{739DBC51-BC77-4631-B107-088DC25245EB}" name="Amount" totalsRowFunction="sum" dataDxfId="879" totalsRowDxfId="878"/>
    <tableColumn id="3" xr3:uid="{41BF49B0-731E-480A-A25D-802B4380182E}" name="Relative" totalsRowFunction="custom" totalsRowDxfId="87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6" dataDxfId="875" tableBorderDxfId="874">
  <autoFilter ref="D46:F69" xr:uid="{6C8ACB43-975F-416A-A510-CF883452891C}">
    <filterColumn colId="0" hiddenButton="1"/>
    <filterColumn colId="1" hiddenButton="1"/>
    <filterColumn colId="2" hiddenButton="1"/>
  </autoFilter>
  <tableColumns count="3">
    <tableColumn id="1" xr3:uid="{97F6A0D7-4C71-45E8-A9DA-F3DBEC3693D1}" name="Acres" dataDxfId="873"/>
    <tableColumn id="2" xr3:uid="{70370623-AE12-4AC1-B3BC-5FA6F33097E0}" name=" " dataDxfId="872"/>
    <tableColumn id="3" xr3:uid="{76F2AA18-B160-4225-A8AB-03D1370169AB}" name="   " dataDxfId="87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70" dataDxfId="868" headerRowBorderDxfId="869" tableBorderDxfId="867">
  <autoFilter ref="D14:E18" xr:uid="{AF658822-94AE-4FD8-9D6D-E660E1B5C629}">
    <filterColumn colId="0" hiddenButton="1"/>
    <filterColumn colId="1" hiddenButton="1"/>
  </autoFilter>
  <tableColumns count="2">
    <tableColumn id="1" xr3:uid="{EFD90BA2-CBAC-4BDB-9434-40FB9C2485F4}" name="Date&amp;Time" dataDxfId="866"/>
    <tableColumn id="2" xr3:uid="{CCEF9A0F-7383-4941-A440-9E2452942487}" name="." dataDxfId="86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8" dataDxfId="857" totalsRowDxfId="856">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5" totalsRowDxfId="854">
      <calculatedColumnFormula>TblRezone[[#This Row],[Hour]]</calculatedColumnFormula>
    </tableColumn>
    <tableColumn id="2" xr3:uid="{7657952B-D9DB-46FC-BD8D-612DECDC04FD}" name="Time" dataDxfId="853" totalsRowDxfId="852">
      <calculatedColumnFormula>TblImps[[#This Row],[Time]]</calculatedColumnFormula>
    </tableColumn>
    <tableColumn id="3" xr3:uid="{767542B9-4E58-42E2-85BA-5C1DB6108363}" name="Peasants" dataDxfId="851" totalsRowDxfId="850">
      <calculatedColumnFormula>OFFSET(TblPop[[#This Row],[Peasants]],-1,0)+OFFSET(TblPop[[#This Row],[Net Peasant]],-1,0)+TblMili[[#This Row],[Release Draft]]</calculatedColumnFormula>
    </tableColumn>
    <tableColumn id="4" xr3:uid="{F5DC2705-5767-4AD0-A2E0-E36086D164C0}" name="Military" dataDxfId="849" totalsRowDxfId="848">
      <calculatedColumnFormula>TblMili[[#This Row],[Military]]</calculatedColumnFormula>
    </tableColumn>
    <tableColumn id="5" xr3:uid="{57E397CE-6C2C-48AE-9B2E-52E14099EAFC}" name="Draftees" dataDxfId="847" totalsRowDxfId="846">
      <calculatedColumnFormula>TblMili[[#This Row],[Draftees]]</calculatedColumnFormula>
    </tableColumn>
    <tableColumn id="6" xr3:uid="{7339086D-8AEE-45A5-B78D-EA6FDBA34E10}" name="Total" dataDxfId="845" totalsRowDxfId="844">
      <calculatedColumnFormula>TblPop[[#This Row],[Peasants]]+TblPop[[#This Row],[Military]]</calculatedColumnFormula>
    </tableColumn>
    <tableColumn id="7" xr3:uid="{75D92B6D-F4CA-42F7-80B3-4BF8A336E69C}" name="Military%" dataDxfId="843" totalsRowDxfId="842" dataCellStyle="Percent">
      <calculatedColumnFormula>TblPop[[#This Row],[Military]]/TblPop[[#This Row],[Total]]</calculatedColumnFormula>
    </tableColumn>
    <tableColumn id="8" xr3:uid="{257C6438-3205-4A45-9F91-ACD066CD59E8}" name="Employed" dataDxfId="841" totalsRowDxfId="840" dataCellStyle="Percent">
      <calculatedColumnFormula>MIN(TblPop[[#This Row],[Peasants]],TblPop[[#This Row],[Jobs]])</calculatedColumnFormula>
    </tableColumn>
    <tableColumn id="9" xr3:uid="{B05B6937-2C12-476B-B555-2A8ED6FF34EF}" name="Employment" dataDxfId="839" totalsRowDxfId="838" dataCellStyle="Percent">
      <calculatedColumnFormula>MIN(OFFSET(TblPop[[#This Row],[Jobs]],1,0)/TblPop[[#This Row],[Peasants]],1)</calculatedColumnFormula>
    </tableColumn>
    <tableColumn id="10" xr3:uid="{AD7F9BB7-A630-4BBB-AFEA-37B907196778}" name="Jobs" dataDxfId="837" totalsRowDxfId="836"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5" totalsRowDxfId="834" dataCellStyle="Percent"/>
    <tableColumn id="12" xr3:uid="{2EEFBFF9-40A4-412F-8FEC-C2F4799A06E6}" name=" Draftees" dataDxfId="833" totalsRowDxfId="832">
      <calculatedColumnFormula>TblPop[[#This Row],[Draftees]]</calculatedColumnFormula>
    </tableColumn>
    <tableColumn id="13" xr3:uid="{43729A62-E847-4DBB-BC42-62B1FB3DA7A5}" name="Unit 1" dataDxfId="831" totalsRowDxfId="830">
      <calculatedColumnFormula>TblMili[[#This Row],[Unit 1]]</calculatedColumnFormula>
    </tableColumn>
    <tableColumn id="14" xr3:uid="{C7A024F4-2376-4871-897D-90BEBEBC78B7}" name="Unit 2" dataDxfId="829" totalsRowDxfId="828">
      <calculatedColumnFormula>TblMili[[#This Row],[Unit 2]]</calculatedColumnFormula>
    </tableColumn>
    <tableColumn id="15" xr3:uid="{93EC8730-4D26-4E19-ADAA-3ED5C943F257}" name="Unit 3" dataDxfId="827" totalsRowDxfId="826">
      <calculatedColumnFormula>TblMili[[#This Row],[Unit 3]]</calculatedColumnFormula>
    </tableColumn>
    <tableColumn id="16" xr3:uid="{1A382ACC-9ED2-4A5E-BEE3-781B1DBCF186}" name="Unit 4" dataDxfId="825" totalsRowDxfId="824">
      <calculatedColumnFormula>TblMili[[#This Row],[Unit 4]]</calculatedColumnFormula>
    </tableColumn>
    <tableColumn id="17" xr3:uid="{491D1C19-D1B1-48C7-8FC6-BE77B7CD2635}" name="Spies" dataDxfId="823" totalsRowDxfId="822">
      <calculatedColumnFormula>TblMili[[#This Row],[Spies]]</calculatedColumnFormula>
    </tableColumn>
    <tableColumn id="18" xr3:uid="{1AF95FC5-21CD-41AC-A69F-CF5E9AF4AB85}" name="Wizards" dataDxfId="821" totalsRowDxfId="820">
      <calculatedColumnFormula>TblMili[[#This Row],[Wizards]]</calculatedColumnFormula>
    </tableColumn>
    <tableColumn id="19" xr3:uid="{C157D21E-FD58-4F24-A070-1819A7E2DA97}" name="Archmage" dataDxfId="819" totalsRowDxfId="818">
      <calculatedColumnFormula>TblMili[[#This Row],[Archmages]]</calculatedColumnFormula>
    </tableColumn>
    <tableColumn id="20" xr3:uid="{6BBFB632-E92F-4F29-AE3D-534C8288C615}" name=".." dataDxfId="817" totalsRowDxfId="816"/>
    <tableColumn id="21" xr3:uid="{59CAD00B-A8EE-455B-A015-E17ADF56A7B2}" name="Net max" dataDxfId="815" totalsRowDxfId="814">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13" totalsRowDxfId="812">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11" totalsRowDxfId="810">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9" totalsRowDxfId="808">
      <calculatedColumnFormula>ROUND(TblPop[[#This Row],[Raw Birth]]*(1+TblPop[[#This Row],[Growth]]),0)</calculatedColumnFormula>
    </tableColumn>
    <tableColumn id="25" xr3:uid="{26E60E7F-6DA3-49EF-99E8-26A0DAD2D630}" name="Raw Birth" dataDxfId="807" totalsRowDxfId="806">
      <calculatedColumnFormula>(TblPop[[#This Row],[Peasants]]-TblPop[[#This Row],[Draft Growth]])*raw_pop_growth</calculatedColumnFormula>
    </tableColumn>
    <tableColumn id="26" xr3:uid="{6E1274BE-772F-4747-A295-D51601B4FE11}" name="Draft Growth" dataDxfId="805" totalsRowDxfId="804">
      <calculatedColumnFormula>IF(TblPop[[#This Row],[Military%]]&lt;TblMili[[#This Row],[Draftrate]],ROUND(TblPop[[#This Row],[Peasants]]*Constants!$B$55,0), 0)</calculatedColumnFormula>
    </tableColumn>
    <tableColumn id="27" xr3:uid="{858CE2A0-AC9E-46FE-9A70-AED1578889CB}" name="...." dataDxfId="803" totalsRowDxfId="802"/>
    <tableColumn id="28" xr3:uid="{B271B9C7-94D1-498F-9FBB-69DF5F1BCE3F}" name="Growth" dataDxfId="801" totalsRowDxfId="800"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9" totalsRowDxfId="798"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9" dataDxfId="787" headerRowBorderDxfId="788" tableBorderDxfId="786">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5"/>
    <tableColumn id="2" xr3:uid="{A509F8BB-FCD1-4951-8F3F-2AE2B32FB91D}" name="Time" dataDxfId="784">
      <calculatedColumnFormula>TblImps[[#This Row],[Time]]</calculatedColumnFormula>
    </tableColumn>
    <tableColumn id="3" xr3:uid="{BD173BCD-6C73-484D-BDFC-2CBFE8B32234}" name="Plat Bonus" dataDxfId="783"/>
    <tableColumn id="4" xr3:uid="{9A9B3DEC-EBEC-4801-BF4F-F90BBBCDF331}" name="." dataDxfId="782"/>
    <tableColumn id="5" xr3:uid="{6F9B5905-FA1D-4099-B9CC-6BE237355D58}" name="Land" dataDxfId="781">
      <calculatedColumnFormula>TblConstr[[#This Row],[Land]]</calculatedColumnFormula>
    </tableColumn>
    <tableColumn id="6" xr3:uid="{5ADA8DA4-36DC-4D4F-AE4E-76BDD26AF270}" name="Peasants" dataDxfId="780">
      <calculatedColumnFormula>TblPop[[#This Row],[Peasants]]</calculatedColumnFormula>
    </tableColumn>
    <tableColumn id="7" xr3:uid="{EE7F0FC7-4D30-4144-88EE-9A05AD7BF609}" name="Networth" dataDxfId="779">
      <calculatedColumnFormula>TblMili[[#This Row],[Networth (2)]]</calculatedColumnFormula>
    </tableColumn>
    <tableColumn id="8" xr3:uid="{F7B8E7A7-7AD4-4D83-8297-946670C39E55}" name="Platinum" dataDxfId="778">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7">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6">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5">
      <calculatedColumnFormula>OFFSET(TblProd[[#This Row],[Mana]],-1,0)+OFFSET(TblProd[[#This Row],[Mana/hr]],-1,0)- TblProd[[#This Row],[Expenses Mana]]</calculatedColumnFormula>
    </tableColumn>
    <tableColumn id="12" xr3:uid="{C80C4246-7273-429F-BE79-86B1B4181061}" name="Ore" dataDxfId="774">
      <calculatedColumnFormula>OFFSET(TblProd[[#This Row],[Ore]],-1,0)+OFFSET(TblProd[[#This Row],[Ore/hr]],-1,0) -TblProd[[#This Row],[Expenses Ore]]</calculatedColumnFormula>
    </tableColumn>
    <tableColumn id="13" xr3:uid="{4174B9D9-5881-42F2-A514-2A7372C2B486}" name="Gems" dataDxfId="773">
      <calculatedColumnFormula>OFFSET(TblProd[[#This Row],[Gems]],-1,0)+OFFSET(TblProd[[#This Row],[Gems/hr]],-1,0) - TblProd[[#This Row],[Expenses Gems]]</calculatedColumnFormula>
    </tableColumn>
    <tableColumn id="14" xr3:uid="{C9DF5508-173B-4E9B-BD32-3313FC0AECA9}" name="Boats" dataDxfId="772">
      <calculatedColumnFormula>OFFSET(TblProd[[#This Row],[Boats]],-1,0)+OFFSET(TblProd[[#This Row],[Boats/hr]],-1,0)</calculatedColumnFormula>
    </tableColumn>
    <tableColumn id="15" xr3:uid="{C2EE37F5-4C79-4BD9-BE97-5B3BBB490CD3}" name="Prestige" dataDxfId="771">
      <calculatedColumnFormula>OFFSET(TblProd[[#This Row],[Prestige]],-1,0)</calculatedColumnFormula>
    </tableColumn>
    <tableColumn id="16" xr3:uid="{5EEA2772-71AB-4FF8-BF5F-D1D5B4044943}" name="Techpoints" dataDxfId="770">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9">
      <calculatedColumnFormula>MAX(3900,_xlfn.CEILING.MATH(3600+TblProd[[#This Row],[Land]]*0.65+OFFSET(TblTech[[#This Row],[Sum of tech]],-1,0)*150))</calculatedColumnFormula>
    </tableColumn>
    <tableColumn id="18" xr3:uid="{BC60D6AE-146D-440E-93B9-050DE2CAED7A}" name=".." dataDxfId="768"/>
    <tableColumn id="19" xr3:uid="{F7A6187F-1DDE-45C0-B221-8BA0937C4E35}" name="Plat/hr" dataDxfId="767">
      <calculatedColumnFormula>ROUNDDOWN(TblProd[[#This Row],[Raw Plat/hr]]*(1+TblProd[[#This Row],[Bonus Plat/hr]]),0)</calculatedColumnFormula>
    </tableColumn>
    <tableColumn id="20" xr3:uid="{EBA5F35A-607A-475E-9357-98AF551D44A6}" name="Food/hr" dataDxfId="766">
      <calculatedColumnFormula>ROUND(TblProd[[#This Row],[Raw Food/hr]]*(1+TblProd[[#This Row],[Bonus Food/hr]])-TblProd[[#This Row],[Food decay]]-TblProd[[#This Row],[Food eaten]],0)</calculatedColumnFormula>
    </tableColumn>
    <tableColumn id="21" xr3:uid="{D75AA2A6-F107-4144-8A7D-4BE575236288}" name="Lumber/hr" dataDxfId="765">
      <calculatedColumnFormula>ROUND(TblProd[[#This Row],[Raw Lumber/hr]]*(1+TblProd[[#This Row],[Bonus Lumber/hr]])-TblProd[[#This Row],[Lumber rot]],0)</calculatedColumnFormula>
    </tableColumn>
    <tableColumn id="22" xr3:uid="{4AA82FE8-7AD6-4F9E-B8A1-627CE2E70CE0}" name="Mana/hr" dataDxfId="764">
      <calculatedColumnFormula>ROUND(TblProd[[#This Row],[Raw Mana/hr]]*(1+TblProd[[#This Row],[Bonus Mana/hr]])-TblProd[[#This Row],[Mana drain]],0)</calculatedColumnFormula>
    </tableColumn>
    <tableColumn id="23" xr3:uid="{86A49F4B-CDA3-4B61-B4D9-8830178E715E}" name="Ore/hr" dataDxfId="763">
      <calculatedColumnFormula>ROUNDDOWN(TblProd[[#This Row],[Raw Ore/hr]]*(1+TblProd[[#This Row],[Bonux Ore/hr]]),0)</calculatedColumnFormula>
    </tableColumn>
    <tableColumn id="24" xr3:uid="{F7C3BCF1-3F12-4405-8E19-ED1B9D20D049}" name="Gems/hr" dataDxfId="762">
      <calculatedColumnFormula>ROUNDDOWN(TblProd[[#This Row],[Raw Gems/hr]]*(1+TblProd[[#This Row],[Bonus Gems/hr]]),0)</calculatedColumnFormula>
    </tableColumn>
    <tableColumn id="25" xr3:uid="{E754A630-9007-4F8A-A8B7-C56609E09275}" name="Boats/hr" dataDxfId="761">
      <calculatedColumnFormula>OFFSET(TblConstr[[#This Row],[Tot Doc]],1,0)*dock_boats_hr * (1 + tech_4_1*TblTech[[#This Row],[4-1]])</calculatedColumnFormula>
    </tableColumn>
    <tableColumn id="26" xr3:uid="{8666710D-F3A4-4016-AA32-8D95B9BFFE3D}" name="…" dataDxfId="760"/>
    <tableColumn id="27" xr3:uid="{BE5DAA3C-8D26-4E0F-87D4-E9FE3E149040}" name="Raw Plat/hr" dataDxfId="759">
      <calculatedColumnFormula>TblPop[[#This Row],[Peasants]]*tax*TblPop[[#This Row],[Employment]] + (Construction!AZ5+Construction!BX5)*(alch_plat+(Magic!AM4&gt;0)*alchemist_flame_bonus)</calculatedColumnFormula>
    </tableColumn>
    <tableColumn id="28" xr3:uid="{72437831-3C94-4E01-9B66-637CE9F1FC37}" name="Raw Food/hr" dataDxfId="758">
      <calculatedColumnFormula>TblConstr[[#This Row],[Tot Farm]]*farm_food + TblConstr[[#This Row],[Tot Doc]]*dock_food</calculatedColumnFormula>
    </tableColumn>
    <tableColumn id="29" xr3:uid="{6327048A-17B4-47F0-A6D6-4DF606F8872E}" name="Raw Lumber/hr" dataDxfId="757">
      <calculatedColumnFormula>TblConstr[[#This Row],[Tot Ly]]*ly_lumber + TblConstr[[#This Row],[Tot Hav]]*fh_lumber</calculatedColumnFormula>
    </tableColumn>
    <tableColumn id="30" xr3:uid="{9564EF02-956D-4988-B195-94F7CC0C966B}" name="Raw Mana/hr" dataDxfId="756">
      <calculatedColumnFormula>OFFSET(TblConstr[[#This Row],[Tot Tow]],1,0)*(tower_mana + tech_4_5*TblTech[[#This Row],[4-5]]) + OFFSET(TblConstr[[#This Row],[Tot WG]],1,0)*wg_mana_prod</calculatedColumnFormula>
    </tableColumn>
    <tableColumn id="31" xr3:uid="{1FCC3E78-11E8-4286-A9C0-F9F5FA32B54A}" name="Raw Ore/hr" dataDxfId="755">
      <calculatedColumnFormula>OFFSET(TblConstr[[#This Row],[Tot OM]],1,0)*om_ore+IF(race="Dwarf",ROUNDDOWN(TblMili[[#This Row],[Unit 2]]/2,0),)</calculatedColumnFormula>
    </tableColumn>
    <tableColumn id="32" xr3:uid="{8AFDB340-E76D-4906-8F67-515703AD5439}" name="Raw Gems/hr" dataDxfId="754">
      <calculatedColumnFormula>OFFSET(TblConstr[[#This Row],[Tot DM]],1,0)*dm_gems</calculatedColumnFormula>
    </tableColumn>
    <tableColumn id="33" xr3:uid="{E86B471A-FB4B-478C-B269-80AA28A99240}" name="...." dataDxfId="753"/>
    <tableColumn id="34" xr3:uid="{9F134F8D-9272-4F13-BEA1-036303BDF806}" name="Bonus Plat/hr" dataDxfId="752">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51">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50">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9">
      <calculatedColumnFormula>race_mana_bonus+ 0 + TblImps[[#This Row],[Towers]] + tech_1_2*TblTech[[#This Row],[1-2]] + tech_3_4*TblTech[[#This Row],[3-4]]</calculatedColumnFormula>
    </tableColumn>
    <tableColumn id="38" xr3:uid="{86499F2E-9498-4D5B-8626-C51CB440415E}" name="Bonux Ore/hr" dataDxfId="748">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7">
      <calculatedColumnFormula>race_gem_bonus+ tech_3_2*TblTech[[#This Row],[3-2]] + tech_4_3*TblTech[[#This Row],[4-3]] + tech_6_2*TblTech[[#This Row],[6-2]]</calculatedColumnFormula>
    </tableColumn>
    <tableColumn id="40" xr3:uid="{13CEE817-130E-4D49-8EA9-E724A91FD06F}" name="…." dataDxfId="746"/>
    <tableColumn id="41" xr3:uid="{6AD9C25C-A77A-4288-B914-DEAB151F3EBD}" name="Food decay" dataDxfId="745">
      <calculatedColumnFormula>TblProd[[#This Row],[Food]]*food_decay * (1 + tech_2_1*TblTech[[#This Row],[2-1]] + tech_2_8*TblTech[[#This Row],[2-8]])</calculatedColumnFormula>
    </tableColumn>
    <tableColumn id="42" xr3:uid="{B67A5DCA-7223-49B6-A0AC-BE56416DEAB6}" name="Food eaten" dataDxfId="744">
      <calculatedColumnFormula>(1+race_food_consumption)*TblPop[[#This Row],[Total]]*food_per_person*(1+tech_1_10*TblTech[[#This Row],[1-10]]+tech_7_5*TblTech[[#This Row],[7-5]])</calculatedColumnFormula>
    </tableColumn>
    <tableColumn id="43" xr3:uid="{2D142E97-FF43-492A-B271-A145B85E0BF3}" name="Lumber rot" dataDxfId="743">
      <calculatedColumnFormula>TblProd[[#This Row],[Lumber]]*lumber_rot * (1 + tech_2_1*TblTech[[#This Row],[2-1]] + tech_2_8*TblTech[[#This Row],[2-8]] + tech_5_2*TblTech[[#This Row],[5-2]])</calculatedColumnFormula>
    </tableColumn>
    <tableColumn id="44" xr3:uid="{B4C1A120-AC06-46C7-8824-18C19DD19A05}" name="Mana drain" dataDxfId="742">
      <calculatedColumnFormula>TblProd[[#This Row],[Mana]]*mana_drain * (1 + tech_2_1*TblTech[[#This Row],[2-1]] + tech_2_8*TblTech[[#This Row],[2-8]])</calculatedColumnFormula>
    </tableColumn>
    <tableColumn id="45" xr3:uid="{D3D223E8-8991-4557-84CB-F59345A9686F}" name="….." dataDxfId="741"/>
    <tableColumn id="46" xr3:uid="{0EFE67ED-4C56-4E46-B6BE-B5FAFB53783E}" name="Expenses Platinum" dataDxfId="740">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9">
      <calculatedColumnFormula>TblConstr[[#This Row],[Total Lum Cost]]+TblImps[[#This Row],[L1]]-TblProd[[#This Row],[Bank Lumber]] + Military!$CL$25*TblMili[[#This Row],[Sec. rec. Cost]]</calculatedColumnFormula>
    </tableColumn>
    <tableColumn id="48" xr3:uid="{3C88EFC6-8DA5-40ED-A97A-2AAFD0B3B6AD}" name="Expenses Mana" dataDxfId="738">
      <calculatedColumnFormula>TblMagic[[#This Row],[Mana cost]] + Military!$CL$26*TblMili[[#This Row],[Sec. rec. Cost]]</calculatedColumnFormula>
    </tableColumn>
    <tableColumn id="49" xr3:uid="{1E4E3815-206F-4A61-AE33-CA14E995FDCB}" name="Expenses Ore" dataDxfId="737">
      <calculatedColumnFormula>Military!$CL$24*TblMili[[#This Row],[Sec. rec. Cost]]+TblImps[[#This Row],[O1]]-TblProd[[#This Row],[Bank Ore]]</calculatedColumnFormula>
    </tableColumn>
    <tableColumn id="50" xr3:uid="{8DF861B9-6D00-413F-82A6-CB9FB4344D68}" name="Expenses Gems" dataDxfId="736">
      <calculatedColumnFormula>TblImps[[#This Row],[G1]]-TblProd[[#This Row],[Bank Gems]]</calculatedColumnFormula>
    </tableColumn>
    <tableColumn id="51" xr3:uid="{B251D943-2DAF-44E5-BCC8-D6734C7115AC}" name="…..." dataDxfId="735"/>
    <tableColumn id="52" xr3:uid="{4B9E6D84-D900-4020-9F03-31B7E7CFFDDD}" name="Guard" dataDxfId="734">
      <calculatedColumnFormula>IF(TblProd[[#This Row],[Set Guard]]&lt;&gt;"",TblProd[[#This Row],[Set Guard]],OFFSET(TblProd[[#This Row],[Guard]],-1,0))</calculatedColumnFormula>
    </tableColumn>
    <tableColumn id="53" xr3:uid="{1F4E66ED-8544-4DEE-A238-E9BA6D663684}" name="Set Guard" dataDxfId="733"/>
    <tableColumn id="54" xr3:uid="{1D4B089E-CFD3-41C4-BDA0-74070303A629}" name="Hour (2)" dataDxfId="732">
      <calculatedColumnFormula>TblProd[[#This Row],[Hour]]</calculatedColumnFormula>
    </tableColumn>
    <tableColumn id="55" xr3:uid="{13D8CC8A-81E1-41BB-9F87-384EE02343C0}" name="Bank Plat" dataDxfId="731">
      <calculatedColumnFormula>-TblProd[[#This Row],[Bank Lumber]] / 2 + -TblProd[[#This Row],[Bank Gems]] * 2</calculatedColumnFormula>
    </tableColumn>
    <tableColumn id="56" xr3:uid="{41D3199A-B537-41B8-A35D-AB3FAE3A7763}" name="Bank Lumber" dataDxfId="730"/>
    <tableColumn id="57" xr3:uid="{F8C6B652-BED5-46E0-B507-4A728112F421}" name="Bank Ore" dataDxfId="729"/>
    <tableColumn id="58" xr3:uid="{0A836235-2002-4186-985F-CF495776E28E}" name="Bank Gems" dataDxfId="728"/>
    <tableColumn id="59" xr3:uid="{56B680F7-B10A-487B-B563-4297DE674256}" name="Time (2)" dataDxfId="727">
      <calculatedColumnFormula>TblProd[[#This Row],[Time]]</calculatedColumnFormula>
    </tableColumn>
    <tableColumn id="60" xr3:uid="{B3E3CCBD-6079-4735-A75E-072E37E0325B}" name="Ok?" dataDxfId="726">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5">
      <calculatedColumnFormula>TblProd[[#This Row],[Platinum]]</calculatedColumnFormula>
    </tableColumn>
    <tableColumn id="62" xr3:uid="{BAE994A1-A5C4-42FD-B88E-93A7F2337723}" name="Stats Food" dataDxfId="724">
      <calculatedColumnFormula>TblProd[[#This Row],[Food]]</calculatedColumnFormula>
    </tableColumn>
    <tableColumn id="63" xr3:uid="{8FF996E7-6950-42AE-80FE-25BD3D3ADB81}" name="Stats Lumber" dataDxfId="723">
      <calculatedColumnFormula>TblProd[[#This Row],[Lumber]]</calculatedColumnFormula>
    </tableColumn>
    <tableColumn id="64" xr3:uid="{4E3282B4-65CE-45FC-B881-93C3F98E36E0}" name="Stats Mana" dataDxfId="722">
      <calculatedColumnFormula>TblProd[[#This Row],[Mana]]</calculatedColumnFormula>
    </tableColumn>
    <tableColumn id="65" xr3:uid="{C1490C22-CEF7-430F-B6CC-F7FDA2F90C17}" name="Stats Ore" dataDxfId="721">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8" dataDxfId="706" totalsRowDxfId="704" headerRowBorderDxfId="707" tableBorderDxfId="705">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3" totalsRowDxfId="702">
      <calculatedColumnFormula>TblRezone[[#This Row],[Hour]]</calculatedColumnFormula>
    </tableColumn>
    <tableColumn id="1" xr3:uid="{16A4A80A-781E-4E74-BC12-3B194ED2F6BF}" name="Barren" dataDxfId="701" totalsRowDxfId="700">
      <calculatedColumnFormula>SUM(TblConstr[[#This Row],[Plain]:[Water]])</calculatedColumnFormula>
    </tableColumn>
    <tableColumn id="2" xr3:uid="{F83194BF-B786-4A33-B371-25BE7289AC68}" name="Buildings" dataDxfId="699" totalsRowDxfId="698">
      <calculatedColumnFormula>SUM(TblConstr[[#This Row],[Tot Hom]:[Tot Doc]])</calculatedColumnFormula>
    </tableColumn>
    <tableColumn id="3" xr3:uid="{343846C5-19E9-4357-B5DD-B105ACEC8C2C}" name="Incoming" dataDxfId="697" totalsRowDxfId="696"/>
    <tableColumn id="4" xr3:uid="{A20911DB-7155-4794-AD46-07AAD44BDAFE}" name="." dataDxfId="695" totalsRowDxfId="694"/>
    <tableColumn id="5" xr3:uid="{279706A5-BDE6-4F21-9D4E-93DD796722CB}" name="Land" dataDxfId="693" totalsRowDxfId="692">
      <calculatedColumnFormula>TblConstr[[#This Row],[Barren]]+TblConstr[[#This Row],[Buildings]]+TblConstr[[#This Row],[Incoming]]</calculatedColumnFormula>
    </tableColumn>
    <tableColumn id="6" xr3:uid="{8D16C913-6FBB-42B5-890E-7AA3F7D780F3}" name="Plain" dataDxfId="691" totalsRowDxfId="690">
      <calculatedColumnFormula>OFFSET(TblConstr[[#This Row],[Plain]],-1,0)+TblConstr[[#This Row],[Ch_Plain]]</calculatedColumnFormula>
    </tableColumn>
    <tableColumn id="7" xr3:uid="{ECABDC59-2CFA-4924-832F-64BD947684FE}" name="Forest" dataDxfId="689" totalsRowDxfId="688">
      <calculatedColumnFormula>OFFSET(TblConstr[[#This Row],[Forest]],-1,0)+TblConstr[[#This Row],[Ch_Forest]]</calculatedColumnFormula>
    </tableColumn>
    <tableColumn id="8" xr3:uid="{AD888BC9-7B2A-431B-912B-F76B183C4BC2}" name="Mountain" dataDxfId="687" totalsRowDxfId="686">
      <calculatedColumnFormula>OFFSET(TblConstr[[#This Row],[Mountain]],-1,0)+TblConstr[[#This Row],[Ch_Mountain]]</calculatedColumnFormula>
    </tableColumn>
    <tableColumn id="9" xr3:uid="{B9F107CC-9E87-47F0-9669-7B4E32869962}" name="Hill" dataDxfId="685" totalsRowDxfId="684">
      <calculatedColumnFormula>OFFSET(TblConstr[[#This Row],[Hill]],-1,0)+TblConstr[[#This Row],[Ch_Hill]]</calculatedColumnFormula>
    </tableColumn>
    <tableColumn id="10" xr3:uid="{8067675A-D7AC-461C-B5B4-B2FDA278D46E}" name="Swamp" dataDxfId="683" totalsRowDxfId="682">
      <calculatedColumnFormula>OFFSET(TblConstr[[#This Row],[Swamp]],-1,0)+TblConstr[[#This Row],[Ch_Swamp]]</calculatedColumnFormula>
    </tableColumn>
    <tableColumn id="11" xr3:uid="{F6E4B820-D719-41FF-A537-55FE6AFBAF0E}" name="Cavern" dataDxfId="681" totalsRowDxfId="680">
      <calculatedColumnFormula>OFFSET(TblConstr[[#This Row],[Cavern]],-1,0)+TblConstr[[#This Row],[Ch_Cavern]]</calculatedColumnFormula>
    </tableColumn>
    <tableColumn id="12" xr3:uid="{54552E9E-E771-4104-87F6-20952C6A2D90}" name="Water" dataDxfId="679" totalsRowDxfId="678">
      <calculatedColumnFormula>OFFSET(TblConstr[[#This Row],[Water]],-1,0)+TblConstr[[#This Row],[Ch_Water]]</calculatedColumnFormula>
    </tableColumn>
    <tableColumn id="112" xr3:uid="{68F0FBE6-EBED-4B66-81D6-A19DB934C48D}" name="Hour  " dataDxfId="677" totalsRowDxfId="676">
      <calculatedColumnFormula>TblRezone[[#This Row],[Hour]]</calculatedColumnFormula>
    </tableColumn>
    <tableColumn id="14" xr3:uid="{6A739C2B-FED1-46DE-A6EC-2761E132E225}" name="Hom" dataDxfId="675" totalsRowDxfId="674"/>
    <tableColumn id="15" xr3:uid="{E50EB7D2-A060-4B91-920B-B3335EF23400}" name="Alc" dataDxfId="673" totalsRowDxfId="672"/>
    <tableColumn id="16" xr3:uid="{E3F8F390-578A-46F4-8079-68503504AE5A}" name="Far" dataDxfId="671" totalsRowDxfId="670"/>
    <tableColumn id="17" xr3:uid="{CC502929-3E3E-483C-AA45-1E8DC6E6F788}" name="Smi" dataDxfId="669" totalsRowDxfId="668"/>
    <tableColumn id="18" xr3:uid="{2849017C-83D2-48CF-BAFC-E8180F6B87B3}" name="Mas" dataDxfId="667" totalsRowDxfId="666"/>
    <tableColumn id="19" xr3:uid="{902080F0-045E-460C-8A94-D28082F0684A}" name="Ly" dataDxfId="665" totalsRowDxfId="664"/>
    <tableColumn id="20" xr3:uid="{74F11359-7A83-40C9-8D72-4E7342A4C5F6}" name="Hav" dataDxfId="663" totalsRowDxfId="662"/>
    <tableColumn id="21" xr3:uid="{2F4CD982-1BA1-4887-BEEF-D1CEDDFDCD98}" name="OM" dataDxfId="661" totalsRowDxfId="660"/>
    <tableColumn id="22" xr3:uid="{8FB86139-1373-407A-B799-7C5D49EF3A26}" name="GN" dataDxfId="659" totalsRowDxfId="658"/>
    <tableColumn id="23" xr3:uid="{283576BE-DC2F-4C4A-B83A-40303ED03A64}" name="Fac" dataDxfId="657" totalsRowDxfId="656"/>
    <tableColumn id="24" xr3:uid="{5CFB0CBF-3773-41F6-9B86-E1678AA28900}" name="GT" dataDxfId="655" totalsRowDxfId="654"/>
    <tableColumn id="25" xr3:uid="{19E4F682-9015-4478-9312-A3022D1FEEE9}" name="Bar" dataDxfId="653" totalsRowDxfId="652"/>
    <tableColumn id="26" xr3:uid="{013252D4-D385-4331-9170-92B5C8BB4C64}" name="Shr" dataDxfId="651" totalsRowDxfId="650"/>
    <tableColumn id="27" xr3:uid="{D4B27941-E688-419F-8B6F-B73F6CF2AB5B}" name="Tow" dataDxfId="649" totalsRowDxfId="648"/>
    <tableColumn id="28" xr3:uid="{17047BB4-364B-45DB-830B-858C7BD30B39}" name="Tem" dataDxfId="647" totalsRowDxfId="646"/>
    <tableColumn id="29" xr3:uid="{8910E8E2-8D7F-45E2-8559-CB4F40D25EB8}" name="WG" dataDxfId="645" totalsRowDxfId="644"/>
    <tableColumn id="30" xr3:uid="{BDAAD77D-88DB-4E61-9C07-44CAE4913F4B}" name="DM" dataDxfId="643" totalsRowDxfId="642"/>
    <tableColumn id="31" xr3:uid="{BFDB5F50-9A23-4E21-AEF0-8F150174C5D9}" name="Sch" dataDxfId="641" totalsRowDxfId="640"/>
    <tableColumn id="32" xr3:uid="{F4596035-B7F8-4B94-9B36-37B190EBF2F5}" name="Doc" dataDxfId="639" totalsRowDxfId="638"/>
    <tableColumn id="33" xr3:uid="{B506678F-5C96-41A2-B16E-01903002457C}" name="time" dataDxfId="637" totalsRowDxfId="636">
      <calculatedColumnFormula>TblImps[[#This Row],[Time]]</calculatedColumnFormula>
    </tableColumn>
    <tableColumn id="34" xr3:uid="{BBF9E4A7-4AD1-4256-838E-84E222A5E5B5}" name="Facs -DB" dataDxfId="635" totalsRowDxfId="634" dataCellStyle="Percent">
      <calculatedColumnFormula>MIN(25%,(TblConstr[[#This Row],[Tot Fac]]+TblConstr[[#This Row],[Dest Fac]])/(TblConstr[[#This Row],[Land]]-TblExplore[[#This Row],[Land Bonus]]*20))</calculatedColumnFormula>
    </tableColumn>
    <tableColumn id="35" xr3:uid="{CE9651FB-E7AA-4AC3-9369-D03ACA26B669}" name="Facs DB" dataDxfId="633" totalsRowDxfId="632" dataCellStyle="Percent">
      <calculatedColumnFormula>MIN(25%,(TblConstr[[#This Row],[Tot Fac]]+TblConstr[[#This Row],[Dest Fac]])/TblConstr[[#This Row],[Land]])</calculatedColumnFormula>
    </tableColumn>
    <tableColumn id="36" xr3:uid="{09991F89-DEAA-4698-A25A-D13F6565EDD4}" name="Platinum" dataDxfId="631" totalsRowDxfId="630">
      <calculatedColumnFormula>TblProd[[#This Row],[Platinum]]</calculatedColumnFormula>
    </tableColumn>
    <tableColumn id="37" xr3:uid="{98B47891-EB31-4D7F-8AC4-80255A877681}" name="Lumber" dataDxfId="629" totalsRowDxfId="628">
      <calculatedColumnFormula>TblProd[[#This Row],[Lumber]]</calculatedColumnFormula>
    </tableColumn>
    <tableColumn id="38" xr3:uid="{4BCC987F-ABDB-4939-B66E-9E39DDB56076}" name="CPA Platinum -DB" dataDxfId="627" totalsRowDxfId="62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5" totalsRowDxfId="624">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1" totalsRowDxfId="620">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9" totalsRowDxfId="618">
      <calculatedColumnFormula>TblConstr[[#This Row],[build -db]]*TblConstr[[#This Row],[CPA Platinum -DB]] + TblConstr[[#This Row],[build db]]*TblConstr[[#This Row],[CPA Platinum DB]]</calculatedColumnFormula>
    </tableColumn>
    <tableColumn id="43" xr3:uid="{F2E3CBCF-A243-4043-87E8-17546293A159}" name="Total Lum Cost" dataDxfId="617" totalsRowDxfId="616">
      <calculatedColumnFormula>TblConstr[[#This Row],[build -db]]*TblConstr[[#This Row],[CPA Lumber -DB]]+TblConstr[[#This Row],[build db]]*TblConstr[[#This Row],[CPA Lumber DB]]</calculatedColumnFormula>
    </tableColumn>
    <tableColumn id="44" xr3:uid="{119F0A26-AFE5-4C99-86DF-E2019D697B1F}" name="build -db" dataDxfId="615" totalsRowDxfId="614">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3" totalsRowDxfId="612">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1" totalsRowDxfId="610"/>
    <tableColumn id="47" xr3:uid="{2AB27BA8-C2B6-44FC-89D1-B8C469C03A31}" name="RCPA Platinum " dataDxfId="609" totalsRowDxfId="608">
      <calculatedColumnFormula>ROUND((TblConstr[[#This Row],[Land]]-250 - IF(TblExplore[[#This Row],[Land Bonus]]&lt;&gt;0,20,0))*1.25 + 850 + 0,0)</calculatedColumnFormula>
    </tableColumn>
    <tableColumn id="48" xr3:uid="{745E4D31-3689-4F62-A15B-2D5399E746CA}" name="RCPA Lumber" dataDxfId="607">
      <calculatedColumnFormula>ROUND((TblConstr[[#This Row],[Land]]-250 - IF(TblExplore[[#This Row],[Land Bonus]]&lt;&gt;0,20,0))*0.285 + 87.5 + 0/4.25,0)</calculatedColumnFormula>
    </tableColumn>
    <tableColumn id="49" xr3:uid="{619C112A-EE5A-4710-AF52-5843FF4DB054}" name="…" dataDxfId="606" totalsRowDxfId="605"/>
    <tableColumn id="50" xr3:uid="{F2846ED2-FD2C-4B82-8D89-DEC4D6C89C45}" name="Tot Hom" dataDxfId="604" totalsRowDxfId="603">
      <calculatedColumnFormula array="1">IF(TblConstr[[#This Row],[Hour]:[Hour]]&gt;12,OFFSET(TblConstr[[#This Row],[Hom]],-12,0),0)+OFFSET(TblConstr[[#This Row],[Tot Hom]],-1,0)-TblConstr[[#This Row],[Dest Hom]]</calculatedColumnFormula>
    </tableColumn>
    <tableColumn id="51" xr3:uid="{3A820279-E5AD-460C-8EA2-56927C664532}" name="Tot Alc" dataDxfId="602" totalsRowDxfId="601">
      <calculatedColumnFormula array="1">IF(TblConstr[[#This Row],[Hour]:[Hour]]&gt;12,OFFSET(TblConstr[[#This Row],[Alc]],-12,0),0)+OFFSET(TblConstr[[#This Row],[Tot Alc]],-1,0)-TblConstr[[#This Row],[Dest Alc]]</calculatedColumnFormula>
    </tableColumn>
    <tableColumn id="52" xr3:uid="{2F201F1F-E604-470C-A21C-EF43882A5460}" name="Tot Farm" dataDxfId="600" totalsRowDxfId="599">
      <calculatedColumnFormula array="1">IF(TblConstr[[#This Row],[Hour]:[Hour]]&gt;12,OFFSET(TblConstr[[#This Row],[Far]],-12,0),0)+OFFSET(TblConstr[[#This Row],[Tot Farm]],-1,0)-TblConstr[[#This Row],[Dest Farm]]</calculatedColumnFormula>
    </tableColumn>
    <tableColumn id="53" xr3:uid="{CF25F1ED-4CEE-4702-9FD7-472555CAE1E7}" name="Tot Smi" dataDxfId="598" totalsRowDxfId="597">
      <calculatedColumnFormula array="1">IF(TblConstr[[#This Row],[Hour]:[Hour]]&gt;12,OFFSET(TblConstr[[#This Row],[Smi]],-12,0),0)+OFFSET(TblConstr[[#This Row],[Tot Smi]],-1,0)-TblConstr[[#This Row],[Dest Smi]]</calculatedColumnFormula>
    </tableColumn>
    <tableColumn id="54" xr3:uid="{AA2380E5-3483-49DB-91B7-F7447D6C17A7}" name="Tot Mas" dataDxfId="596" totalsRowDxfId="595">
      <calculatedColumnFormula array="1">IF(TblConstr[[#This Row],[Hour]:[Hour]]&gt;12,OFFSET(TblConstr[[#This Row],[Mas]],-12,0),0)+OFFSET(TblConstr[[#This Row],[Tot Mas]],-1,0)-TblConstr[[#This Row],[Dest Mas]]</calculatedColumnFormula>
    </tableColumn>
    <tableColumn id="55" xr3:uid="{9983477D-EC22-4053-88C9-D53436C89351}" name="Tot Ly" dataDxfId="594" totalsRowDxfId="593">
      <calculatedColumnFormula array="1">IF(TblConstr[[#This Row],[Hour]:[Hour]]&gt;12,OFFSET(TblConstr[[#This Row],[Ly]],-12,0),0)+OFFSET(TblConstr[[#This Row],[Tot Ly]],-1,0)-TblConstr[[#This Row],[Dest Ly]]</calculatedColumnFormula>
    </tableColumn>
    <tableColumn id="56" xr3:uid="{0A8A610F-D674-4772-9EB7-EC610164DF60}" name="Tot Hav" dataDxfId="592" totalsRowDxfId="591">
      <calculatedColumnFormula array="1">IF(TblConstr[[#This Row],[Hour]:[Hour]]&gt;12,OFFSET(TblConstr[[#This Row],[Hav]],-12,0),0)+OFFSET(TblConstr[[#This Row],[Tot Hav]],-1,0)-TblConstr[[#This Row],[Dest Hav]]</calculatedColumnFormula>
    </tableColumn>
    <tableColumn id="57" xr3:uid="{40570349-3AA5-42B4-9820-CC736C2D1B3D}" name="Tot OM" dataDxfId="590" totalsRowDxfId="589">
      <calculatedColumnFormula array="1">IF(TblConstr[[#This Row],[Hour]:[Hour]]&gt;12,OFFSET(TblConstr[[#This Row],[OM]],-12,0),0)+OFFSET(TblConstr[[#This Row],[Tot OM]],-1,0)-TblConstr[[#This Row],[Dest OM]]</calculatedColumnFormula>
    </tableColumn>
    <tableColumn id="58" xr3:uid="{D7C1895E-C93F-4CEE-BB20-88F13C3DA864}" name="Tot GN" dataDxfId="588" totalsRowDxfId="587">
      <calculatedColumnFormula array="1">IF(TblConstr[[#This Row],[Hour]:[Hour]]&gt;12,OFFSET(TblConstr[[#This Row],[GN]],-12,0),0)+OFFSET(TblConstr[[#This Row],[Tot GN]],-1,0)-TblConstr[[#This Row],[Dest GN]]</calculatedColumnFormula>
    </tableColumn>
    <tableColumn id="59" xr3:uid="{6C106580-CB33-4C2F-8B4D-856AC68AA85B}" name="Tot Fac" dataDxfId="586" totalsRowDxfId="585">
      <calculatedColumnFormula array="1">IF(TblConstr[[#This Row],[Hour]:[Hour]]&gt;12,OFFSET(TblConstr[[#This Row],[Fac]],-12,0),0)+OFFSET(TblConstr[[#This Row],[Tot Fac]],-1,0)-TblConstr[[#This Row],[Dest Fac]]</calculatedColumnFormula>
    </tableColumn>
    <tableColumn id="60" xr3:uid="{D3A39C76-EE6D-4C40-B64E-12EE496ACF75}" name="Tot GT" dataDxfId="584" totalsRowDxfId="583">
      <calculatedColumnFormula array="1">IF(TblConstr[[#This Row],[Hour]:[Hour]]&gt;12,OFFSET(TblConstr[[#This Row],[GT]],-12,0),0)+OFFSET(TblConstr[[#This Row],[Tot GT]],-1,0)-TblConstr[[#This Row],[Dest GT]]</calculatedColumnFormula>
    </tableColumn>
    <tableColumn id="61" xr3:uid="{3C88629E-DBB8-4626-8826-42DE21B8CCF3}" name="Tot Bar" dataDxfId="582" totalsRowDxfId="581">
      <calculatedColumnFormula array="1">IF(TblConstr[[#This Row],[Hour]:[Hour]]&gt;12,OFFSET(TblConstr[[#This Row],[Bar]],-12,0),0)+OFFSET(TblConstr[[#This Row],[Tot Bar]],-1,0)-TblConstr[[#This Row],[Dest Bar]]</calculatedColumnFormula>
    </tableColumn>
    <tableColumn id="62" xr3:uid="{9B339DEA-0599-4758-9D02-2BCE3EA7ACC3}" name="Tot Shr" dataDxfId="580" totalsRowDxfId="579">
      <calculatedColumnFormula array="1">IF(TblConstr[[#This Row],[Hour]:[Hour]]&gt;12,OFFSET(TblConstr[[#This Row],[Shr]],-12,0),0)+OFFSET(TblConstr[[#This Row],[Tot Shr]],-1,0)-TblConstr[[#This Row],[Dest Shr]]</calculatedColumnFormula>
    </tableColumn>
    <tableColumn id="63" xr3:uid="{BC8AAD30-881D-4FF0-9567-7FF1D9791913}" name="Tot Tow" dataDxfId="578" totalsRowDxfId="577">
      <calculatedColumnFormula array="1">IF(TblConstr[[#This Row],[Hour]:[Hour]]&gt;12,OFFSET(TblConstr[[#This Row],[Tow]],-12,0),0)+OFFSET(TblConstr[[#This Row],[Tot Tow]],-1,0)-TblConstr[[#This Row],[Dest Tow]]</calculatedColumnFormula>
    </tableColumn>
    <tableColumn id="64" xr3:uid="{59A3F80D-5052-4FDF-AF65-62DB182FD6A6}" name="Tot Tem" dataDxfId="576" totalsRowDxfId="575">
      <calculatedColumnFormula array="1">IF(TblConstr[[#This Row],[Hour]:[Hour]]&gt;12,OFFSET(TblConstr[[#This Row],[Tem]],-12,0),0)+OFFSET(TblConstr[[#This Row],[Tot Tem]],-1,0)-TblConstr[[#This Row],[Dest Tem]]</calculatedColumnFormula>
    </tableColumn>
    <tableColumn id="65" xr3:uid="{00A352BB-E75B-4E3F-AC3D-1D0DC0813148}" name="Tot WG" dataDxfId="574" totalsRowDxfId="573">
      <calculatedColumnFormula array="1">IF(TblConstr[[#This Row],[Hour]:[Hour]]&gt;12,OFFSET(TblConstr[[#This Row],[WG]],-12,0),0)+OFFSET(TblConstr[[#This Row],[Tot WG]],-1,0)-TblConstr[[#This Row],[Dest WG]]</calculatedColumnFormula>
    </tableColumn>
    <tableColumn id="66" xr3:uid="{AC79E3B7-8BF6-4AEF-AACC-9BCCADEEE9EC}" name="Tot DM" dataDxfId="572" totalsRowDxfId="571">
      <calculatedColumnFormula array="1">IF(TblConstr[[#This Row],[Hour]:[Hour]]&gt;12,OFFSET(TblConstr[[#This Row],[DM]],-12,0),0)+OFFSET(TblConstr[[#This Row],[Tot DM]],-1,0)-TblConstr[[#This Row],[Dest DM]]</calculatedColumnFormula>
    </tableColumn>
    <tableColumn id="67" xr3:uid="{0CFFF054-0F8D-4B14-9366-77ABD3382DE4}" name="Tot Sch" dataDxfId="570" totalsRowDxfId="569">
      <calculatedColumnFormula array="1">IF(TblConstr[[#This Row],[Hour]:[Hour]]&gt;12,OFFSET(TblConstr[[#This Row],[Sch]],-12,0),0)+OFFSET(TblConstr[[#This Row],[Tot Sch]],-1,0)-TblConstr[[#This Row],[Dest Sch]]</calculatedColumnFormula>
    </tableColumn>
    <tableColumn id="68" xr3:uid="{EEBD7864-CCF1-4E52-A4D7-93474D156483}" name="Tot Doc" dataDxfId="568" totalsRowDxfId="567">
      <calculatedColumnFormula array="1">IF(TblConstr[[#This Row],[Hour]:[Hour]]&gt;12,OFFSET(TblConstr[[#This Row],[Doc]],-12,0),0)+OFFSET(TblConstr[[#This Row],[Tot Doc]],-1,0)-TblConstr[[#This Row],[Dest Doc]]</calculatedColumnFormula>
    </tableColumn>
    <tableColumn id="69" xr3:uid="{9CB7D1EC-8231-4E29-AF89-78480EAACCBE}" name="…." dataDxfId="566" totalsRowDxfId="565"/>
    <tableColumn id="70" xr3:uid="{8AB60EC6-2503-4C64-93B5-EF0A15817646}" name="….." dataDxfId="564" totalsRowDxfId="563"/>
    <tableColumn id="71" xr3:uid="{E322C618-2AF7-4E39-8C00-05DB78D1E3E1}" name="Land (2)" dataDxfId="562" totalsRowDxfId="561">
      <calculatedColumnFormula>TblConstr[[#This Row],[Land]]</calculatedColumnFormula>
    </tableColumn>
    <tableColumn id="72" xr3:uid="{03634B5C-154E-4AC8-80E1-BA13BC9D96CD}" name="Time (2)" dataDxfId="560" totalsRowDxfId="559">
      <calculatedColumnFormula>TblImps[[#This Row],[Time]]</calculatedColumnFormula>
    </tableColumn>
    <tableColumn id="73" xr3:uid="{B2BF9056-6EBE-4C01-A8BD-B72B49E563E4}" name="…..." dataDxfId="558" totalsRowDxfId="557"/>
    <tableColumn id="74" xr3:uid="{E1DF0DF3-108E-4B1D-AD0D-B0438E0119B4}" name="Dest Hom" dataDxfId="556" totalsRowDxfId="555"/>
    <tableColumn id="75" xr3:uid="{E9A56C16-CD83-4CF4-801D-3F07F7F4410E}" name="Dest Alc" dataDxfId="554" totalsRowDxfId="553"/>
    <tableColumn id="76" xr3:uid="{83CFBDA2-FADE-4B08-B33E-9C2E9F9BF768}" name="Dest Farm" dataDxfId="552" totalsRowDxfId="551"/>
    <tableColumn id="77" xr3:uid="{19187257-0444-44F4-9D3D-6D0323F40019}" name="Dest Smi" dataDxfId="550" totalsRowDxfId="549"/>
    <tableColumn id="78" xr3:uid="{868AFE18-6FA1-48AB-ABF5-2F2AEFE5F988}" name="Dest Mas" dataDxfId="548" totalsRowDxfId="547"/>
    <tableColumn id="79" xr3:uid="{177B6B53-2F11-4209-8387-13A45749227F}" name="Dest Ly" dataDxfId="546" totalsRowDxfId="545"/>
    <tableColumn id="80" xr3:uid="{7546C506-76A9-4C40-A0E7-9A9D9E5AABE5}" name="Dest Hav" dataDxfId="544" totalsRowDxfId="543"/>
    <tableColumn id="81" xr3:uid="{ADDB86A6-E781-4DBE-8117-6F690916DDFA}" name="Dest OM" dataDxfId="542" totalsRowDxfId="541"/>
    <tableColumn id="82" xr3:uid="{B9BF98EC-18BF-465D-9531-8B38D89E91A0}" name="Dest GN" dataDxfId="540" totalsRowDxfId="539"/>
    <tableColumn id="83" xr3:uid="{E7A6D253-F3B2-42C8-99DD-B144C58FC0C5}" name="Dest Fac" dataDxfId="538" totalsRowDxfId="537"/>
    <tableColumn id="84" xr3:uid="{17104BBD-FC27-4D10-B29C-0273D3241FF4}" name="Dest GT" dataDxfId="536" totalsRowDxfId="535"/>
    <tableColumn id="85" xr3:uid="{99559D62-4D78-440A-98FE-DEBB129B435F}" name="Dest Bar" dataDxfId="534" totalsRowDxfId="533"/>
    <tableColumn id="86" xr3:uid="{9B2EEB8C-2FE8-47EE-A3E2-DC10DB45C7AB}" name="Dest Shr" dataDxfId="532" totalsRowDxfId="531"/>
    <tableColumn id="87" xr3:uid="{514D2AAA-E6E3-475E-9F65-8C732A78896D}" name="Dest Tow" dataDxfId="530" totalsRowDxfId="529"/>
    <tableColumn id="88" xr3:uid="{FAB7F148-62FD-4A01-9E52-E72AB5D98A80}" name="Dest Tem" dataDxfId="528" totalsRowDxfId="527"/>
    <tableColumn id="89" xr3:uid="{51F0AAF8-EA25-41BB-8274-29128D8E9309}" name="Dest WG" dataDxfId="526" totalsRowDxfId="525"/>
    <tableColumn id="90" xr3:uid="{B5DD0E4A-F9DA-46DF-AC1D-4C082F96D4FD}" name="Dest DM" dataDxfId="524" totalsRowDxfId="523"/>
    <tableColumn id="91" xr3:uid="{8374E536-FAFB-4695-B2E9-40E6A61A9D8E}" name="Dest Sch" dataDxfId="522" totalsRowDxfId="521"/>
    <tableColumn id="92" xr3:uid="{AB6E075B-E076-40E6-B2ED-7DBD5C2545B9}" name="Dest Doc" dataDxfId="520" totalsRowDxfId="519"/>
    <tableColumn id="93" xr3:uid="{A4B6EEF5-D4D4-4B9E-B020-F892CB1DC5F1}" name="…...." dataDxfId="518" totalsRowDxfId="517"/>
    <tableColumn id="94" xr3:uid="{A8785F66-A063-4182-BB5F-F2E489C44B8C}" name="Ch_Plain" dataDxfId="516" totalsRowDxfId="515">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4" totalsRowDxfId="513">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2" totalsRowDxfId="511">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0" totalsRowDxfId="509">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8" totalsRowDxfId="507">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6" totalsRowDxfId="505">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4" totalsRowDxfId="503">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2" totalsRowDxfId="501">
      <calculatedColumnFormula>IF(Explore!S4=1,20) - TblConstr[[#This Row],[Hom]] + TblConstr[[#This Row],[Dest Hom]]</calculatedColumnFormula>
    </tableColumn>
    <tableColumn id="102" xr3:uid="{A18B5339-7B5E-4FF1-B44C-54D91E2619B1}" name="…....." dataDxfId="500" totalsRowDxfId="499"/>
    <tableColumn id="103" xr3:uid="{4E3EEDB6-D8CB-4DA1-AC9F-29019C9A6FFC}" name="Total Plain" dataDxfId="498" totalsRowDxfId="497"/>
    <tableColumn id="104" xr3:uid="{669C7BA0-B3F2-47DA-B10D-81C2466FF6F3}" name="Total Forest" dataDxfId="496" totalsRowDxfId="495"/>
    <tableColumn id="105" xr3:uid="{B6EE778A-6E52-44FF-8691-B86F1650C2C2}" name="Total Mountain" dataDxfId="494" totalsRowDxfId="493"/>
    <tableColumn id="106" xr3:uid="{5FF89BD6-7921-4110-AD96-EA8B54555F1C}" name="Total Hill" dataDxfId="492" totalsRowDxfId="491"/>
    <tableColumn id="107" xr3:uid="{F920559E-5C73-4899-BC53-A9BA9E7DFC0C}" name="Total Swamp" dataDxfId="490" totalsRowDxfId="489"/>
    <tableColumn id="108" xr3:uid="{6462BCCF-F375-4DEC-B000-637E1187AA5E}" name="Total Cavern" dataDxfId="488" totalsRowDxfId="487"/>
    <tableColumn id="109" xr3:uid="{D966B8E0-E2CD-4374-AF05-B86C330B3BD4}" name="Total Water" dataDxfId="486" totalsRowDxfId="485"/>
    <tableColumn id="110" xr3:uid="{170A4E12-F563-448F-8964-EB5CA71BA3AF}" name="Homeland" dataDxfId="484" totalsRowDxfId="483">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2" totalsRowDxfId="481"/>
    <tableColumn id="114" xr3:uid="{EDC1B5E1-1E93-4946-BEC7-453EF5B18C9F}" name="Farms" dataDxfId="480" totalsRowDxfId="479">
      <calculatedColumnFormula>MAX(BA4-BA3,0)</calculatedColumnFormula>
    </tableColumn>
    <tableColumn id="115" xr3:uid="{1D02A65C-E8F6-4B66-A5EB-3699A9BE61C5}" name="Docks" totalsRowFunction="sum" dataDxfId="478" totalsRowDxfId="477">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0" t="s">
        <v>457</v>
      </c>
      <c r="B1" s="470"/>
      <c r="C1" s="470"/>
      <c r="D1" s="470"/>
      <c r="E1" s="470"/>
      <c r="F1" s="470"/>
      <c r="G1" s="470"/>
      <c r="H1" s="470"/>
      <c r="I1" s="470"/>
      <c r="J1" s="470"/>
      <c r="K1" s="470"/>
      <c r="L1" s="471"/>
      <c r="M1" s="477" t="s">
        <v>1065</v>
      </c>
      <c r="N1" s="478"/>
      <c r="O1" s="479"/>
    </row>
    <row r="2" spans="1:15" s="44" customFormat="1" ht="12.75" customHeight="1" x14ac:dyDescent="0.2">
      <c r="A2" s="464" t="s">
        <v>1109</v>
      </c>
      <c r="B2" s="465"/>
      <c r="C2" s="465"/>
      <c r="D2" s="465"/>
      <c r="E2" s="465"/>
      <c r="F2" s="465"/>
      <c r="G2" s="465"/>
      <c r="H2" s="465"/>
      <c r="I2" s="465"/>
      <c r="J2" s="465"/>
      <c r="K2" s="465"/>
      <c r="L2" s="466"/>
      <c r="M2" s="451" t="s">
        <v>1110</v>
      </c>
      <c r="N2" s="452"/>
      <c r="O2" s="453"/>
    </row>
    <row r="3" spans="1:15" s="44" customFormat="1" x14ac:dyDescent="0.2">
      <c r="A3" s="464"/>
      <c r="B3" s="465"/>
      <c r="C3" s="465"/>
      <c r="D3" s="465"/>
      <c r="E3" s="465"/>
      <c r="F3" s="465"/>
      <c r="G3" s="465"/>
      <c r="H3" s="465"/>
      <c r="I3" s="465"/>
      <c r="J3" s="465"/>
      <c r="K3" s="465"/>
      <c r="L3" s="466"/>
      <c r="M3" s="451"/>
      <c r="N3" s="452"/>
      <c r="O3" s="453"/>
    </row>
    <row r="4" spans="1:15" s="44" customFormat="1" x14ac:dyDescent="0.2">
      <c r="A4" s="464"/>
      <c r="B4" s="465"/>
      <c r="C4" s="465"/>
      <c r="D4" s="465"/>
      <c r="E4" s="465"/>
      <c r="F4" s="465"/>
      <c r="G4" s="465"/>
      <c r="H4" s="465"/>
      <c r="I4" s="465"/>
      <c r="J4" s="465"/>
      <c r="K4" s="465"/>
      <c r="L4" s="466"/>
      <c r="M4" s="451"/>
      <c r="N4" s="452"/>
      <c r="O4" s="453"/>
    </row>
    <row r="5" spans="1:15" s="44" customFormat="1" x14ac:dyDescent="0.2">
      <c r="A5" s="464"/>
      <c r="B5" s="465"/>
      <c r="C5" s="465"/>
      <c r="D5" s="465"/>
      <c r="E5" s="465"/>
      <c r="F5" s="465"/>
      <c r="G5" s="465"/>
      <c r="H5" s="465"/>
      <c r="I5" s="465"/>
      <c r="J5" s="465"/>
      <c r="K5" s="465"/>
      <c r="L5" s="466"/>
      <c r="M5" s="451"/>
      <c r="N5" s="452"/>
      <c r="O5" s="453"/>
    </row>
    <row r="6" spans="1:15" s="44" customFormat="1" x14ac:dyDescent="0.2">
      <c r="A6" s="464"/>
      <c r="B6" s="465"/>
      <c r="C6" s="465"/>
      <c r="D6" s="465"/>
      <c r="E6" s="465"/>
      <c r="F6" s="465"/>
      <c r="G6" s="465"/>
      <c r="H6" s="465"/>
      <c r="I6" s="465"/>
      <c r="J6" s="465"/>
      <c r="K6" s="465"/>
      <c r="L6" s="466"/>
      <c r="M6" s="451"/>
      <c r="N6" s="452"/>
      <c r="O6" s="453"/>
    </row>
    <row r="7" spans="1:15" s="44" customFormat="1" ht="13.5" thickBot="1" x14ac:dyDescent="0.25">
      <c r="A7" s="467"/>
      <c r="B7" s="468"/>
      <c r="C7" s="468"/>
      <c r="D7" s="468"/>
      <c r="E7" s="468"/>
      <c r="F7" s="468"/>
      <c r="G7" s="468"/>
      <c r="H7" s="468"/>
      <c r="I7" s="468"/>
      <c r="J7" s="468"/>
      <c r="K7" s="468"/>
      <c r="L7" s="469"/>
      <c r="M7" s="451"/>
      <c r="N7" s="452"/>
      <c r="O7" s="453"/>
    </row>
    <row r="8" spans="1:15" s="44" customFormat="1" ht="15.75" x14ac:dyDescent="0.2">
      <c r="A8" s="472" t="s">
        <v>456</v>
      </c>
      <c r="B8" s="473"/>
      <c r="C8" s="473"/>
      <c r="D8" s="473"/>
      <c r="E8" s="473"/>
      <c r="F8" s="473"/>
      <c r="G8" s="473"/>
      <c r="H8" s="473"/>
      <c r="I8" s="474"/>
      <c r="J8" s="480" t="s">
        <v>1113</v>
      </c>
      <c r="K8" s="481"/>
      <c r="L8" s="482"/>
      <c r="M8" s="454"/>
      <c r="N8" s="455"/>
      <c r="O8" s="456"/>
    </row>
    <row r="9" spans="1:15" s="44" customFormat="1" ht="12.75" customHeight="1" x14ac:dyDescent="0.2">
      <c r="A9" s="475" t="s">
        <v>1064</v>
      </c>
      <c r="B9" s="476"/>
      <c r="C9" s="476"/>
      <c r="D9" s="476"/>
      <c r="E9" s="476"/>
      <c r="F9" s="476"/>
      <c r="G9" s="476"/>
      <c r="H9" s="476"/>
      <c r="I9" s="476"/>
      <c r="J9" s="483"/>
      <c r="K9" s="484"/>
      <c r="L9" s="485"/>
      <c r="M9" s="454"/>
      <c r="N9" s="455"/>
      <c r="O9" s="456"/>
    </row>
    <row r="10" spans="1:15" s="44" customFormat="1" ht="12.75" customHeight="1" x14ac:dyDescent="0.2">
      <c r="A10" s="475"/>
      <c r="B10" s="476"/>
      <c r="C10" s="476"/>
      <c r="D10" s="476"/>
      <c r="E10" s="476"/>
      <c r="F10" s="476"/>
      <c r="G10" s="476"/>
      <c r="H10" s="476"/>
      <c r="I10" s="476"/>
      <c r="J10" s="483"/>
      <c r="K10" s="484"/>
      <c r="L10" s="485"/>
      <c r="M10" s="454"/>
      <c r="N10" s="455"/>
      <c r="O10" s="456"/>
    </row>
    <row r="11" spans="1:15" s="44" customFormat="1" ht="12.75" customHeight="1" x14ac:dyDescent="0.2">
      <c r="A11" s="475"/>
      <c r="B11" s="476"/>
      <c r="C11" s="476"/>
      <c r="D11" s="476"/>
      <c r="E11" s="476"/>
      <c r="F11" s="476"/>
      <c r="G11" s="476"/>
      <c r="H11" s="476"/>
      <c r="I11" s="476"/>
      <c r="J11" s="483"/>
      <c r="K11" s="484"/>
      <c r="L11" s="485"/>
      <c r="M11" s="454"/>
      <c r="N11" s="455"/>
      <c r="O11" s="456"/>
    </row>
    <row r="12" spans="1:15" s="44" customFormat="1" ht="28.5" customHeight="1" thickBot="1" x14ac:dyDescent="0.25">
      <c r="A12" s="475"/>
      <c r="B12" s="476"/>
      <c r="C12" s="476"/>
      <c r="D12" s="476"/>
      <c r="E12" s="476"/>
      <c r="F12" s="476"/>
      <c r="G12" s="476"/>
      <c r="H12" s="476"/>
      <c r="I12" s="476"/>
      <c r="J12" s="486"/>
      <c r="K12" s="487"/>
      <c r="L12" s="488"/>
      <c r="M12" s="457"/>
      <c r="N12" s="458"/>
      <c r="O12" s="459"/>
    </row>
    <row r="13" spans="1:15" s="44" customFormat="1" ht="25.5" customHeight="1" thickBot="1" x14ac:dyDescent="0.25">
      <c r="A13" s="460" t="s">
        <v>262</v>
      </c>
      <c r="B13" s="461"/>
      <c r="C13" s="462"/>
      <c r="D13" s="462"/>
      <c r="E13" s="462"/>
      <c r="F13" s="462"/>
      <c r="G13" s="462"/>
      <c r="H13" s="462"/>
      <c r="I13" s="462"/>
      <c r="J13" s="462"/>
      <c r="K13" s="462"/>
      <c r="L13" s="462"/>
      <c r="M13" s="462"/>
      <c r="N13" s="462"/>
      <c r="O13" s="462"/>
    </row>
    <row r="14" spans="1:15" s="52" customFormat="1" ht="12.75" customHeight="1" x14ac:dyDescent="0.2">
      <c r="A14" s="45" t="s">
        <v>28</v>
      </c>
      <c r="B14" s="133" t="s">
        <v>89</v>
      </c>
      <c r="C14" s="46"/>
      <c r="D14" s="47" t="s">
        <v>328</v>
      </c>
      <c r="E14" s="47" t="s">
        <v>791</v>
      </c>
      <c r="F14" s="44"/>
      <c r="G14" s="44"/>
      <c r="H14" s="47" t="s">
        <v>494</v>
      </c>
      <c r="I14" s="48" t="s">
        <v>212</v>
      </c>
      <c r="J14" s="49"/>
      <c r="K14" s="50"/>
      <c r="L14" s="44"/>
      <c r="M14" s="44"/>
      <c r="N14" s="44"/>
      <c r="O14" s="51"/>
    </row>
    <row r="15" spans="1:15" s="44" customFormat="1" ht="12.75" customHeight="1" x14ac:dyDescent="0.2">
      <c r="A15" s="45" t="s">
        <v>454</v>
      </c>
      <c r="B15" s="134">
        <v>44871</v>
      </c>
      <c r="D15" s="45" t="s">
        <v>329</v>
      </c>
      <c r="E15" s="53">
        <f>B15+(1+B16-1)/24+B18-0/24</f>
        <v>44871</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44866.931961342591</v>
      </c>
      <c r="H16" s="45" t="s">
        <v>105</v>
      </c>
      <c r="I16" s="54">
        <f>INDEX(TblRaces[[Max population]:[Explore Cost]],MATCH(race,TblRaces[Race],0),MATCH(Table4[[#This Row],[Race Bonuses]],TblRaces[[#Headers],[Max population]:[Explore Cost]],0))</f>
        <v>0</v>
      </c>
      <c r="K16" s="463" t="s">
        <v>458</v>
      </c>
      <c r="L16" s="448"/>
      <c r="M16" s="448"/>
      <c r="N16" s="448"/>
      <c r="O16" s="51"/>
    </row>
    <row r="17" spans="1:15" s="44" customFormat="1" ht="12.75" customHeight="1" thickBot="1" x14ac:dyDescent="0.25">
      <c r="A17" s="45" t="s">
        <v>326</v>
      </c>
      <c r="B17" s="55">
        <f ca="1">TODAY()</f>
        <v>44866</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8"/>
      <c r="L17" s="448"/>
      <c r="M17" s="448"/>
      <c r="N17" s="448"/>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8"/>
      <c r="L18" s="448"/>
      <c r="M18" s="448"/>
      <c r="N18" s="448"/>
      <c r="O18" s="51"/>
    </row>
    <row r="19" spans="1:15" s="44" customFormat="1" x14ac:dyDescent="0.2">
      <c r="H19" s="45" t="s">
        <v>108</v>
      </c>
      <c r="I19" s="54">
        <f>INDEX(TblRaces[[Max population]:[Explore Cost]],MATCH(race,TblRaces[Race],0),MATCH(Table4[[#This Row],[Race Bonuses]],TblRaces[[#Headers],[Max population]:[Explore Cost]],0))</f>
        <v>0</v>
      </c>
      <c r="J19" s="49"/>
      <c r="K19" s="448"/>
      <c r="L19" s="448"/>
      <c r="M19" s="448"/>
      <c r="N19" s="448"/>
      <c r="O19" s="60"/>
    </row>
    <row r="20" spans="1:15" s="44" customFormat="1" x14ac:dyDescent="0.2">
      <c r="H20" s="45" t="s">
        <v>109</v>
      </c>
      <c r="I20" s="54">
        <f>INDEX(TblRaces[[Max population]:[Explore Cost]],MATCH(race,TblRaces[Race],0),MATCH(Table4[[#This Row],[Race Bonuses]],TblRaces[[#Headers],[Max population]:[Explore Cost]],0))</f>
        <v>0</v>
      </c>
      <c r="J20" s="49"/>
      <c r="K20" s="448"/>
      <c r="L20" s="448"/>
      <c r="M20" s="448"/>
      <c r="N20" s="448"/>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8"/>
      <c r="L21" s="448"/>
      <c r="M21" s="448"/>
      <c r="N21" s="448"/>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3"/>
      <c r="L23" s="463"/>
      <c r="M23" s="463"/>
      <c r="N23" s="463"/>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3"/>
      <c r="L24" s="463"/>
      <c r="M24" s="463"/>
      <c r="N24" s="463"/>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1200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3"/>
      <c r="L25" s="463"/>
      <c r="M25" s="463"/>
      <c r="N25" s="463"/>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63"/>
      <c r="L26" s="463"/>
      <c r="M26" s="463"/>
      <c r="N26" s="463"/>
      <c r="O26" s="60"/>
    </row>
    <row r="27" spans="1:15" s="44" customFormat="1" x14ac:dyDescent="0.2">
      <c r="A27" s="442" t="s">
        <v>1121</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168</v>
      </c>
      <c r="I27" s="54">
        <f>INDEX(TblRaces[[Max population]:[Explore Cost]],MATCH(race,TblRaces[Race],0),MATCH(Table4[[#This Row],[Race Bonuses]],TblRaces[[#Headers],[Max population]:[Explore Cost]],0))</f>
        <v>0</v>
      </c>
      <c r="K27" s="463"/>
      <c r="L27" s="463"/>
      <c r="M27" s="463"/>
      <c r="N27" s="463"/>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1103</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1095</v>
      </c>
      <c r="I32" s="438">
        <f>INDEX(TblRaces[[Max population]:[Explore Cost]],MATCH(race,TblRaces[Race],0),MATCH(Table4[[#This Row],[Race Bonuses]],TblRaces[[#Headers],[Max population]:[Explore Cost]],0))</f>
        <v>0</v>
      </c>
      <c r="J32" s="70"/>
      <c r="O32" s="75"/>
    </row>
    <row r="33" spans="1:15" s="76" customFormat="1" ht="29.25" customHeight="1" x14ac:dyDescent="0.2">
      <c r="A33" s="447" t="s">
        <v>383</v>
      </c>
      <c r="B33" s="448"/>
      <c r="C33" s="448"/>
      <c r="D33" s="448"/>
      <c r="E33" s="448"/>
      <c r="F33" s="448"/>
      <c r="G33" s="448"/>
      <c r="H33" s="448"/>
      <c r="I33" s="448"/>
      <c r="J33" s="449"/>
      <c r="K33" s="450"/>
      <c r="L33" s="450"/>
      <c r="M33" s="450"/>
      <c r="N33" s="450"/>
      <c r="O33" s="450"/>
    </row>
    <row r="34" spans="1:15" x14ac:dyDescent="0.2">
      <c r="A34" s="5" t="s">
        <v>22</v>
      </c>
      <c r="B34" s="45" t="s">
        <v>360</v>
      </c>
      <c r="C34" s="77" t="s">
        <v>31</v>
      </c>
      <c r="D34" s="78" t="s">
        <v>212</v>
      </c>
      <c r="E34" s="79" t="s">
        <v>1036</v>
      </c>
      <c r="F34" s="77" t="s">
        <v>32</v>
      </c>
      <c r="G34" s="78" t="s">
        <v>1034</v>
      </c>
      <c r="H34" s="78" t="s">
        <v>1035</v>
      </c>
      <c r="I34" s="80" t="s">
        <v>791</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2" t="s">
        <v>435</v>
      </c>
      <c r="L36" s="493"/>
      <c r="M36" s="493"/>
      <c r="N36" s="493"/>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3"/>
      <c r="L37" s="493"/>
      <c r="M37" s="493"/>
      <c r="N37" s="493"/>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3"/>
      <c r="L38" s="493"/>
      <c r="M38" s="493"/>
      <c r="N38" s="493"/>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3" t="s">
        <v>455</v>
      </c>
      <c r="L39" s="494"/>
      <c r="M39" s="494"/>
      <c r="N39" s="494"/>
      <c r="O39" s="51"/>
    </row>
    <row r="40" spans="1:15" ht="13.5" thickTop="1" x14ac:dyDescent="0.2">
      <c r="A40" s="101"/>
      <c r="B40" s="88"/>
      <c r="C40" s="102">
        <f ca="1">SUM(C36:C39)</f>
        <v>0</v>
      </c>
      <c r="E40" s="103">
        <f ca="1">SUM(E36:E39)</f>
        <v>0</v>
      </c>
      <c r="F40" s="35">
        <f ca="1">SUM(F36:F39)</f>
        <v>450</v>
      </c>
      <c r="H40" s="35">
        <f ca="1">SUM(H36:H39)</f>
        <v>450</v>
      </c>
      <c r="I40" s="84"/>
      <c r="J40" s="44"/>
      <c r="K40" s="494"/>
      <c r="L40" s="494"/>
      <c r="M40" s="494"/>
      <c r="N40" s="494"/>
      <c r="O40" s="51"/>
    </row>
    <row r="41" spans="1:15" x14ac:dyDescent="0.2">
      <c r="A41" s="104" t="s">
        <v>24</v>
      </c>
      <c r="B41" s="97">
        <f ca="1">F41</f>
        <v>626</v>
      </c>
      <c r="C41" s="104"/>
      <c r="E41" s="105"/>
      <c r="F41" s="97">
        <f ca="1">Military!AA76</f>
        <v>626</v>
      </c>
      <c r="H41" s="97">
        <f ca="1">F41*(1+$G$36)</f>
        <v>626</v>
      </c>
      <c r="I41" s="92" t="s">
        <v>426</v>
      </c>
      <c r="J41" s="44"/>
      <c r="K41" s="492" t="s">
        <v>453</v>
      </c>
      <c r="L41" s="493"/>
      <c r="M41" s="493"/>
      <c r="N41" s="493"/>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93"/>
      <c r="L42" s="493"/>
      <c r="M42" s="493"/>
      <c r="N42" s="493"/>
      <c r="O42" s="51"/>
    </row>
    <row r="43" spans="1:15" ht="13.5" thickTop="1" x14ac:dyDescent="0.2">
      <c r="C43" s="104"/>
      <c r="E43" s="105"/>
      <c r="F43" s="35">
        <f ca="1">F41+F40+F42</f>
        <v>1076</v>
      </c>
      <c r="H43" s="103">
        <f ca="1">H41+H40+H42</f>
        <v>1076</v>
      </c>
      <c r="I43" s="92"/>
      <c r="J43" s="44"/>
      <c r="K43" s="448"/>
      <c r="L43" s="448"/>
      <c r="M43" s="448"/>
      <c r="N43" s="448"/>
      <c r="O43" s="51"/>
    </row>
    <row r="44" spans="1:15" x14ac:dyDescent="0.2">
      <c r="A44" s="44"/>
      <c r="B44" s="44"/>
      <c r="C44" s="44"/>
      <c r="D44" s="491"/>
      <c r="E44" s="491"/>
      <c r="F44" s="491"/>
      <c r="G44" s="491"/>
      <c r="H44" s="491"/>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1121</v>
      </c>
      <c r="B46" s="443">
        <f ca="1">Military!J76</f>
        <v>0</v>
      </c>
      <c r="C46" s="44"/>
      <c r="D46" s="5" t="s">
        <v>258</v>
      </c>
      <c r="E46" s="57" t="s">
        <v>360</v>
      </c>
      <c r="F46" s="45" t="s">
        <v>1037</v>
      </c>
      <c r="G46" s="44"/>
      <c r="H46" s="50" t="s">
        <v>260</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495870</v>
      </c>
      <c r="J57" s="62">
        <f ca="1">Production!H76+SUM(Military!AR4:AR76)</f>
        <v>495870</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284</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0</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89" t="s">
        <v>293</v>
      </c>
      <c r="B73" s="490"/>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3</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0.25</v>
      </c>
      <c r="D92" s="441">
        <v>0.25</v>
      </c>
      <c r="E92" s="127" t="b">
        <f t="shared" si="1"/>
        <v>0</v>
      </c>
    </row>
    <row r="93" spans="1:5" x14ac:dyDescent="0.2">
      <c r="A93" s="127" t="s">
        <v>99</v>
      </c>
      <c r="B93" s="127" t="s">
        <v>149</v>
      </c>
      <c r="C93" s="441">
        <v>0.25</v>
      </c>
      <c r="D93" s="441">
        <v>0.25</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31" priority="3" stopIfTrue="1">
      <formula>$D$44&lt;&gt;""</formula>
    </cfRule>
  </conditionalFormatting>
  <conditionalFormatting sqref="E18">
    <cfRule type="cellIs" dxfId="930" priority="4" stopIfTrue="1" operator="equal">
      <formula>"""Yes"""</formula>
    </cfRule>
    <cfRule type="expression" dxfId="929" priority="5" stopIfTrue="1">
      <formula>ISERROR(E18)</formula>
    </cfRule>
  </conditionalFormatting>
  <conditionalFormatting sqref="E17">
    <cfRule type="cellIs" dxfId="928" priority="6" stopIfTrue="1" operator="lessThan">
      <formula>1</formula>
    </cfRule>
  </conditionalFormatting>
  <conditionalFormatting sqref="A30">
    <cfRule type="expression" dxfId="927" priority="1">
      <formula>$B$14&lt;&gt;"Dark Elf"</formula>
    </cfRule>
    <cfRule type="expression" dxfId="926"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6" t="s">
        <v>23</v>
      </c>
      <c r="D1" s="496"/>
      <c r="E1" s="496"/>
      <c r="F1" s="496"/>
      <c r="G1" s="496"/>
      <c r="H1" s="496"/>
      <c r="I1" s="496"/>
      <c r="J1" s="28"/>
      <c r="K1" s="28"/>
      <c r="L1" s="496" t="s">
        <v>22</v>
      </c>
      <c r="M1" s="496"/>
      <c r="N1" s="496"/>
      <c r="O1" s="496"/>
      <c r="P1" s="496"/>
      <c r="Q1" s="496"/>
      <c r="R1" s="496"/>
      <c r="S1" s="496"/>
      <c r="U1" s="496" t="s">
        <v>169</v>
      </c>
      <c r="V1" s="497"/>
      <c r="W1" s="496" t="s">
        <v>173</v>
      </c>
      <c r="X1" s="496"/>
      <c r="Y1" s="496"/>
      <c r="Z1" s="496"/>
      <c r="AA1" s="496" t="s">
        <v>178</v>
      </c>
      <c r="AB1" s="497"/>
      <c r="AC1" s="497"/>
      <c r="AD1" s="497"/>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791</v>
      </c>
      <c r="L3" s="138" t="s">
        <v>1038</v>
      </c>
      <c r="M3" s="138" t="s">
        <v>787</v>
      </c>
      <c r="N3" s="138" t="s">
        <v>788</v>
      </c>
      <c r="O3" s="138" t="s">
        <v>789</v>
      </c>
      <c r="P3" s="138" t="s">
        <v>790</v>
      </c>
      <c r="Q3" s="138" t="s">
        <v>25</v>
      </c>
      <c r="R3" s="138" t="s">
        <v>26</v>
      </c>
      <c r="S3" s="138" t="s">
        <v>188</v>
      </c>
      <c r="T3" s="138" t="s">
        <v>792</v>
      </c>
      <c r="U3" s="138" t="s">
        <v>232</v>
      </c>
      <c r="V3" s="138" t="s">
        <v>180</v>
      </c>
      <c r="W3" s="138" t="s">
        <v>179</v>
      </c>
      <c r="X3" s="138" t="s">
        <v>238</v>
      </c>
      <c r="Y3" s="138" t="s">
        <v>231</v>
      </c>
      <c r="Z3" s="138" t="s">
        <v>1055</v>
      </c>
      <c r="AA3" s="138" t="s">
        <v>794</v>
      </c>
      <c r="AB3" s="138" t="s">
        <v>173</v>
      </c>
      <c r="AC3" s="138" t="s">
        <v>177</v>
      </c>
    </row>
    <row r="4" spans="1:30" x14ac:dyDescent="0.2">
      <c r="A4" s="140">
        <f>TblRezone[[#This Row],[Hour]]</f>
        <v>1</v>
      </c>
      <c r="B4" s="141">
        <f>TblImps[[#This Row],[Time]]</f>
        <v>44871</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44871.041666666664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44871.083333333328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44871.124999999993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44871.166666666657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44871.208333333321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44871.249999999985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44871.29166666665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44871.333333333314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44871.374999999978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44871.416666666642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44871.458333333307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44871.499999999971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44871.541666666635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44871.583333333299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44871.624999999964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44871.666666666628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44871.708333333292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44871.749999999956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44871.791666666621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44871.833333333285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44871.874999999949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44871.916666666613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44871.958333333278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44871.999999999942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44872.041666666606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44872.08333333327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44872.124999999935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44872.166666666599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44872.208333333263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44872.249999999927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44872.291666666591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44872.333333333256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44872.37499999992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44872.416666666584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44872.458333333248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44872.499999999913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44872.541666666577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44872.583333333241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44872.624999999905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44872.66666666657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44872.708333333234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44872.749999999898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44872.791666666562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44872.833333333227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44872.874999999891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44872.916666666555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44872.958333333219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44872.999999999884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44873.041666666548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44873.083333333212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44873.124999999876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44873.166666666541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44873.208333333205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44873.249999999869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44873.291666666533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44873.333333333198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44873.374999999862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44873.416666666526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44873.45833333319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44873.499999999854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44873.541666666519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44873.583333333183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44873.624999999847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44873.666666666511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44873.708333333176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44873.74999999984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44873.791666666504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44873.833333333168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44873.874999999833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44873.916666666497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44873.958333333161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44873.999999999825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44874.04166666649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44874.083333333154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44874.124999999818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44874.166666666482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44874.208333333147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44874.249999999811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44874.291666666475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44874.333333333139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44874.374999999804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44874.416666666468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44874.458333333132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44874.499999999796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44874.541666666461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44874.583333333125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44874.624999999789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44874.666666666453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44874.708333333117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44874.749999999782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44874.791666666446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44874.83333333311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44874.874999999774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44874.916666666439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44874.958333333103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44874.999999999767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44875.041666666431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44875.083333333096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44875.12499999976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44875.166666666424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44875.208333333088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44875.249999999753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44875.291666666417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44875.333333333081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44875.374999999745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44875.41666666641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44875.458333333074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44875.499999999738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44875.541666666402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44875.583333333067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44875.624999999731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44875.666666666395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44875.708333333059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44875.749999999724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44875.791666666388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44875.833333333052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44875.874999999716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44875.91666666638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44875.958333333045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44875.999999999709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44876.041666666373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44876.083333333037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44876.124999999702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44876.166666666366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44876.20833333303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44876.249999999694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44876.291666666359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44876.333333333023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44876.374999999687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44876.416666666351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44876.458333333016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44876.49999999968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5" t="s">
        <v>321</v>
      </c>
      <c r="D1269" s="448"/>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64" priority="1" stopIfTrue="1">
      <formula>OR(C4&lt;0,ROW()-3=$C$1270)</formula>
    </cfRule>
  </conditionalFormatting>
  <conditionalFormatting sqref="A1269:XFD1270">
    <cfRule type="expression" dxfId="863" priority="106" stopIfTrue="1">
      <formula>$C$1270&gt;144</formula>
    </cfRule>
  </conditionalFormatting>
  <conditionalFormatting sqref="A4:AC136">
    <cfRule type="expression" dxfId="862" priority="12" stopIfTrue="1">
      <formula>ROW()-3=$C$1270</formula>
    </cfRule>
    <cfRule type="expression" dxfId="861" priority="112">
      <formula>$A4=73</formula>
    </cfRule>
    <cfRule type="expression" dxfId="860" priority="113">
      <formula>ROUND(($A4-1)/12,0)=INT($A4-1)/12</formula>
    </cfRule>
  </conditionalFormatting>
  <conditionalFormatting sqref="A1:XFD3">
    <cfRule type="expression" dxfId="859"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S1"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8" t="s">
        <v>253</v>
      </c>
      <c r="T1" s="498"/>
      <c r="U1" s="498"/>
      <c r="AA1" s="498" t="s">
        <v>85</v>
      </c>
      <c r="AB1" s="498"/>
      <c r="AH1" s="498" t="s">
        <v>170</v>
      </c>
      <c r="AI1" s="498"/>
      <c r="AJ1" s="498"/>
      <c r="AK1" s="498"/>
      <c r="AL1" s="498"/>
      <c r="AM1" s="498"/>
      <c r="AO1" s="5" t="s">
        <v>19</v>
      </c>
      <c r="AT1" s="498" t="s">
        <v>190</v>
      </c>
      <c r="AU1" s="498"/>
      <c r="BC1" s="5" t="s">
        <v>427</v>
      </c>
      <c r="BI1" s="5" t="s">
        <v>17</v>
      </c>
    </row>
    <row r="2" spans="1:65" s="5" customFormat="1" x14ac:dyDescent="0.2">
      <c r="A2" s="28"/>
    </row>
    <row r="3" spans="1:65" s="154" customFormat="1" ht="25.5" x14ac:dyDescent="0.2">
      <c r="A3" s="138" t="s">
        <v>0</v>
      </c>
      <c r="B3" s="138" t="s">
        <v>316</v>
      </c>
      <c r="C3" s="138" t="s">
        <v>327</v>
      </c>
      <c r="D3" s="138" t="s">
        <v>791</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792</v>
      </c>
      <c r="S3" s="138" t="s">
        <v>6</v>
      </c>
      <c r="T3" s="138" t="s">
        <v>9</v>
      </c>
      <c r="U3" s="138" t="s">
        <v>8</v>
      </c>
      <c r="V3" s="138" t="s">
        <v>13</v>
      </c>
      <c r="W3" s="138" t="s">
        <v>10</v>
      </c>
      <c r="X3" s="138" t="s">
        <v>11</v>
      </c>
      <c r="Y3" s="138" t="s">
        <v>50</v>
      </c>
      <c r="Z3" s="138" t="s">
        <v>793</v>
      </c>
      <c r="AA3" s="138" t="s">
        <v>856</v>
      </c>
      <c r="AB3" s="138" t="s">
        <v>857</v>
      </c>
      <c r="AC3" s="138" t="s">
        <v>858</v>
      </c>
      <c r="AD3" s="138" t="s">
        <v>859</v>
      </c>
      <c r="AE3" s="138" t="s">
        <v>860</v>
      </c>
      <c r="AF3" s="138" t="s">
        <v>861</v>
      </c>
      <c r="AG3" s="138" t="s">
        <v>794</v>
      </c>
      <c r="AH3" s="138" t="s">
        <v>862</v>
      </c>
      <c r="AI3" s="138" t="s">
        <v>863</v>
      </c>
      <c r="AJ3" s="138" t="s">
        <v>864</v>
      </c>
      <c r="AK3" s="138" t="s">
        <v>865</v>
      </c>
      <c r="AL3" s="138" t="s">
        <v>866</v>
      </c>
      <c r="AM3" s="138" t="s">
        <v>867</v>
      </c>
      <c r="AN3" s="138" t="s">
        <v>808</v>
      </c>
      <c r="AO3" s="138" t="s">
        <v>14</v>
      </c>
      <c r="AP3" s="138" t="s">
        <v>20</v>
      </c>
      <c r="AQ3" s="138" t="s">
        <v>16</v>
      </c>
      <c r="AR3" s="138" t="s">
        <v>15</v>
      </c>
      <c r="AS3" s="138" t="s">
        <v>809</v>
      </c>
      <c r="AT3" s="138" t="s">
        <v>868</v>
      </c>
      <c r="AU3" s="138" t="s">
        <v>869</v>
      </c>
      <c r="AV3" s="138" t="s">
        <v>870</v>
      </c>
      <c r="AW3" s="138" t="s">
        <v>871</v>
      </c>
      <c r="AX3" s="138" t="s">
        <v>872</v>
      </c>
      <c r="AY3" s="138" t="s">
        <v>810</v>
      </c>
      <c r="AZ3" s="138" t="s">
        <v>331</v>
      </c>
      <c r="BA3" s="138" t="s">
        <v>332</v>
      </c>
      <c r="BB3" s="138" t="s">
        <v>873</v>
      </c>
      <c r="BC3" s="138" t="s">
        <v>874</v>
      </c>
      <c r="BD3" s="138" t="s">
        <v>875</v>
      </c>
      <c r="BE3" s="138" t="s">
        <v>876</v>
      </c>
      <c r="BF3" s="138" t="s">
        <v>877</v>
      </c>
      <c r="BG3" s="138" t="s">
        <v>878</v>
      </c>
      <c r="BH3" s="138" t="s">
        <v>199</v>
      </c>
      <c r="BI3" s="138" t="s">
        <v>879</v>
      </c>
      <c r="BJ3" s="138" t="s">
        <v>880</v>
      </c>
      <c r="BK3" s="138" t="s">
        <v>881</v>
      </c>
      <c r="BL3" s="138" t="s">
        <v>882</v>
      </c>
      <c r="BM3" s="138" t="s">
        <v>883</v>
      </c>
    </row>
    <row r="4" spans="1:65" x14ac:dyDescent="0.2">
      <c r="A4" s="140">
        <f>TblRezone[[#This Row],[Hour]]</f>
        <v>1</v>
      </c>
      <c r="B4" s="155">
        <f>TblImps[[#This Row],[Time]]</f>
        <v>44871</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f>
        <v>0</v>
      </c>
      <c r="BD4" s="161"/>
      <c r="BE4" s="161"/>
      <c r="BF4" s="161"/>
      <c r="BG4" s="162">
        <f>TblProd[[#This Row],[Time]]</f>
        <v>44871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44871.041666666664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f>
        <v>0</v>
      </c>
      <c r="BD5" s="161"/>
      <c r="BE5" s="161"/>
      <c r="BF5" s="161"/>
      <c r="BG5" s="162">
        <f ca="1">TblProd[[#This Row],[Time]]</f>
        <v>44871.041666666664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44871.083333333328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f>
        <v>0</v>
      </c>
      <c r="BD6" s="161"/>
      <c r="BE6" s="161"/>
      <c r="BF6" s="161"/>
      <c r="BG6" s="162">
        <f ca="1">TblProd[[#This Row],[Time]]</f>
        <v>44871.083333333328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44871.124999999993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f>
        <v>0</v>
      </c>
      <c r="BD7" s="161"/>
      <c r="BE7" s="161"/>
      <c r="BF7" s="161"/>
      <c r="BG7" s="162">
        <f ca="1">TblProd[[#This Row],[Time]]</f>
        <v>44871.124999999993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44871.166666666657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f>
        <v>0</v>
      </c>
      <c r="BD8" s="161"/>
      <c r="BE8" s="161"/>
      <c r="BF8" s="161"/>
      <c r="BG8" s="162">
        <f ca="1">TblProd[[#This Row],[Time]]</f>
        <v>44871.166666666657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44871.208333333321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f>
        <v>0</v>
      </c>
      <c r="BD9" s="161"/>
      <c r="BE9" s="161"/>
      <c r="BF9" s="161"/>
      <c r="BG9" s="162">
        <f ca="1">TblProd[[#This Row],[Time]]</f>
        <v>44871.208333333321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44871.249999999985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f>
        <v>0</v>
      </c>
      <c r="BD10" s="161"/>
      <c r="BE10" s="161"/>
      <c r="BF10" s="161"/>
      <c r="BG10" s="162">
        <f ca="1">TblProd[[#This Row],[Time]]</f>
        <v>44871.249999999985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44871.29166666665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f>
        <v>0</v>
      </c>
      <c r="BD11" s="161"/>
      <c r="BE11" s="161"/>
      <c r="BF11" s="161"/>
      <c r="BG11" s="162">
        <f ca="1">TblProd[[#This Row],[Time]]</f>
        <v>44871.29166666665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44871.333333333314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f>
        <v>0</v>
      </c>
      <c r="BD12" s="161"/>
      <c r="BE12" s="161"/>
      <c r="BF12" s="161"/>
      <c r="BG12" s="162">
        <f ca="1">TblProd[[#This Row],[Time]]</f>
        <v>44871.333333333314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44871.374999999978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f>
        <v>0</v>
      </c>
      <c r="BD13" s="161"/>
      <c r="BE13" s="161"/>
      <c r="BF13" s="161"/>
      <c r="BG13" s="162">
        <f ca="1">TblProd[[#This Row],[Time]]</f>
        <v>44871.374999999978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44871.416666666642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f>
        <v>0</v>
      </c>
      <c r="BD14" s="161"/>
      <c r="BE14" s="161"/>
      <c r="BF14" s="161"/>
      <c r="BG14" s="162">
        <f ca="1">TblProd[[#This Row],[Time]]</f>
        <v>44871.416666666642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44871.458333333307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f>
        <v>0</v>
      </c>
      <c r="BD15" s="161"/>
      <c r="BE15" s="161"/>
      <c r="BF15" s="161"/>
      <c r="BG15" s="162">
        <f ca="1">TblProd[[#This Row],[Time]]</f>
        <v>44871.458333333307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44871.499999999971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f>
        <v>0</v>
      </c>
      <c r="BD16" s="161"/>
      <c r="BE16" s="161"/>
      <c r="BF16" s="161"/>
      <c r="BG16" s="162">
        <f ca="1">TblProd[[#This Row],[Time]]</f>
        <v>44871.499999999971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44871.541666666635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f>
        <v>0</v>
      </c>
      <c r="BD17" s="161"/>
      <c r="BE17" s="161"/>
      <c r="BF17" s="161"/>
      <c r="BG17" s="162">
        <f ca="1">TblProd[[#This Row],[Time]]</f>
        <v>44871.541666666635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44871.583333333299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f>
        <v>0</v>
      </c>
      <c r="BD18" s="161"/>
      <c r="BE18" s="161"/>
      <c r="BF18" s="161"/>
      <c r="BG18" s="162">
        <f ca="1">TblProd[[#This Row],[Time]]</f>
        <v>44871.583333333299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44871.624999999964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f>
        <v>0</v>
      </c>
      <c r="BD19" s="161"/>
      <c r="BE19" s="161"/>
      <c r="BF19" s="161"/>
      <c r="BG19" s="162">
        <f ca="1">TblProd[[#This Row],[Time]]</f>
        <v>44871.624999999964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44871.666666666628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f>
        <v>0</v>
      </c>
      <c r="BD20" s="161"/>
      <c r="BE20" s="161"/>
      <c r="BF20" s="161"/>
      <c r="BG20" s="162">
        <f ca="1">TblProd[[#This Row],[Time]]</f>
        <v>44871.666666666628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44871.708333333292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f>
        <v>0</v>
      </c>
      <c r="BD21" s="161"/>
      <c r="BE21" s="161"/>
      <c r="BF21" s="161"/>
      <c r="BG21" s="162">
        <f ca="1">TblProd[[#This Row],[Time]]</f>
        <v>44871.708333333292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44871.749999999956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f>
        <v>0</v>
      </c>
      <c r="BD22" s="161"/>
      <c r="BE22" s="161"/>
      <c r="BF22" s="161"/>
      <c r="BG22" s="162">
        <f ca="1">TblProd[[#This Row],[Time]]</f>
        <v>44871.749999999956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44871.791666666621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f>
        <v>0</v>
      </c>
      <c r="BD23" s="161"/>
      <c r="BE23" s="161"/>
      <c r="BF23" s="161"/>
      <c r="BG23" s="162">
        <f ca="1">TblProd[[#This Row],[Time]]</f>
        <v>44871.791666666621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44871.833333333285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f>
        <v>0</v>
      </c>
      <c r="BD24" s="161"/>
      <c r="BE24" s="161"/>
      <c r="BF24" s="161"/>
      <c r="BG24" s="162">
        <f ca="1">TblProd[[#This Row],[Time]]</f>
        <v>44871.833333333285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44871.874999999949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f>
        <v>0</v>
      </c>
      <c r="BD25" s="161"/>
      <c r="BE25" s="161"/>
      <c r="BF25" s="161"/>
      <c r="BG25" s="162">
        <f ca="1">TblProd[[#This Row],[Time]]</f>
        <v>44871.874999999949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44871.916666666613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f>
        <v>0</v>
      </c>
      <c r="BD26" s="161"/>
      <c r="BE26" s="161"/>
      <c r="BF26" s="161"/>
      <c r="BG26" s="162">
        <f ca="1">TblProd[[#This Row],[Time]]</f>
        <v>44871.916666666613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44871.958333333278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f>
        <v>0</v>
      </c>
      <c r="BD27" s="161"/>
      <c r="BE27" s="161"/>
      <c r="BF27" s="161"/>
      <c r="BG27" s="162">
        <f ca="1">TblProd[[#This Row],[Time]]</f>
        <v>44871.958333333278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44871.999999999942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f>
        <v>0</v>
      </c>
      <c r="BD28" s="161"/>
      <c r="BE28" s="161"/>
      <c r="BF28" s="161"/>
      <c r="BG28" s="162">
        <f ca="1">TblProd[[#This Row],[Time]]</f>
        <v>44871.999999999942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44872.041666666606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f>
        <v>0</v>
      </c>
      <c r="BD29" s="161"/>
      <c r="BE29" s="161"/>
      <c r="BF29" s="161"/>
      <c r="BG29" s="162">
        <f ca="1">TblProd[[#This Row],[Time]]</f>
        <v>44872.041666666606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44872.08333333327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f>
        <v>0</v>
      </c>
      <c r="BD30" s="161"/>
      <c r="BE30" s="161"/>
      <c r="BF30" s="161"/>
      <c r="BG30" s="162">
        <f ca="1">TblProd[[#This Row],[Time]]</f>
        <v>44872.08333333327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44872.124999999935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f>
        <v>0</v>
      </c>
      <c r="BD31" s="161"/>
      <c r="BE31" s="161"/>
      <c r="BF31" s="161"/>
      <c r="BG31" s="162">
        <f ca="1">TblProd[[#This Row],[Time]]</f>
        <v>44872.124999999935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44872.166666666599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f>
        <v>0</v>
      </c>
      <c r="BD32" s="161"/>
      <c r="BE32" s="161"/>
      <c r="BF32" s="161"/>
      <c r="BG32" s="162">
        <f ca="1">TblProd[[#This Row],[Time]]</f>
        <v>44872.166666666599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44872.208333333263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f>
        <v>0</v>
      </c>
      <c r="BD33" s="161"/>
      <c r="BE33" s="161"/>
      <c r="BF33" s="161"/>
      <c r="BG33" s="162">
        <f ca="1">TblProd[[#This Row],[Time]]</f>
        <v>44872.208333333263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44872.249999999927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f>
        <v>0</v>
      </c>
      <c r="BD34" s="161"/>
      <c r="BE34" s="161"/>
      <c r="BF34" s="161"/>
      <c r="BG34" s="162">
        <f ca="1">TblProd[[#This Row],[Time]]</f>
        <v>44872.249999999927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44872.291666666591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f>
        <v>0</v>
      </c>
      <c r="BD35" s="161"/>
      <c r="BE35" s="161"/>
      <c r="BF35" s="161"/>
      <c r="BG35" s="162">
        <f ca="1">TblProd[[#This Row],[Time]]</f>
        <v>44872.291666666591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44872.333333333256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f>
        <v>0</v>
      </c>
      <c r="BD36" s="161"/>
      <c r="BE36" s="161"/>
      <c r="BF36" s="161"/>
      <c r="BG36" s="162">
        <f ca="1">TblProd[[#This Row],[Time]]</f>
        <v>44872.333333333256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44872.37499999992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f>
        <v>0</v>
      </c>
      <c r="BD37" s="161"/>
      <c r="BE37" s="161"/>
      <c r="BF37" s="161"/>
      <c r="BG37" s="162">
        <f ca="1">TblProd[[#This Row],[Time]]</f>
        <v>44872.37499999992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44872.416666666584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f>
        <v>0</v>
      </c>
      <c r="BD38" s="161"/>
      <c r="BE38" s="161"/>
      <c r="BF38" s="161"/>
      <c r="BG38" s="162">
        <f ca="1">TblProd[[#This Row],[Time]]</f>
        <v>44872.416666666584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44872.458333333248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f>
        <v>0</v>
      </c>
      <c r="BD39" s="161"/>
      <c r="BE39" s="161"/>
      <c r="BF39" s="161"/>
      <c r="BG39" s="162">
        <f ca="1">TblProd[[#This Row],[Time]]</f>
        <v>44872.458333333248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44872.499999999913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f>
        <v>0</v>
      </c>
      <c r="BD40" s="161"/>
      <c r="BE40" s="161"/>
      <c r="BF40" s="161"/>
      <c r="BG40" s="162">
        <f ca="1">TblProd[[#This Row],[Time]]</f>
        <v>44872.499999999913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44872.541666666577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f>
        <v>0</v>
      </c>
      <c r="BD41" s="161"/>
      <c r="BE41" s="161"/>
      <c r="BF41" s="161"/>
      <c r="BG41" s="162">
        <f ca="1">TblProd[[#This Row],[Time]]</f>
        <v>44872.541666666577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44872.583333333241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f>
        <v>0</v>
      </c>
      <c r="BD42" s="161"/>
      <c r="BE42" s="161"/>
      <c r="BF42" s="161"/>
      <c r="BG42" s="162">
        <f ca="1">TblProd[[#This Row],[Time]]</f>
        <v>44872.583333333241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44872.624999999905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f>
        <v>0</v>
      </c>
      <c r="BD43" s="161"/>
      <c r="BE43" s="161"/>
      <c r="BF43" s="161"/>
      <c r="BG43" s="162">
        <f ca="1">TblProd[[#This Row],[Time]]</f>
        <v>44872.624999999905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44872.66666666657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f>
        <v>0</v>
      </c>
      <c r="BD44" s="161"/>
      <c r="BE44" s="161"/>
      <c r="BF44" s="161"/>
      <c r="BG44" s="162">
        <f ca="1">TblProd[[#This Row],[Time]]</f>
        <v>44872.66666666657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44872.708333333234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f>
        <v>0</v>
      </c>
      <c r="BD45" s="161"/>
      <c r="BE45" s="161"/>
      <c r="BF45" s="161"/>
      <c r="BG45" s="162">
        <f ca="1">TblProd[[#This Row],[Time]]</f>
        <v>44872.708333333234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44872.749999999898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f>
        <v>0</v>
      </c>
      <c r="BD46" s="161"/>
      <c r="BE46" s="161"/>
      <c r="BF46" s="161"/>
      <c r="BG46" s="162">
        <f ca="1">TblProd[[#This Row],[Time]]</f>
        <v>44872.749999999898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44872.791666666562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f>
        <v>0</v>
      </c>
      <c r="BD47" s="161"/>
      <c r="BE47" s="161"/>
      <c r="BF47" s="161"/>
      <c r="BG47" s="162">
        <f ca="1">TblProd[[#This Row],[Time]]</f>
        <v>44872.791666666562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44872.833333333227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f>
        <v>0</v>
      </c>
      <c r="BD48" s="161"/>
      <c r="BE48" s="161"/>
      <c r="BF48" s="161"/>
      <c r="BG48" s="162">
        <f ca="1">TblProd[[#This Row],[Time]]</f>
        <v>44872.833333333227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44872.874999999891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f>
        <v>0</v>
      </c>
      <c r="BD49" s="161"/>
      <c r="BE49" s="161"/>
      <c r="BF49" s="161"/>
      <c r="BG49" s="162">
        <f ca="1">TblProd[[#This Row],[Time]]</f>
        <v>44872.874999999891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44872.916666666555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f>
        <v>0</v>
      </c>
      <c r="BD50" s="161"/>
      <c r="BE50" s="161"/>
      <c r="BF50" s="161"/>
      <c r="BG50" s="162">
        <f ca="1">TblProd[[#This Row],[Time]]</f>
        <v>44872.916666666555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44872.958333333219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f>
        <v>0</v>
      </c>
      <c r="BD51" s="161"/>
      <c r="BE51" s="161"/>
      <c r="BF51" s="161"/>
      <c r="BG51" s="162">
        <f ca="1">TblProd[[#This Row],[Time]]</f>
        <v>44872.958333333219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44872.999999999884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f>
        <v>0</v>
      </c>
      <c r="BD52" s="161"/>
      <c r="BE52" s="161"/>
      <c r="BF52" s="161"/>
      <c r="BG52" s="162">
        <f ca="1">TblProd[[#This Row],[Time]]</f>
        <v>44872.999999999884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44873.041666666548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f>
        <v>0</v>
      </c>
      <c r="BD53" s="161"/>
      <c r="BE53" s="161"/>
      <c r="BF53" s="161"/>
      <c r="BG53" s="162">
        <f ca="1">TblProd[[#This Row],[Time]]</f>
        <v>44873.041666666548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44873.083333333212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f>
        <v>0</v>
      </c>
      <c r="BD54" s="161"/>
      <c r="BE54" s="161"/>
      <c r="BF54" s="161"/>
      <c r="BG54" s="162">
        <f ca="1">TblProd[[#This Row],[Time]]</f>
        <v>44873.083333333212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44873.124999999876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f>
        <v>0</v>
      </c>
      <c r="BD55" s="161"/>
      <c r="BE55" s="161"/>
      <c r="BF55" s="161"/>
      <c r="BG55" s="162">
        <f ca="1">TblProd[[#This Row],[Time]]</f>
        <v>44873.124999999876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44873.166666666541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f>
        <v>0</v>
      </c>
      <c r="BD56" s="161"/>
      <c r="BE56" s="161"/>
      <c r="BF56" s="161"/>
      <c r="BG56" s="162">
        <f ca="1">TblProd[[#This Row],[Time]]</f>
        <v>44873.166666666541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44873.208333333205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f>
        <v>0</v>
      </c>
      <c r="BD57" s="161"/>
      <c r="BE57" s="161"/>
      <c r="BF57" s="161"/>
      <c r="BG57" s="162">
        <f ca="1">TblProd[[#This Row],[Time]]</f>
        <v>44873.208333333205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44873.249999999869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f>
        <v>0</v>
      </c>
      <c r="BD58" s="161"/>
      <c r="BE58" s="161"/>
      <c r="BF58" s="161"/>
      <c r="BG58" s="162">
        <f ca="1">TblProd[[#This Row],[Time]]</f>
        <v>44873.249999999869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44873.291666666533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f>
        <v>0</v>
      </c>
      <c r="BD59" s="161"/>
      <c r="BE59" s="161"/>
      <c r="BF59" s="161"/>
      <c r="BG59" s="162">
        <f ca="1">TblProd[[#This Row],[Time]]</f>
        <v>44873.291666666533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44873.333333333198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f>
        <v>0</v>
      </c>
      <c r="BD60" s="161"/>
      <c r="BE60" s="161"/>
      <c r="BF60" s="161"/>
      <c r="BG60" s="162">
        <f ca="1">TblProd[[#This Row],[Time]]</f>
        <v>44873.333333333198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44873.374999999862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f>
        <v>0</v>
      </c>
      <c r="BD61" s="161"/>
      <c r="BE61" s="161"/>
      <c r="BF61" s="161"/>
      <c r="BG61" s="162">
        <f ca="1">TblProd[[#This Row],[Time]]</f>
        <v>44873.374999999862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44873.416666666526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f>
        <v>0</v>
      </c>
      <c r="BD62" s="161"/>
      <c r="BE62" s="161"/>
      <c r="BF62" s="161"/>
      <c r="BG62" s="162">
        <f ca="1">TblProd[[#This Row],[Time]]</f>
        <v>44873.416666666526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44873.45833333319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f>
        <v>0</v>
      </c>
      <c r="BD63" s="161"/>
      <c r="BE63" s="161"/>
      <c r="BF63" s="161"/>
      <c r="BG63" s="162">
        <f ca="1">TblProd[[#This Row],[Time]]</f>
        <v>44873.45833333319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44873.499999999854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f>
        <v>0</v>
      </c>
      <c r="BD64" s="161"/>
      <c r="BE64" s="161"/>
      <c r="BF64" s="161"/>
      <c r="BG64" s="162">
        <f ca="1">TblProd[[#This Row],[Time]]</f>
        <v>44873.499999999854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44873.541666666519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f>
        <v>0</v>
      </c>
      <c r="BD65" s="161"/>
      <c r="BE65" s="161"/>
      <c r="BF65" s="161"/>
      <c r="BG65" s="162">
        <f ca="1">TblProd[[#This Row],[Time]]</f>
        <v>44873.541666666519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44873.583333333183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f>
        <v>0</v>
      </c>
      <c r="BD66" s="161"/>
      <c r="BE66" s="161"/>
      <c r="BF66" s="161"/>
      <c r="BG66" s="162">
        <f ca="1">TblProd[[#This Row],[Time]]</f>
        <v>44873.583333333183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44873.624999999847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f>
        <v>0</v>
      </c>
      <c r="BD67" s="161"/>
      <c r="BE67" s="161"/>
      <c r="BF67" s="161"/>
      <c r="BG67" s="162">
        <f ca="1">TblProd[[#This Row],[Time]]</f>
        <v>44873.624999999847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44873.666666666511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f>
        <v>0</v>
      </c>
      <c r="BD68" s="161"/>
      <c r="BE68" s="161"/>
      <c r="BF68" s="161"/>
      <c r="BG68" s="162">
        <f ca="1">TblProd[[#This Row],[Time]]</f>
        <v>44873.666666666511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44873.708333333176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f>
        <v>0</v>
      </c>
      <c r="BD69" s="161"/>
      <c r="BE69" s="161"/>
      <c r="BF69" s="161"/>
      <c r="BG69" s="162">
        <f ca="1">TblProd[[#This Row],[Time]]</f>
        <v>44873.708333333176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44873.74999999984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f>
        <v>0</v>
      </c>
      <c r="BD70" s="161"/>
      <c r="BE70" s="161"/>
      <c r="BF70" s="161"/>
      <c r="BG70" s="162">
        <f ca="1">TblProd[[#This Row],[Time]]</f>
        <v>44873.74999999984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44873.791666666504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f>
        <v>0</v>
      </c>
      <c r="BD71" s="161"/>
      <c r="BE71" s="161"/>
      <c r="BF71" s="161"/>
      <c r="BG71" s="162">
        <f ca="1">TblProd[[#This Row],[Time]]</f>
        <v>44873.791666666504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44873.833333333168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f>
        <v>0</v>
      </c>
      <c r="BD72" s="161"/>
      <c r="BE72" s="161"/>
      <c r="BF72" s="161"/>
      <c r="BG72" s="162">
        <f ca="1">TblProd[[#This Row],[Time]]</f>
        <v>44873.833333333168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44873.874999999833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f>
        <v>0</v>
      </c>
      <c r="BD73" s="161"/>
      <c r="BE73" s="161"/>
      <c r="BF73" s="161"/>
      <c r="BG73" s="162">
        <f ca="1">TblProd[[#This Row],[Time]]</f>
        <v>44873.874999999833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44873.916666666497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f>
        <v>0</v>
      </c>
      <c r="BD74" s="161"/>
      <c r="BE74" s="161"/>
      <c r="BF74" s="161"/>
      <c r="BG74" s="162">
        <f ca="1">TblProd[[#This Row],[Time]]</f>
        <v>44873.916666666497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44873.958333333161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f>
        <v>0</v>
      </c>
      <c r="BD75" s="161"/>
      <c r="BE75" s="161"/>
      <c r="BF75" s="161"/>
      <c r="BG75" s="162">
        <f ca="1">TblProd[[#This Row],[Time]]</f>
        <v>44873.958333333161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235</v>
      </c>
      <c r="B76" s="163">
        <f ca="1">TblImps[[#This Row],[Time]]</f>
        <v>44873.999999999825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f>
        <v>0</v>
      </c>
      <c r="BD76" s="169"/>
      <c r="BE76" s="169"/>
      <c r="BF76" s="169"/>
      <c r="BG76" s="170">
        <f ca="1">TblProd[[#This Row],[Time]]</f>
        <v>44873.999999999825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44874.04166666649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f>
        <v>0</v>
      </c>
      <c r="BD77" s="161"/>
      <c r="BE77" s="161"/>
      <c r="BF77" s="161"/>
      <c r="BG77" s="162">
        <f ca="1">TblProd[[#This Row],[Time]]</f>
        <v>44874.04166666649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44874.083333333154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f>
        <v>0</v>
      </c>
      <c r="BD78" s="161"/>
      <c r="BE78" s="161"/>
      <c r="BF78" s="161"/>
      <c r="BG78" s="162">
        <f ca="1">TblProd[[#This Row],[Time]]</f>
        <v>44874.083333333154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44874.124999999818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f>
        <v>0</v>
      </c>
      <c r="BD79" s="161"/>
      <c r="BE79" s="161"/>
      <c r="BF79" s="161"/>
      <c r="BG79" s="162">
        <f ca="1">TblProd[[#This Row],[Time]]</f>
        <v>44874.124999999818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44874.166666666482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f>
        <v>0</v>
      </c>
      <c r="BD80" s="161"/>
      <c r="BE80" s="161"/>
      <c r="BF80" s="161"/>
      <c r="BG80" s="162">
        <f ca="1">TblProd[[#This Row],[Time]]</f>
        <v>44874.166666666482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44874.208333333147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f>
        <v>0</v>
      </c>
      <c r="BD81" s="161"/>
      <c r="BE81" s="161"/>
      <c r="BF81" s="161"/>
      <c r="BG81" s="162">
        <f ca="1">TblProd[[#This Row],[Time]]</f>
        <v>44874.208333333147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44874.249999999811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f>
        <v>0</v>
      </c>
      <c r="BD82" s="161"/>
      <c r="BE82" s="161"/>
      <c r="BF82" s="161"/>
      <c r="BG82" s="162">
        <f ca="1">TblProd[[#This Row],[Time]]</f>
        <v>44874.249999999811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44874.291666666475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f>
        <v>0</v>
      </c>
      <c r="BD83" s="161"/>
      <c r="BE83" s="161"/>
      <c r="BF83" s="161"/>
      <c r="BG83" s="162">
        <f ca="1">TblProd[[#This Row],[Time]]</f>
        <v>44874.291666666475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44874.333333333139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f>
        <v>0</v>
      </c>
      <c r="BD84" s="161"/>
      <c r="BE84" s="161"/>
      <c r="BF84" s="161"/>
      <c r="BG84" s="162">
        <f ca="1">TblProd[[#This Row],[Time]]</f>
        <v>44874.333333333139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44874.374999999804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f>
        <v>0</v>
      </c>
      <c r="BD85" s="161"/>
      <c r="BE85" s="161"/>
      <c r="BF85" s="161"/>
      <c r="BG85" s="162">
        <f ca="1">TblProd[[#This Row],[Time]]</f>
        <v>44874.374999999804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44874.416666666468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f>
        <v>0</v>
      </c>
      <c r="BD86" s="161"/>
      <c r="BE86" s="161"/>
      <c r="BF86" s="161"/>
      <c r="BG86" s="162">
        <f ca="1">TblProd[[#This Row],[Time]]</f>
        <v>44874.416666666468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44874.458333333132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f>
        <v>0</v>
      </c>
      <c r="BD87" s="161"/>
      <c r="BE87" s="161"/>
      <c r="BF87" s="161"/>
      <c r="BG87" s="162">
        <f ca="1">TblProd[[#This Row],[Time]]</f>
        <v>44874.458333333132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44874.499999999796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f>
        <v>0</v>
      </c>
      <c r="BD88" s="161"/>
      <c r="BE88" s="161"/>
      <c r="BF88" s="161"/>
      <c r="BG88" s="162">
        <f ca="1">TblProd[[#This Row],[Time]]</f>
        <v>44874.499999999796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44874.541666666461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f>
        <v>0</v>
      </c>
      <c r="BD89" s="161"/>
      <c r="BE89" s="161"/>
      <c r="BF89" s="161"/>
      <c r="BG89" s="162">
        <f ca="1">TblProd[[#This Row],[Time]]</f>
        <v>44874.541666666461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44874.583333333125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f>
        <v>0</v>
      </c>
      <c r="BD90" s="161"/>
      <c r="BE90" s="161"/>
      <c r="BF90" s="161"/>
      <c r="BG90" s="162">
        <f ca="1">TblProd[[#This Row],[Time]]</f>
        <v>44874.583333333125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44874.624999999789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f>
        <v>0</v>
      </c>
      <c r="BD91" s="161"/>
      <c r="BE91" s="161"/>
      <c r="BF91" s="161"/>
      <c r="BG91" s="162">
        <f ca="1">TblProd[[#This Row],[Time]]</f>
        <v>44874.624999999789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44874.666666666453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f>
        <v>0</v>
      </c>
      <c r="BD92" s="161"/>
      <c r="BE92" s="161"/>
      <c r="BF92" s="161"/>
      <c r="BG92" s="162">
        <f ca="1">TblProd[[#This Row],[Time]]</f>
        <v>44874.666666666453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44874.708333333117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f>
        <v>0</v>
      </c>
      <c r="BD93" s="161"/>
      <c r="BE93" s="161"/>
      <c r="BF93" s="161"/>
      <c r="BG93" s="162">
        <f ca="1">TblProd[[#This Row],[Time]]</f>
        <v>44874.708333333117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44874.749999999782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f>
        <v>0</v>
      </c>
      <c r="BD94" s="161"/>
      <c r="BE94" s="161"/>
      <c r="BF94" s="161"/>
      <c r="BG94" s="162">
        <f ca="1">TblProd[[#This Row],[Time]]</f>
        <v>44874.749999999782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44874.791666666446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f>
        <v>0</v>
      </c>
      <c r="BD95" s="161"/>
      <c r="BE95" s="161"/>
      <c r="BF95" s="161"/>
      <c r="BG95" s="162">
        <f ca="1">TblProd[[#This Row],[Time]]</f>
        <v>44874.791666666446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44874.83333333311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f>
        <v>0</v>
      </c>
      <c r="BD96" s="161"/>
      <c r="BE96" s="161"/>
      <c r="BF96" s="161"/>
      <c r="BG96" s="162">
        <f ca="1">TblProd[[#This Row],[Time]]</f>
        <v>44874.83333333311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44874.874999999774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f>
        <v>0</v>
      </c>
      <c r="BD97" s="161"/>
      <c r="BE97" s="161"/>
      <c r="BF97" s="161"/>
      <c r="BG97" s="162">
        <f ca="1">TblProd[[#This Row],[Time]]</f>
        <v>44874.874999999774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44874.916666666439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f>
        <v>0</v>
      </c>
      <c r="BD98" s="161"/>
      <c r="BE98" s="161"/>
      <c r="BF98" s="161"/>
      <c r="BG98" s="162">
        <f ca="1">TblProd[[#This Row],[Time]]</f>
        <v>44874.916666666439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44874.958333333103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f>
        <v>0</v>
      </c>
      <c r="BD99" s="161"/>
      <c r="BE99" s="161"/>
      <c r="BF99" s="161"/>
      <c r="BG99" s="162">
        <f ca="1">TblProd[[#This Row],[Time]]</f>
        <v>44874.958333333103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44874.999999999767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f>
        <v>0</v>
      </c>
      <c r="BD100" s="161"/>
      <c r="BE100" s="161"/>
      <c r="BF100" s="161"/>
      <c r="BG100" s="162">
        <f ca="1">TblProd[[#This Row],[Time]]</f>
        <v>44874.999999999767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44875.041666666431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f>
        <v>0</v>
      </c>
      <c r="BD101" s="161"/>
      <c r="BE101" s="161"/>
      <c r="BF101" s="161"/>
      <c r="BG101" s="162">
        <f ca="1">TblProd[[#This Row],[Time]]</f>
        <v>44875.041666666431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44875.083333333096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f>
        <v>0</v>
      </c>
      <c r="BD102" s="161"/>
      <c r="BE102" s="161"/>
      <c r="BF102" s="161"/>
      <c r="BG102" s="162">
        <f ca="1">TblProd[[#This Row],[Time]]</f>
        <v>44875.083333333096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44875.12499999976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f>
        <v>0</v>
      </c>
      <c r="BD103" s="161"/>
      <c r="BE103" s="161"/>
      <c r="BF103" s="161"/>
      <c r="BG103" s="162">
        <f ca="1">TblProd[[#This Row],[Time]]</f>
        <v>44875.12499999976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44875.166666666424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f>
        <v>0</v>
      </c>
      <c r="BD104" s="161"/>
      <c r="BE104" s="161"/>
      <c r="BF104" s="161"/>
      <c r="BG104" s="162">
        <f ca="1">TblProd[[#This Row],[Time]]</f>
        <v>44875.166666666424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44875.208333333088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f>
        <v>0</v>
      </c>
      <c r="BD105" s="161"/>
      <c r="BE105" s="161"/>
      <c r="BF105" s="161"/>
      <c r="BG105" s="162">
        <f ca="1">TblProd[[#This Row],[Time]]</f>
        <v>44875.208333333088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44875.249999999753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f>
        <v>0</v>
      </c>
      <c r="BD106" s="161"/>
      <c r="BE106" s="161"/>
      <c r="BF106" s="161"/>
      <c r="BG106" s="162">
        <f ca="1">TblProd[[#This Row],[Time]]</f>
        <v>44875.249999999753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44875.291666666417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f>
        <v>0</v>
      </c>
      <c r="BD107" s="161"/>
      <c r="BE107" s="161"/>
      <c r="BF107" s="161"/>
      <c r="BG107" s="162">
        <f ca="1">TblProd[[#This Row],[Time]]</f>
        <v>44875.291666666417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44875.333333333081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f>
        <v>0</v>
      </c>
      <c r="BD108" s="161"/>
      <c r="BE108" s="161"/>
      <c r="BF108" s="161"/>
      <c r="BG108" s="162">
        <f ca="1">TblProd[[#This Row],[Time]]</f>
        <v>44875.333333333081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44875.374999999745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f>
        <v>0</v>
      </c>
      <c r="BD109" s="161"/>
      <c r="BE109" s="161"/>
      <c r="BF109" s="161"/>
      <c r="BG109" s="162">
        <f ca="1">TblProd[[#This Row],[Time]]</f>
        <v>44875.374999999745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44875.41666666641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f>
        <v>0</v>
      </c>
      <c r="BD110" s="161"/>
      <c r="BE110" s="161"/>
      <c r="BF110" s="161"/>
      <c r="BG110" s="162">
        <f ca="1">TblProd[[#This Row],[Time]]</f>
        <v>44875.41666666641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44875.458333333074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f>
        <v>0</v>
      </c>
      <c r="BD111" s="161"/>
      <c r="BE111" s="161"/>
      <c r="BF111" s="161"/>
      <c r="BG111" s="162">
        <f ca="1">TblProd[[#This Row],[Time]]</f>
        <v>44875.458333333074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44875.499999999738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f>
        <v>0</v>
      </c>
      <c r="BD112" s="161"/>
      <c r="BE112" s="161"/>
      <c r="BF112" s="161"/>
      <c r="BG112" s="162">
        <f ca="1">TblProd[[#This Row],[Time]]</f>
        <v>44875.499999999738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44875.541666666402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f>
        <v>0</v>
      </c>
      <c r="BD113" s="161"/>
      <c r="BE113" s="161"/>
      <c r="BF113" s="161"/>
      <c r="BG113" s="162">
        <f ca="1">TblProd[[#This Row],[Time]]</f>
        <v>44875.541666666402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44875.583333333067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f>
        <v>0</v>
      </c>
      <c r="BD114" s="161"/>
      <c r="BE114" s="161"/>
      <c r="BF114" s="161"/>
      <c r="BG114" s="162">
        <f ca="1">TblProd[[#This Row],[Time]]</f>
        <v>44875.583333333067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44875.624999999731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f>
        <v>0</v>
      </c>
      <c r="BD115" s="161"/>
      <c r="BE115" s="161"/>
      <c r="BF115" s="161"/>
      <c r="BG115" s="162">
        <f ca="1">TblProd[[#This Row],[Time]]</f>
        <v>44875.624999999731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44875.666666666395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f>
        <v>0</v>
      </c>
      <c r="BD116" s="161"/>
      <c r="BE116" s="161"/>
      <c r="BF116" s="161"/>
      <c r="BG116" s="162">
        <f ca="1">TblProd[[#This Row],[Time]]</f>
        <v>44875.666666666395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44875.708333333059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f>
        <v>0</v>
      </c>
      <c r="BD117" s="161"/>
      <c r="BE117" s="161"/>
      <c r="BF117" s="161"/>
      <c r="BG117" s="162">
        <f ca="1">TblProd[[#This Row],[Time]]</f>
        <v>44875.708333333059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44875.749999999724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f>
        <v>0</v>
      </c>
      <c r="BD118" s="161"/>
      <c r="BE118" s="161"/>
      <c r="BF118" s="161"/>
      <c r="BG118" s="162">
        <f ca="1">TblProd[[#This Row],[Time]]</f>
        <v>44875.749999999724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44875.791666666388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f>
        <v>0</v>
      </c>
      <c r="BD119" s="161"/>
      <c r="BE119" s="161"/>
      <c r="BF119" s="161"/>
      <c r="BG119" s="162">
        <f ca="1">TblProd[[#This Row],[Time]]</f>
        <v>44875.791666666388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44875.833333333052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f>
        <v>0</v>
      </c>
      <c r="BD120" s="161"/>
      <c r="BE120" s="161"/>
      <c r="BF120" s="161"/>
      <c r="BG120" s="162">
        <f ca="1">TblProd[[#This Row],[Time]]</f>
        <v>44875.833333333052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44875.874999999716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f>
        <v>0</v>
      </c>
      <c r="BD121" s="161"/>
      <c r="BE121" s="161"/>
      <c r="BF121" s="161"/>
      <c r="BG121" s="162">
        <f ca="1">TblProd[[#This Row],[Time]]</f>
        <v>44875.874999999716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44875.91666666638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f>
        <v>0</v>
      </c>
      <c r="BD122" s="161"/>
      <c r="BE122" s="161"/>
      <c r="BF122" s="161"/>
      <c r="BG122" s="162">
        <f ca="1">TblProd[[#This Row],[Time]]</f>
        <v>44875.91666666638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44875.958333333045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f>
        <v>0</v>
      </c>
      <c r="BD123" s="161"/>
      <c r="BE123" s="161"/>
      <c r="BF123" s="161"/>
      <c r="BG123" s="162">
        <f ca="1">TblProd[[#This Row],[Time]]</f>
        <v>44875.958333333045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44875.999999999709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f>
        <v>0</v>
      </c>
      <c r="BD124" s="161"/>
      <c r="BE124" s="161"/>
      <c r="BF124" s="161"/>
      <c r="BG124" s="162">
        <f ca="1">TblProd[[#This Row],[Time]]</f>
        <v>44875.999999999709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44876.041666666373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f>
        <v>0</v>
      </c>
      <c r="BD125" s="161"/>
      <c r="BE125" s="161"/>
      <c r="BF125" s="161"/>
      <c r="BG125" s="162">
        <f ca="1">TblProd[[#This Row],[Time]]</f>
        <v>44876.041666666373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44876.083333333037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f>
        <v>0</v>
      </c>
      <c r="BD126" s="161"/>
      <c r="BE126" s="161"/>
      <c r="BF126" s="161"/>
      <c r="BG126" s="162">
        <f ca="1">TblProd[[#This Row],[Time]]</f>
        <v>44876.083333333037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44876.124999999702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f>
        <v>0</v>
      </c>
      <c r="BD127" s="161"/>
      <c r="BE127" s="161"/>
      <c r="BF127" s="161"/>
      <c r="BG127" s="162">
        <f ca="1">TblProd[[#This Row],[Time]]</f>
        <v>44876.124999999702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44876.166666666366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f>
        <v>0</v>
      </c>
      <c r="BD128" s="161"/>
      <c r="BE128" s="161"/>
      <c r="BF128" s="161"/>
      <c r="BG128" s="162">
        <f ca="1">TblProd[[#This Row],[Time]]</f>
        <v>44876.166666666366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44876.20833333303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f>
        <v>0</v>
      </c>
      <c r="BD129" s="161"/>
      <c r="BE129" s="161"/>
      <c r="BF129" s="161"/>
      <c r="BG129" s="162">
        <f ca="1">TblProd[[#This Row],[Time]]</f>
        <v>44876.20833333303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44876.249999999694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f>
        <v>0</v>
      </c>
      <c r="BD130" s="161"/>
      <c r="BE130" s="161"/>
      <c r="BF130" s="161"/>
      <c r="BG130" s="162">
        <f ca="1">TblProd[[#This Row],[Time]]</f>
        <v>44876.249999999694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44876.291666666359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f>
        <v>0</v>
      </c>
      <c r="BD131" s="161"/>
      <c r="BE131" s="161"/>
      <c r="BF131" s="161"/>
      <c r="BG131" s="162">
        <f ca="1">TblProd[[#This Row],[Time]]</f>
        <v>44876.291666666359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44876.333333333023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f>
        <v>0</v>
      </c>
      <c r="BD132" s="161"/>
      <c r="BE132" s="161"/>
      <c r="BF132" s="161"/>
      <c r="BG132" s="162">
        <f ca="1">TblProd[[#This Row],[Time]]</f>
        <v>44876.333333333023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44876.374999999687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f>
        <v>0</v>
      </c>
      <c r="BD133" s="161"/>
      <c r="BE133" s="161"/>
      <c r="BF133" s="161"/>
      <c r="BG133" s="162">
        <f ca="1">TblProd[[#This Row],[Time]]</f>
        <v>44876.374999999687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44876.416666666351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f>
        <v>0</v>
      </c>
      <c r="BD134" s="161"/>
      <c r="BE134" s="161"/>
      <c r="BF134" s="161"/>
      <c r="BG134" s="162">
        <f ca="1">TblProd[[#This Row],[Time]]</f>
        <v>44876.416666666351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44876.458333333016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f>
        <v>0</v>
      </c>
      <c r="BD135" s="161"/>
      <c r="BE135" s="161"/>
      <c r="BF135" s="161"/>
      <c r="BG135" s="162">
        <f ca="1">TblProd[[#This Row],[Time]]</f>
        <v>44876.458333333016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44876.49999999968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f>
        <v>0</v>
      </c>
      <c r="BD136" s="161"/>
      <c r="BE136" s="161"/>
      <c r="BF136" s="161"/>
      <c r="BG136" s="162">
        <f ca="1">TblProd[[#This Row],[Time]]</f>
        <v>44876.49999999968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5" t="s">
        <v>321</v>
      </c>
      <c r="D1269" s="448"/>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7" priority="58" stopIfTrue="1">
      <formula>ROW()-2=#REF!</formula>
    </cfRule>
  </conditionalFormatting>
  <conditionalFormatting sqref="A1269:XFD1270">
    <cfRule type="expression" dxfId="796" priority="59" stopIfTrue="1">
      <formula>$C$1270&gt;144</formula>
    </cfRule>
  </conditionalFormatting>
  <conditionalFormatting sqref="E4:Q136">
    <cfRule type="expression" dxfId="795" priority="39" stopIfTrue="1">
      <formula>OR(ROW()-3=$C$1270,E4&lt;0)</formula>
    </cfRule>
  </conditionalFormatting>
  <conditionalFormatting sqref="BH4:BH136">
    <cfRule type="cellIs" dxfId="794" priority="61" stopIfTrue="1" operator="equal">
      <formula>"Nope"</formula>
    </cfRule>
  </conditionalFormatting>
  <conditionalFormatting sqref="A4:BM136">
    <cfRule type="expression" dxfId="793" priority="1" stopIfTrue="1">
      <formula>ROW()-3=$C$1270</formula>
    </cfRule>
    <cfRule type="expression" dxfId="792" priority="56">
      <formula>$A4="OOP"</formula>
    </cfRule>
    <cfRule type="expression" dxfId="791" priority="57">
      <formula>ROUND(($A4-1)/12,0)=INT($A4-1)/12</formula>
    </cfRule>
  </conditionalFormatting>
  <conditionalFormatting sqref="A1:XFD3">
    <cfRule type="expression" dxfId="790"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bestFit="1" customWidth="1"/>
    <col min="42" max="42" width="10.85546875" style="45" bestFit="1" customWidth="1"/>
    <col min="43" max="44" width="8.7109375" style="45" bestFit="1" customWidth="1"/>
    <col min="45" max="45" width="8.140625" style="45" bestFit="1" customWidth="1"/>
    <col min="46" max="46" width="8.5703125" style="45" bestFit="1"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93" width="5.28515625" style="45" customWidth="1"/>
    <col min="94" max="94" width="3.85546875" style="45" customWidth="1"/>
    <col min="95" max="95" width="8" style="57" bestFit="1" customWidth="1"/>
    <col min="96" max="96" width="9" style="57" bestFit="1" customWidth="1"/>
    <col min="97" max="97" width="11.85546875" style="57" bestFit="1" customWidth="1"/>
    <col min="98" max="98" width="6.85546875" style="57" bestFit="1" customWidth="1"/>
    <col min="99" max="99" width="9.7109375" style="57" bestFit="1" customWidth="1"/>
    <col min="100" max="100" width="9.5703125" style="57" bestFit="1" customWidth="1"/>
    <col min="101" max="101" width="9" style="57" bestFit="1" customWidth="1"/>
    <col min="102" max="102" width="11.85546875" style="45" customWidth="1"/>
    <col min="103" max="103" width="2.7109375" style="45" customWidth="1"/>
    <col min="104" max="114" width="10.7109375" style="45" customWidth="1"/>
    <col min="115" max="16384" width="9.140625" style="45"/>
  </cols>
  <sheetData>
    <row r="1" spans="1:114" x14ac:dyDescent="0.2">
      <c r="A1" s="176"/>
      <c r="B1" s="176"/>
      <c r="C1" s="176"/>
      <c r="D1" s="5"/>
      <c r="E1" s="5"/>
      <c r="F1" s="28"/>
      <c r="G1" s="28" t="s">
        <v>54</v>
      </c>
      <c r="H1" s="28"/>
      <c r="I1" s="28"/>
      <c r="J1" s="28"/>
      <c r="K1" s="28"/>
      <c r="L1" s="28"/>
      <c r="M1" s="28"/>
      <c r="N1" s="28"/>
      <c r="O1" s="498" t="s">
        <v>56</v>
      </c>
      <c r="P1" s="498"/>
      <c r="Q1" s="448"/>
      <c r="R1" s="5"/>
      <c r="S1" s="5"/>
      <c r="T1" s="5"/>
      <c r="U1" s="5"/>
      <c r="V1" s="5"/>
      <c r="W1" s="5"/>
      <c r="X1" s="5"/>
      <c r="Y1" s="5"/>
      <c r="Z1" s="5"/>
      <c r="AA1" s="5"/>
      <c r="AB1" s="5"/>
      <c r="AC1" s="5"/>
      <c r="AD1" s="5"/>
      <c r="AE1" s="5"/>
      <c r="AF1" s="5"/>
      <c r="AG1" s="5"/>
      <c r="AH1" s="5"/>
      <c r="AI1" s="177" t="s">
        <v>522</v>
      </c>
      <c r="AJ1" s="177" t="s">
        <v>525</v>
      </c>
      <c r="AK1" s="498" t="s">
        <v>77</v>
      </c>
      <c r="AL1" s="498"/>
      <c r="AM1" s="496" t="s">
        <v>523</v>
      </c>
      <c r="AN1" s="496"/>
      <c r="AO1" s="496" t="s">
        <v>524</v>
      </c>
      <c r="AP1" s="496"/>
      <c r="AQ1" s="496" t="s">
        <v>521</v>
      </c>
      <c r="AR1" s="496"/>
      <c r="AS1" s="5"/>
      <c r="AT1" s="5"/>
      <c r="AU1" s="5"/>
      <c r="AV1" s="5" t="s">
        <v>520</v>
      </c>
      <c r="AW1" s="5"/>
      <c r="AX1" s="5"/>
      <c r="AY1" s="496" t="s">
        <v>53</v>
      </c>
      <c r="AZ1" s="496"/>
      <c r="BA1" s="496"/>
      <c r="BB1" s="28"/>
      <c r="BC1" s="28"/>
      <c r="BD1" s="28"/>
      <c r="BE1" s="28"/>
      <c r="BF1" s="28"/>
      <c r="BG1" s="28"/>
      <c r="BH1" s="28"/>
      <c r="BI1" s="28"/>
      <c r="BJ1" s="28"/>
      <c r="BK1" s="28"/>
      <c r="BL1" s="28"/>
      <c r="BM1" s="28"/>
      <c r="BN1" s="28"/>
      <c r="BO1" s="28"/>
      <c r="BP1" s="28"/>
      <c r="BQ1" s="28"/>
      <c r="BR1" s="5"/>
      <c r="BS1" s="5"/>
      <c r="BT1" s="5"/>
      <c r="BU1" s="5"/>
      <c r="BV1" s="5"/>
      <c r="BW1" s="498" t="s">
        <v>84</v>
      </c>
      <c r="BX1" s="498"/>
      <c r="BY1" s="5"/>
      <c r="BZ1" s="5"/>
      <c r="CA1" s="5"/>
      <c r="CB1" s="5"/>
      <c r="CC1" s="5"/>
      <c r="CD1" s="5"/>
      <c r="CE1" s="5"/>
      <c r="CF1" s="5"/>
      <c r="CG1" s="5"/>
      <c r="CH1" s="5"/>
      <c r="CI1" s="5"/>
      <c r="CJ1" s="5"/>
      <c r="CK1" s="5"/>
      <c r="CL1" s="5"/>
      <c r="CM1" s="5"/>
      <c r="CN1" s="5"/>
      <c r="CO1" s="5"/>
      <c r="CP1" s="5"/>
      <c r="CQ1" s="496" t="s">
        <v>18</v>
      </c>
      <c r="CR1" s="496"/>
      <c r="CS1" s="28"/>
      <c r="CT1" s="28"/>
      <c r="CU1" s="28"/>
      <c r="CV1" s="28"/>
      <c r="CW1" s="28"/>
      <c r="CX1" s="5"/>
      <c r="CY1" s="5"/>
      <c r="CZ1" s="498" t="s">
        <v>300</v>
      </c>
      <c r="DA1" s="498"/>
      <c r="DB1" s="498"/>
      <c r="DC1" s="498"/>
      <c r="DD1" s="498"/>
      <c r="DE1" s="5"/>
      <c r="DF1" s="5"/>
      <c r="DG1" s="498" t="s">
        <v>263</v>
      </c>
      <c r="DH1" s="498"/>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1024</v>
      </c>
      <c r="E3" s="138" t="s">
        <v>791</v>
      </c>
      <c r="F3" s="138" t="s">
        <v>1</v>
      </c>
      <c r="G3" s="173" t="s">
        <v>249</v>
      </c>
      <c r="H3" s="138" t="s">
        <v>58</v>
      </c>
      <c r="I3" s="138" t="s">
        <v>251</v>
      </c>
      <c r="J3" s="138" t="s">
        <v>250</v>
      </c>
      <c r="K3" s="138" t="s">
        <v>60</v>
      </c>
      <c r="L3" s="138" t="s">
        <v>248</v>
      </c>
      <c r="M3" s="138" t="s">
        <v>62</v>
      </c>
      <c r="N3" s="138" t="s">
        <v>1068</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833</v>
      </c>
      <c r="AJ3" s="138" t="s">
        <v>834</v>
      </c>
      <c r="AK3" s="138" t="s">
        <v>2</v>
      </c>
      <c r="AL3" s="138" t="s">
        <v>7</v>
      </c>
      <c r="AM3" s="138" t="s">
        <v>829</v>
      </c>
      <c r="AN3" s="138" t="s">
        <v>830</v>
      </c>
      <c r="AO3" s="138" t="s">
        <v>831</v>
      </c>
      <c r="AP3" s="138" t="s">
        <v>832</v>
      </c>
      <c r="AQ3" s="138" t="s">
        <v>1056</v>
      </c>
      <c r="AR3" s="138" t="s">
        <v>1057</v>
      </c>
      <c r="AS3" s="138" t="s">
        <v>526</v>
      </c>
      <c r="AT3" s="138" t="s">
        <v>527</v>
      </c>
      <c r="AU3" s="138" t="s">
        <v>792</v>
      </c>
      <c r="AV3" s="138" t="s">
        <v>835</v>
      </c>
      <c r="AW3" s="138" t="s">
        <v>836</v>
      </c>
      <c r="AX3" s="138" t="s">
        <v>793</v>
      </c>
      <c r="AY3" s="173" t="s">
        <v>837</v>
      </c>
      <c r="AZ3" s="138" t="s">
        <v>838</v>
      </c>
      <c r="BA3" s="138" t="s">
        <v>839</v>
      </c>
      <c r="BB3" s="138" t="s">
        <v>840</v>
      </c>
      <c r="BC3" s="138" t="s">
        <v>841</v>
      </c>
      <c r="BD3" s="138" t="s">
        <v>842</v>
      </c>
      <c r="BE3" s="138" t="s">
        <v>843</v>
      </c>
      <c r="BF3" s="138" t="s">
        <v>844</v>
      </c>
      <c r="BG3" s="138" t="s">
        <v>845</v>
      </c>
      <c r="BH3" s="138" t="s">
        <v>846</v>
      </c>
      <c r="BI3" s="138" t="s">
        <v>847</v>
      </c>
      <c r="BJ3" s="138" t="s">
        <v>848</v>
      </c>
      <c r="BK3" s="138" t="s">
        <v>849</v>
      </c>
      <c r="BL3" s="138" t="s">
        <v>850</v>
      </c>
      <c r="BM3" s="138" t="s">
        <v>851</v>
      </c>
      <c r="BN3" s="138" t="s">
        <v>852</v>
      </c>
      <c r="BO3" s="138" t="s">
        <v>853</v>
      </c>
      <c r="BP3" s="138" t="s">
        <v>854</v>
      </c>
      <c r="BQ3" s="175" t="s">
        <v>855</v>
      </c>
      <c r="BR3" s="138" t="s">
        <v>808</v>
      </c>
      <c r="BS3" s="138" t="s">
        <v>809</v>
      </c>
      <c r="BT3" s="138" t="s">
        <v>900</v>
      </c>
      <c r="BU3" s="138" t="s">
        <v>878</v>
      </c>
      <c r="BV3" s="138" t="s">
        <v>810</v>
      </c>
      <c r="BW3" s="138" t="s">
        <v>1039</v>
      </c>
      <c r="BX3" s="138" t="s">
        <v>921</v>
      </c>
      <c r="BY3" s="138" t="s">
        <v>922</v>
      </c>
      <c r="BZ3" s="138" t="s">
        <v>923</v>
      </c>
      <c r="CA3" s="138" t="s">
        <v>924</v>
      </c>
      <c r="CB3" s="138" t="s">
        <v>925</v>
      </c>
      <c r="CC3" s="138" t="s">
        <v>926</v>
      </c>
      <c r="CD3" s="138" t="s">
        <v>927</v>
      </c>
      <c r="CE3" s="138" t="s">
        <v>928</v>
      </c>
      <c r="CF3" s="138" t="s">
        <v>929</v>
      </c>
      <c r="CG3" s="138" t="s">
        <v>930</v>
      </c>
      <c r="CH3" s="138" t="s">
        <v>931</v>
      </c>
      <c r="CI3" s="138" t="s">
        <v>932</v>
      </c>
      <c r="CJ3" s="138" t="s">
        <v>933</v>
      </c>
      <c r="CK3" s="138" t="s">
        <v>934</v>
      </c>
      <c r="CL3" s="138" t="s">
        <v>935</v>
      </c>
      <c r="CM3" s="138" t="s">
        <v>936</v>
      </c>
      <c r="CN3" s="138" t="s">
        <v>937</v>
      </c>
      <c r="CO3" s="138" t="s">
        <v>938</v>
      </c>
      <c r="CP3" s="138" t="s">
        <v>884</v>
      </c>
      <c r="CQ3" s="138" t="s">
        <v>821</v>
      </c>
      <c r="CR3" s="138" t="s">
        <v>822</v>
      </c>
      <c r="CS3" s="138" t="s">
        <v>823</v>
      </c>
      <c r="CT3" s="138" t="s">
        <v>824</v>
      </c>
      <c r="CU3" s="138" t="s">
        <v>825</v>
      </c>
      <c r="CV3" s="138" t="s">
        <v>826</v>
      </c>
      <c r="CW3" s="138" t="s">
        <v>827</v>
      </c>
      <c r="CX3" s="138" t="s">
        <v>263</v>
      </c>
      <c r="CY3" s="138" t="s">
        <v>885</v>
      </c>
      <c r="CZ3" s="138" t="s">
        <v>889</v>
      </c>
      <c r="DA3" s="138" t="s">
        <v>890</v>
      </c>
      <c r="DB3" s="138" t="s">
        <v>891</v>
      </c>
      <c r="DC3" s="138" t="s">
        <v>892</v>
      </c>
      <c r="DD3" s="138" t="s">
        <v>893</v>
      </c>
      <c r="DE3" s="138" t="s">
        <v>894</v>
      </c>
      <c r="DF3" s="138" t="s">
        <v>895</v>
      </c>
      <c r="DG3" s="138" t="s">
        <v>828</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44871</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44871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44871.041666666664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44871.041666666664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44871.083333333328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44871.083333333328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44871.124999999993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44871.124999999993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44871.166666666657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44871.166666666657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44871.208333333321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44871.208333333321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44871.249999999985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44871.249999999985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44871.29166666665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44871.29166666665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44871.333333333314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44871.333333333314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44871.374999999978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44871.374999999978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44871.416666666642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44871.416666666642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44871.458333333307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44871.458333333307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44871.499999999971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44871.499999999971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44871.541666666635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44871.541666666635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44871.583333333299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44871.583333333299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44871.624999999964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44871.624999999964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44871.666666666628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44871.666666666628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44871.708333333292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44871.708333333292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44871.749999999956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44871.749999999956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44871.791666666621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44871.791666666621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44871.833333333285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44871.833333333285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44871.874999999949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44871.874999999949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44871.916666666613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44871.916666666613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44871.958333333278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44871.958333333278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44871.999999999942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44871.999999999942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44872.041666666606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44872.041666666606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44872.08333333327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44872.08333333327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44872.124999999935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44872.124999999935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44872.166666666599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44872.166666666599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44872.208333333263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44872.208333333263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44872.249999999927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44872.249999999927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44872.291666666591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44872.291666666591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61"/>
      <c r="Q36" s="182"/>
      <c r="R36" s="182"/>
      <c r="S36" s="182"/>
      <c r="T36" s="182"/>
      <c r="U36" s="182"/>
      <c r="V36" s="182"/>
      <c r="W36" s="182"/>
      <c r="X36" s="182"/>
      <c r="Y36" s="182"/>
      <c r="Z36" s="182"/>
      <c r="AA36" s="182"/>
      <c r="AB36" s="182"/>
      <c r="AC36" s="182"/>
      <c r="AD36" s="182"/>
      <c r="AE36" s="182"/>
      <c r="AF36" s="182"/>
      <c r="AG36" s="182"/>
      <c r="AH36" s="53">
        <f ca="1">TblImps[[#This Row],[Time]]</f>
        <v>44872.333333333256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44872.333333333256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61"/>
      <c r="Q37" s="182"/>
      <c r="R37" s="182"/>
      <c r="S37" s="182"/>
      <c r="T37" s="182"/>
      <c r="U37" s="182"/>
      <c r="V37" s="182"/>
      <c r="W37" s="182"/>
      <c r="X37" s="182"/>
      <c r="Y37" s="182"/>
      <c r="Z37" s="182"/>
      <c r="AA37" s="182"/>
      <c r="AB37" s="182"/>
      <c r="AC37" s="182"/>
      <c r="AD37" s="182"/>
      <c r="AE37" s="182"/>
      <c r="AF37" s="182"/>
      <c r="AG37" s="182"/>
      <c r="AH37" s="53">
        <f ca="1">TblImps[[#This Row],[Time]]</f>
        <v>44872.37499999992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44872.37499999992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61"/>
      <c r="Q38" s="182"/>
      <c r="R38" s="182"/>
      <c r="S38" s="182"/>
      <c r="T38" s="182"/>
      <c r="U38" s="182"/>
      <c r="V38" s="182"/>
      <c r="W38" s="182"/>
      <c r="X38" s="182"/>
      <c r="Y38" s="182"/>
      <c r="Z38" s="182"/>
      <c r="AA38" s="182"/>
      <c r="AB38" s="182"/>
      <c r="AC38" s="182"/>
      <c r="AD38" s="182"/>
      <c r="AE38" s="182"/>
      <c r="AF38" s="161"/>
      <c r="AG38" s="182"/>
      <c r="AH38" s="53">
        <f ca="1">TblImps[[#This Row],[Time]]</f>
        <v>44872.416666666584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44872.416666666584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44872.458333333248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44872.458333333248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44872.499999999913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44872.499999999913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44872.541666666577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44872.541666666577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44872.583333333241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44872.583333333241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44872.624999999905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44872.624999999905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44872.66666666657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44872.66666666657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44872.708333333234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44872.708333333234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44872.749999999898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44872.749999999898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44872.791666666562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44872.791666666562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44872.833333333227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44872.833333333227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44872.874999999891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44872.874999999891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44872.916666666555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44872.916666666555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44872.958333333219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44872.958333333219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44872.999999999884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44872.999999999884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44873.041666666548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44873.041666666548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44873.083333333212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44873.083333333212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44873.124999999876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44873.124999999876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44873.166666666541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44873.166666666541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44873.208333333205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44873.208333333205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44873.249999999869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44873.249999999869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44873.291666666533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44873.291666666533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44873.333333333198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44873.333333333198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44873.374999999862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44873.374999999862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44873.416666666526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44873.416666666526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44873.45833333319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44873.45833333319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44873.499999999854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44873.499999999854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44873.541666666519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44873.541666666519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44873.583333333183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44873.583333333183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44873.624999999847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44873.624999999847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44873.666666666511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44873.666666666511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44873.708333333176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44873.708333333176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44873.74999999984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44873.74999999984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44873.791666666504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44873.791666666504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44873.833333333168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44873.833333333168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44873.874999999833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44873.874999999833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44873.916666666497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44873.916666666497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44873.958333333161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44873.958333333161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44873.999999999825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211">
        <f ca="1">TblConstr[[#This Row],[build -db]]*TblConstr[[#This Row],[CPA Platinum -DB]] + TblConstr[[#This Row],[build db]]*TblConstr[[#This Row],[CPA Platinum DB]]</f>
        <v>0</v>
      </c>
      <c r="AR76" s="211">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44873.999999999825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44874.04166666649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44874.04166666649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44874.083333333154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44874.083333333154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44874.124999999818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44874.124999999818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44874.166666666482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44874.166666666482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44874.208333333147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44874.208333333147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44874.249999999811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44874.249999999811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44874.291666666475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44874.291666666475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44874.333333333139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44874.333333333139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44874.374999999804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44874.374999999804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44874.416666666468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44874.416666666468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44874.458333333132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44874.458333333132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44874.499999999796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44874.499999999796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44874.541666666461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44874.541666666461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44874.583333333125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44874.583333333125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44874.624999999789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44874.624999999789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44874.666666666453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44874.666666666453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44874.708333333117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44874.708333333117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44874.749999999782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44874.749999999782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44874.791666666446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44874.791666666446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44874.83333333311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44874.83333333311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44874.874999999774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44874.874999999774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44874.916666666439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44874.916666666439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44874.958333333103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44874.958333333103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44874.999999999767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44874.999999999767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44875.041666666431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44875.041666666431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44875.083333333096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44875.083333333096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44875.12499999976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44875.12499999976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44875.166666666424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44875.166666666424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44875.208333333088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44875.208333333088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44875.249999999753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44875.249999999753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44875.291666666417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44875.291666666417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44875.333333333081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44875.333333333081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44875.374999999745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44875.374999999745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44875.41666666641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44875.41666666641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44875.458333333074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44875.458333333074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44875.499999999738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44875.499999999738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44875.541666666402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44875.541666666402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44875.583333333067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44875.583333333067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44875.624999999731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44875.624999999731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44875.666666666395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44875.666666666395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44875.708333333059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44875.708333333059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44875.749999999724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44875.749999999724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44875.791666666388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44875.791666666388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44875.833333333052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44875.833333333052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44875.874999999716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44875.874999999716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44875.91666666638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44875.91666666638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44875.958333333045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44875.958333333045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44875.999999999709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44875.999999999709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44876.041666666373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44876.041666666373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44876.083333333037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44876.083333333037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44876.124999999702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44876.124999999702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44876.166666666366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44876.166666666366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44876.20833333303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44876.20833333303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44876.249999999694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44876.249999999694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44876.291666666359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44876.291666666359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44876.333333333023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44876.333333333023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44876.374999999687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44876.374999999687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44876.416666666351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44876.416666666351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44876.458333333016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44876.458333333016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44876.49999999968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44876.49999999968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5" t="s">
        <v>321</v>
      </c>
      <c r="B1269" s="448"/>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20" priority="67" stopIfTrue="1">
      <formula>XEZ137&lt;0</formula>
    </cfRule>
  </conditionalFormatting>
  <conditionalFormatting sqref="A137:D1268 A1271:D65537 F1271:H65537 F137:H1268">
    <cfRule type="expression" dxfId="719" priority="68" stopIfTrue="1">
      <formula>XEV137&lt;0</formula>
    </cfRule>
  </conditionalFormatting>
  <conditionalFormatting sqref="E1271:E65537 E137:E1268">
    <cfRule type="expression" dxfId="718" priority="69" stopIfTrue="1">
      <formula>XEU137&lt;0</formula>
    </cfRule>
  </conditionalFormatting>
  <conditionalFormatting sqref="DI1271:DJ52023 O1271:AG52052 O137:AG1268 BV1271:DH52052 BV137:DJ1268">
    <cfRule type="expression" dxfId="717" priority="70" stopIfTrue="1">
      <formula>ROW()-2=#REF!</formula>
    </cfRule>
  </conditionalFormatting>
  <conditionalFormatting sqref="A1269:AG1270 BV1269:DJ1270">
    <cfRule type="expression" dxfId="716" priority="71" stopIfTrue="1">
      <formula>$A$1270&gt;144</formula>
    </cfRule>
  </conditionalFormatting>
  <conditionalFormatting sqref="K1271:L65537 K137:L1268">
    <cfRule type="expression" dxfId="715" priority="89" stopIfTrue="1">
      <formula>A137&lt;0</formula>
    </cfRule>
  </conditionalFormatting>
  <conditionalFormatting sqref="AY4:BQ136">
    <cfRule type="expression" dxfId="714" priority="1" stopIfTrue="1">
      <formula>OR(AY4&lt;0,ROW()-3=$A$1270)</formula>
    </cfRule>
  </conditionalFormatting>
  <conditionalFormatting sqref="I1271:J65537 I137:J1268">
    <cfRule type="expression" dxfId="713" priority="92" stopIfTrue="1">
      <formula>A137&lt;0</formula>
    </cfRule>
  </conditionalFormatting>
  <conditionalFormatting sqref="A4:DJ136">
    <cfRule type="expression" dxfId="712" priority="7" stopIfTrue="1">
      <formula>ROW()-3=$A$1270</formula>
    </cfRule>
    <cfRule type="expression" dxfId="711" priority="130">
      <formula>$A4=73</formula>
    </cfRule>
    <cfRule type="expression" dxfId="710" priority="131">
      <formula>ROUND(($A4-1)/12,0)=INT($A4-1)/12</formula>
    </cfRule>
  </conditionalFormatting>
  <conditionalFormatting sqref="A1:XFD3">
    <cfRule type="expression" dxfId="709"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16384" width="3.42578125" style="45"/>
  </cols>
  <sheetData>
    <row r="1" spans="1:36" s="5" customFormat="1" x14ac:dyDescent="0.2">
      <c r="A1" s="28"/>
      <c r="B1" s="28"/>
      <c r="D1" s="5" t="s">
        <v>54</v>
      </c>
      <c r="K1" s="219"/>
      <c r="L1" s="499" t="s">
        <v>306</v>
      </c>
      <c r="M1" s="448"/>
      <c r="N1" s="448"/>
      <c r="O1" s="448"/>
      <c r="P1" s="448"/>
      <c r="Q1" s="448"/>
      <c r="R1" s="28"/>
      <c r="S1" s="5" t="s">
        <v>360</v>
      </c>
      <c r="T1" s="5" t="s">
        <v>181</v>
      </c>
      <c r="AB1" s="498" t="s">
        <v>77</v>
      </c>
      <c r="AC1" s="498"/>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791</v>
      </c>
      <c r="D3" s="138" t="s">
        <v>55</v>
      </c>
      <c r="E3" s="138" t="s">
        <v>58</v>
      </c>
      <c r="F3" s="138" t="s">
        <v>1047</v>
      </c>
      <c r="G3" s="138" t="s">
        <v>59</v>
      </c>
      <c r="H3" s="138" t="s">
        <v>60</v>
      </c>
      <c r="I3" s="138" t="s">
        <v>61</v>
      </c>
      <c r="J3" s="138" t="s">
        <v>62</v>
      </c>
      <c r="K3" s="222" t="s">
        <v>896</v>
      </c>
      <c r="L3" s="222" t="s">
        <v>897</v>
      </c>
      <c r="M3" s="222" t="s">
        <v>898</v>
      </c>
      <c r="N3" s="223" t="s">
        <v>189</v>
      </c>
      <c r="O3" s="223" t="s">
        <v>370</v>
      </c>
      <c r="P3" s="223" t="s">
        <v>369</v>
      </c>
      <c r="Q3" s="138" t="s">
        <v>900</v>
      </c>
      <c r="R3" s="138" t="s">
        <v>873</v>
      </c>
      <c r="S3" s="138" t="s">
        <v>901</v>
      </c>
      <c r="T3" s="138" t="s">
        <v>1040</v>
      </c>
      <c r="U3" s="138" t="s">
        <v>1041</v>
      </c>
      <c r="V3" s="138" t="s">
        <v>1042</v>
      </c>
      <c r="W3" s="138" t="s">
        <v>1043</v>
      </c>
      <c r="X3" s="138" t="s">
        <v>1044</v>
      </c>
      <c r="Y3" s="138" t="s">
        <v>1045</v>
      </c>
      <c r="Z3" s="138" t="s">
        <v>1046</v>
      </c>
      <c r="AA3" s="138" t="s">
        <v>316</v>
      </c>
      <c r="AB3" s="138" t="s">
        <v>24</v>
      </c>
      <c r="AC3" s="138" t="s">
        <v>2</v>
      </c>
      <c r="AD3" s="138" t="s">
        <v>792</v>
      </c>
      <c r="AE3" s="138" t="s">
        <v>517</v>
      </c>
      <c r="AF3" s="138" t="s">
        <v>57</v>
      </c>
      <c r="AG3" s="138" t="s">
        <v>183</v>
      </c>
      <c r="AH3" s="138" t="s">
        <v>899</v>
      </c>
      <c r="AI3" s="138" t="s">
        <v>886</v>
      </c>
      <c r="AJ3" s="224" t="s">
        <v>779</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44871</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44871.041666666664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44871.083333333328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44871.124999999993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44871.166666666657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44871.208333333321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44871.249999999985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44871.29166666665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44871.333333333314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44871.374999999978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44871.416666666642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44871.458333333307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44871.499999999971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44871.541666666635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44871.583333333299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44871.624999999964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44871.666666666628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44871.708333333292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44871.749999999956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44871.791666666621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44871.833333333285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44871.874999999949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44871.916666666613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44871.958333333278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44871.999999999942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44872.041666666606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44872.08333333327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44872.124999999935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44872.166666666599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44872.208333333263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44872.249999999927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44872.291666666591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44872.333333333256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44872.37499999992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44872.416666666584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44872.458333333248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44872.499999999913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44872.541666666577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44872.583333333241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44872.624999999905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44872.66666666657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44872.708333333234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44872.749999999898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44872.791666666562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44872.833333333227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44872.874999999891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44872.916666666555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44872.958333333219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44872.999999999884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44873.041666666548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1066</v>
      </c>
      <c r="M54" s="398" t="s">
        <v>308</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44873.083333333212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44873.124999999876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44873.166666666541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44873.208333333205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44873.249999999869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44873.291666666533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44873.333333333198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44873.374999999862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44873.416666666526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44873.45833333319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44873.499999999854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44873.541666666519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44873.583333333183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44873.624999999847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44873.666666666511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44873.708333333176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44873.74999999984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44873.791666666504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44873.833333333168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44873.874999999833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44873.916666666497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44873.958333333161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44873.999999999825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44874.04166666649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44874.083333333154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44874.124999999818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44874.166666666482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44874.208333333147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44874.249999999811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44874.291666666475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44874.333333333139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44874.374999999804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44874.416666666468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44874.458333333132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44874.499999999796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44874.541666666461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44874.583333333125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44874.624999999789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44874.666666666453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44874.708333333117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44874.749999999782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44874.791666666446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44874.83333333311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44874.874999999774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44874.916666666439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44874.958333333103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44874.999999999767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44875.041666666431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44875.083333333096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44875.12499999976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44875.166666666424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44875.208333333088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44875.249999999753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44875.291666666417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44875.333333333081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44875.374999999745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44875.41666666641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44875.458333333074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44875.499999999738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44875.541666666402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44875.583333333067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44875.624999999731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44875.666666666395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44875.708333333059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44875.749999999724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44875.791666666388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44875.833333333052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44875.874999999716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44875.91666666638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44875.958333333045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44875.999999999709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44876.041666666373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44876.083333333037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44876.124999999702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44876.166666666366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44876.20833333303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44876.249999999694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44876.291666666359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44876.333333333023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44876.374999999687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44876.416666666351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44876.458333333016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44876.49999999968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5" t="s">
        <v>321</v>
      </c>
      <c r="C1269" s="495"/>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76" priority="13" stopIfTrue="1">
      <formula>$M26&lt;$M17</formula>
    </cfRule>
    <cfRule type="expression" dxfId="475" priority="14" stopIfTrue="1">
      <formula>$M17&lt;$M26</formula>
    </cfRule>
  </conditionalFormatting>
  <conditionalFormatting sqref="C1270 D1269:AJ1270 A1269:B1270">
    <cfRule type="expression" dxfId="474" priority="11" stopIfTrue="1">
      <formula>$B$1270&gt;144</formula>
    </cfRule>
  </conditionalFormatting>
  <conditionalFormatting sqref="A4:J136 N4:AJ136">
    <cfRule type="expression" dxfId="473" priority="1" stopIfTrue="1">
      <formula>ROW()-3=$B$1270</formula>
    </cfRule>
  </conditionalFormatting>
  <conditionalFormatting sqref="D4:J136">
    <cfRule type="expression" dxfId="472" priority="2" stopIfTrue="1">
      <formula>OR(ROW()-3=$B$1270,D4&lt;0)</formula>
    </cfRule>
  </conditionalFormatting>
  <conditionalFormatting sqref="A1:XFD3">
    <cfRule type="expression" dxfId="471" priority="16" stopIfTrue="1">
      <formula>$B$1270&lt;0</formula>
    </cfRule>
  </conditionalFormatting>
  <conditionalFormatting sqref="A4:AJ136">
    <cfRule type="expression" dxfId="470" priority="3">
      <formula>$A4=73</formula>
    </cfRule>
    <cfRule type="expression" dxfId="469"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791</v>
      </c>
      <c r="J3" s="138" t="s">
        <v>0</v>
      </c>
      <c r="K3" s="138" t="s">
        <v>316</v>
      </c>
      <c r="L3" s="138" t="s">
        <v>1048</v>
      </c>
      <c r="M3" s="138" t="s">
        <v>1049</v>
      </c>
      <c r="N3" s="138" t="s">
        <v>1050</v>
      </c>
      <c r="O3" s="138" t="s">
        <v>1051</v>
      </c>
      <c r="P3" s="138" t="s">
        <v>1052</v>
      </c>
      <c r="Q3" s="138" t="s">
        <v>1053</v>
      </c>
      <c r="R3" s="138" t="s">
        <v>1054</v>
      </c>
      <c r="S3" s="138" t="s">
        <v>307</v>
      </c>
      <c r="T3" s="138" t="s">
        <v>199</v>
      </c>
      <c r="U3" s="138" t="s">
        <v>792</v>
      </c>
      <c r="V3" s="138" t="s">
        <v>2</v>
      </c>
      <c r="W3" s="138" t="s">
        <v>793</v>
      </c>
      <c r="X3" s="138" t="s">
        <v>57</v>
      </c>
      <c r="Y3" s="138" t="s">
        <v>920</v>
      </c>
      <c r="Z3" s="138" t="s">
        <v>808</v>
      </c>
      <c r="AA3" s="138" t="s">
        <v>265</v>
      </c>
      <c r="AB3" s="138" t="s">
        <v>809</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44871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44871.041666666664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44871.083333333328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44871.124999999993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44871.166666666657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44871.208333333321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44871.249999999985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44871.29166666665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44871.333333333314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44871.374999999978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44871.416666666642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44871.458333333307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44871.499999999971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44871.541666666635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44871.583333333299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44871.624999999964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44871.666666666628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44871.708333333292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44871.749999999956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44871.791666666621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44871.833333333285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44871.874999999949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44871.916666666613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44871.958333333278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44871.999999999942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44872.041666666606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44872.08333333327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44872.124999999935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44872.166666666599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44872.208333333263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44872.249999999927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44872.291666666591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44872.333333333256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44872.37499999992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44872.416666666584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44872.458333333248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44872.499999999913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44872.541666666577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44872.583333333241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44872.624999999905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44872.66666666657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44872.708333333234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44872.749999999898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44872.791666666562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44872.833333333227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44872.874999999891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44872.916666666555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44872.958333333219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44872.999999999884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44873.041666666548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44873.083333333212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44873.124999999876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44873.166666666541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44873.208333333205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44873.249999999869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44873.291666666533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44873.333333333198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44873.374999999862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44873.416666666526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44873.45833333319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44873.499999999854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44873.541666666519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44873.583333333183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44873.624999999847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44873.666666666511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44873.708333333176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44873.74999999984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44873.791666666504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44873.833333333168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44873.874999999833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44873.916666666497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44873.958333333161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44873.999999999825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44874.04166666649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44874.083333333154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44874.124999999818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44874.166666666482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44874.208333333147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44874.249999999811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44874.291666666475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44874.333333333139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44874.374999999804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44874.416666666468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44874.458333333132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44874.499999999796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44874.541666666461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44874.583333333125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44874.624999999789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44874.666666666453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44874.708333333117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44874.749999999782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44874.791666666446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44874.83333333311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44874.874999999774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44874.916666666439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44874.958333333103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44874.999999999767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44875.041666666431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44875.083333333096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44875.12499999976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44875.166666666424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44875.208333333088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44875.249999999753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44875.291666666417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44875.333333333081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44875.374999999745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44875.41666666641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44875.458333333074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44875.499999999738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44875.541666666402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44875.583333333067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44875.624999999731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44875.666666666395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44875.708333333059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44875.749999999724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44875.791666666388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44875.833333333052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44875.874999999716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44875.91666666638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44875.958333333045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44875.999999999709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44876.041666666373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44876.083333333037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44876.124999999702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44876.166666666366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44876.20833333303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44876.249999999694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44876.291666666359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44876.333333333023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44876.374999999687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44876.416666666351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44876.458333333016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44876.49999999968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5" t="s">
        <v>321</v>
      </c>
      <c r="B1269" s="495"/>
      <c r="I1269" s="253" t="s">
        <v>311</v>
      </c>
      <c r="L1269" s="254"/>
      <c r="M1269" s="254">
        <v>-10</v>
      </c>
      <c r="N1269" s="254">
        <v>10</v>
      </c>
      <c r="O1269" s="254"/>
      <c r="P1269" s="254"/>
      <c r="Q1269" s="254"/>
      <c r="R1269" s="254"/>
    </row>
    <row r="1270" spans="1:18" x14ac:dyDescent="0.2">
      <c r="A1270" s="28">
        <f>Overview!E17</f>
        <v>0</v>
      </c>
      <c r="B1270" s="28"/>
      <c r="L1270" s="500" t="s">
        <v>310</v>
      </c>
      <c r="M1270" s="448"/>
      <c r="N1270" s="448"/>
      <c r="O1270" s="448"/>
      <c r="P1270" s="448"/>
      <c r="Q1270" s="448"/>
      <c r="R1270" s="448"/>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Q1"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4.71093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6" t="s">
        <v>31</v>
      </c>
      <c r="Q1" s="496"/>
      <c r="R1" s="496"/>
      <c r="S1" s="501" t="s">
        <v>481</v>
      </c>
      <c r="T1" s="496"/>
      <c r="U1" s="176"/>
      <c r="V1" s="496" t="s">
        <v>482</v>
      </c>
      <c r="W1" s="496"/>
      <c r="X1" s="5"/>
      <c r="Y1" s="496" t="s">
        <v>24</v>
      </c>
      <c r="Z1" s="496"/>
      <c r="AA1" s="496"/>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6" t="s">
        <v>497</v>
      </c>
      <c r="BJ1" s="496"/>
      <c r="BK1" s="496"/>
      <c r="BL1" s="496"/>
      <c r="BM1" s="496"/>
      <c r="BN1" s="496"/>
      <c r="BO1" s="496"/>
      <c r="BP1" s="496"/>
      <c r="BQ1" s="497"/>
      <c r="BR1" s="497"/>
      <c r="BS1" s="497"/>
      <c r="BT1" s="497"/>
      <c r="BU1" s="5"/>
      <c r="BV1" s="498" t="s">
        <v>303</v>
      </c>
      <c r="BW1" s="448"/>
      <c r="BX1" s="448"/>
      <c r="BY1" s="28"/>
      <c r="BZ1" s="28"/>
      <c r="CA1" s="5"/>
      <c r="CB1" s="5"/>
      <c r="CC1" s="28"/>
      <c r="CD1" s="28"/>
      <c r="CE1" s="28"/>
      <c r="CF1" s="28"/>
      <c r="CG1" s="28"/>
      <c r="CH1" s="28"/>
      <c r="CI1" s="28"/>
      <c r="CJ1" s="28"/>
      <c r="CK1" s="5"/>
      <c r="CL1" s="5"/>
      <c r="CM1" s="5"/>
      <c r="CN1" s="496" t="s">
        <v>317</v>
      </c>
      <c r="CO1" s="496"/>
      <c r="CP1" s="496"/>
      <c r="CQ1" s="497"/>
      <c r="CR1" s="497"/>
      <c r="CS1" s="497"/>
      <c r="CT1" s="497"/>
      <c r="CU1" s="497"/>
      <c r="CV1" s="497"/>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1117</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1117</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1117</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791</v>
      </c>
      <c r="E3" s="138" t="s">
        <v>787</v>
      </c>
      <c r="F3" s="138" t="s">
        <v>788</v>
      </c>
      <c r="G3" s="138" t="s">
        <v>789</v>
      </c>
      <c r="H3" s="138" t="s">
        <v>790</v>
      </c>
      <c r="I3" s="138" t="s">
        <v>25</v>
      </c>
      <c r="J3" s="138" t="s">
        <v>1117</v>
      </c>
      <c r="K3" s="138" t="s">
        <v>26</v>
      </c>
      <c r="L3" s="138" t="s">
        <v>27</v>
      </c>
      <c r="M3" s="138" t="s">
        <v>792</v>
      </c>
      <c r="N3" s="138" t="s">
        <v>236</v>
      </c>
      <c r="O3" s="138" t="s">
        <v>793</v>
      </c>
      <c r="P3" s="138" t="s">
        <v>194</v>
      </c>
      <c r="Q3" s="138" t="s">
        <v>818</v>
      </c>
      <c r="R3" s="138" t="s">
        <v>233</v>
      </c>
      <c r="S3" s="258" t="s">
        <v>483</v>
      </c>
      <c r="T3" s="138" t="s">
        <v>480</v>
      </c>
      <c r="U3" s="138" t="s">
        <v>819</v>
      </c>
      <c r="V3" s="259" t="s">
        <v>887</v>
      </c>
      <c r="W3" s="138" t="s">
        <v>888</v>
      </c>
      <c r="X3" s="138" t="s">
        <v>1</v>
      </c>
      <c r="Y3" s="138" t="s">
        <v>185</v>
      </c>
      <c r="Z3" s="138" t="s">
        <v>184</v>
      </c>
      <c r="AA3" s="138" t="s">
        <v>24</v>
      </c>
      <c r="AB3" s="138" t="s">
        <v>808</v>
      </c>
      <c r="AC3" s="138" t="s">
        <v>189</v>
      </c>
      <c r="AD3" s="138" t="s">
        <v>809</v>
      </c>
      <c r="AE3" s="138" t="s">
        <v>873</v>
      </c>
      <c r="AF3" s="138" t="s">
        <v>316</v>
      </c>
      <c r="AG3" s="138" t="s">
        <v>802</v>
      </c>
      <c r="AH3" s="138" t="s">
        <v>803</v>
      </c>
      <c r="AI3" s="138" t="s">
        <v>804</v>
      </c>
      <c r="AJ3" s="138" t="s">
        <v>805</v>
      </c>
      <c r="AK3" s="138" t="s">
        <v>806</v>
      </c>
      <c r="AL3" s="138" t="s">
        <v>1116</v>
      </c>
      <c r="AM3" s="138" t="s">
        <v>807</v>
      </c>
      <c r="AN3" s="138" t="s">
        <v>1115</v>
      </c>
      <c r="AO3" s="138" t="s">
        <v>810</v>
      </c>
      <c r="AP3" s="138" t="s">
        <v>2</v>
      </c>
      <c r="AQ3" s="258" t="s">
        <v>1029</v>
      </c>
      <c r="AR3" s="138" t="s">
        <v>820</v>
      </c>
      <c r="AS3" s="258" t="s">
        <v>1030</v>
      </c>
      <c r="AT3" s="138" t="s">
        <v>1067</v>
      </c>
      <c r="AU3" s="138" t="s">
        <v>1069</v>
      </c>
      <c r="AV3" s="138" t="s">
        <v>795</v>
      </c>
      <c r="AW3" s="138" t="s">
        <v>811</v>
      </c>
      <c r="AX3" s="138" t="s">
        <v>812</v>
      </c>
      <c r="AY3" s="138" t="s">
        <v>813</v>
      </c>
      <c r="AZ3" s="138" t="s">
        <v>814</v>
      </c>
      <c r="BA3" s="138" t="s">
        <v>815</v>
      </c>
      <c r="BB3" s="138" t="s">
        <v>816</v>
      </c>
      <c r="BC3" s="138" t="s">
        <v>1118</v>
      </c>
      <c r="BD3" s="138" t="s">
        <v>817</v>
      </c>
      <c r="BE3" s="138" t="s">
        <v>1119</v>
      </c>
      <c r="BF3" s="138" t="s">
        <v>796</v>
      </c>
      <c r="BG3" s="138" t="s">
        <v>237</v>
      </c>
      <c r="BH3" s="138" t="s">
        <v>359</v>
      </c>
      <c r="BI3" s="138" t="s">
        <v>498</v>
      </c>
      <c r="BJ3" s="138" t="s">
        <v>499</v>
      </c>
      <c r="BK3" s="138" t="s">
        <v>500</v>
      </c>
      <c r="BL3" s="138" t="s">
        <v>501</v>
      </c>
      <c r="BM3" s="138" t="s">
        <v>502</v>
      </c>
      <c r="BN3" s="138" t="s">
        <v>503</v>
      </c>
      <c r="BO3" s="138" t="s">
        <v>504</v>
      </c>
      <c r="BP3" s="138" t="s">
        <v>505</v>
      </c>
      <c r="BQ3" s="138" t="s">
        <v>916</v>
      </c>
      <c r="BR3" s="138" t="s">
        <v>1120</v>
      </c>
      <c r="BS3" s="138" t="s">
        <v>917</v>
      </c>
      <c r="BT3" s="138" t="s">
        <v>918</v>
      </c>
      <c r="BU3" s="138" t="s">
        <v>919</v>
      </c>
      <c r="BV3" s="138" t="s">
        <v>250</v>
      </c>
      <c r="BW3" s="138" t="s">
        <v>302</v>
      </c>
      <c r="BX3" s="138" t="s">
        <v>125</v>
      </c>
      <c r="BY3" s="138" t="s">
        <v>1032</v>
      </c>
      <c r="BZ3" s="138" t="s">
        <v>1031</v>
      </c>
      <c r="CA3" s="138" t="s">
        <v>141</v>
      </c>
      <c r="CB3" s="138" t="s">
        <v>133</v>
      </c>
      <c r="CC3" s="138" t="s">
        <v>1096</v>
      </c>
      <c r="CD3" s="138" t="s">
        <v>1100</v>
      </c>
      <c r="CE3" s="138" t="s">
        <v>333</v>
      </c>
      <c r="CF3" s="138" t="s">
        <v>334</v>
      </c>
      <c r="CG3" s="138" t="s">
        <v>338</v>
      </c>
      <c r="CH3" s="138" t="s">
        <v>339</v>
      </c>
      <c r="CI3" s="138" t="s">
        <v>145</v>
      </c>
      <c r="CJ3" s="138" t="s">
        <v>507</v>
      </c>
      <c r="CK3" s="260" t="s">
        <v>797</v>
      </c>
      <c r="CL3" s="260" t="s">
        <v>798</v>
      </c>
      <c r="CM3" s="260" t="s">
        <v>799</v>
      </c>
      <c r="CN3" s="138" t="s">
        <v>1033</v>
      </c>
      <c r="CO3" s="138" t="s">
        <v>902</v>
      </c>
      <c r="CP3" s="138" t="s">
        <v>903</v>
      </c>
      <c r="CQ3" s="138" t="s">
        <v>904</v>
      </c>
      <c r="CR3" s="138" t="s">
        <v>905</v>
      </c>
      <c r="CS3" s="138" t="s">
        <v>906</v>
      </c>
      <c r="CT3" s="138" t="s">
        <v>907</v>
      </c>
      <c r="CU3" s="138" t="s">
        <v>908</v>
      </c>
      <c r="CV3" s="138" t="s">
        <v>909</v>
      </c>
      <c r="CW3" s="138" t="s">
        <v>910</v>
      </c>
      <c r="CX3" s="138" t="s">
        <v>911</v>
      </c>
      <c r="CY3" s="138" t="s">
        <v>912</v>
      </c>
      <c r="CZ3" s="260" t="s">
        <v>800</v>
      </c>
      <c r="DA3" s="138" t="s">
        <v>1107</v>
      </c>
      <c r="DB3" s="260" t="s">
        <v>801</v>
      </c>
      <c r="DC3" s="138" t="s">
        <v>913</v>
      </c>
      <c r="DD3" s="138" t="s">
        <v>1070</v>
      </c>
      <c r="DE3" s="138" t="s">
        <v>914</v>
      </c>
      <c r="DF3" s="138" t="s">
        <v>915</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44871</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44871</v>
      </c>
      <c r="AV4" s="97">
        <f ca="1">TblMili[[#This Row],[Draftees]]</f>
        <v>100</v>
      </c>
      <c r="AW4" s="161"/>
      <c r="AX4" s="182"/>
      <c r="AY4" s="182"/>
      <c r="AZ4" s="182"/>
      <c r="BA4" s="182"/>
      <c r="BB4" s="161"/>
      <c r="BC4" s="161"/>
      <c r="BD4" s="161"/>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1200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3</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-TblExplore[[#This Row],[Draftees (2)]]</f>
        <v>113</v>
      </c>
      <c r="AB5" s="157"/>
      <c r="AC5" s="183">
        <f ca="1">(TblConstr[[#This Row],[Tot Smi]]+TblConstr[[#This Row],[Dest Smi]])/(TblConstr[[#This Row],[Land]]-TblExplore[[#This Row],[Land Bonus]]*20)</f>
        <v>0</v>
      </c>
      <c r="AD5" s="140"/>
      <c r="AE5" s="261">
        <f>TblMili[[#This Row],[Hour]]</f>
        <v>2</v>
      </c>
      <c r="AF5" s="141">
        <f ca="1">TblExplore[[#This Row],[Time]]</f>
        <v>44871.041666666664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44871.041666666664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1200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3</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-TblExplore[[#This Row],[Draftees (2)]]</f>
        <v>126</v>
      </c>
      <c r="AB6" s="157"/>
      <c r="AC6" s="183">
        <f ca="1">(TblConstr[[#This Row],[Tot Smi]]+TblConstr[[#This Row],[Dest Smi]])/(TblConstr[[#This Row],[Land]]-TblExplore[[#This Row],[Land Bonus]]*20)</f>
        <v>0</v>
      </c>
      <c r="AD6" s="140"/>
      <c r="AE6" s="261">
        <f>TblMili[[#This Row],[Hour]]</f>
        <v>3</v>
      </c>
      <c r="AF6" s="141">
        <f ca="1">TblExplore[[#This Row],[Time]]</f>
        <v>44871.083333333328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44871.083333333328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1200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3</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-TblExplore[[#This Row],[Draftees (2)]]</f>
        <v>140</v>
      </c>
      <c r="AB7" s="157"/>
      <c r="AC7" s="183">
        <f ca="1">(TblConstr[[#This Row],[Tot Smi]]+TblConstr[[#This Row],[Dest Smi]])/(TblConstr[[#This Row],[Land]]-TblExplore[[#This Row],[Land Bonus]]*20)</f>
        <v>0</v>
      </c>
      <c r="AD7" s="140"/>
      <c r="AE7" s="261">
        <f>TblMili[[#This Row],[Hour]]</f>
        <v>4</v>
      </c>
      <c r="AF7" s="141">
        <f ca="1">TblExplore[[#This Row],[Time]]</f>
        <v>44871.124999999993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44871.124999999993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1200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3</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-TblExplore[[#This Row],[Draftees (2)]]</f>
        <v>154</v>
      </c>
      <c r="AB8" s="157"/>
      <c r="AC8" s="183">
        <f ca="1">(TblConstr[[#This Row],[Tot Smi]]+TblConstr[[#This Row],[Dest Smi]])/(TblConstr[[#This Row],[Land]]-TblExplore[[#This Row],[Land Bonus]]*20)</f>
        <v>0</v>
      </c>
      <c r="AD8" s="140"/>
      <c r="AE8" s="261">
        <f>TblMili[[#This Row],[Hour]]</f>
        <v>5</v>
      </c>
      <c r="AF8" s="141">
        <f ca="1">TblExplore[[#This Row],[Time]]</f>
        <v>44871.166666666657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44871.166666666657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1200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3</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-TblExplore[[#This Row],[Draftees (2)]]</f>
        <v>168</v>
      </c>
      <c r="AB9" s="157"/>
      <c r="AC9" s="183">
        <f ca="1">(TblConstr[[#This Row],[Tot Smi]]+TblConstr[[#This Row],[Dest Smi]])/(TblConstr[[#This Row],[Land]]-TblExplore[[#This Row],[Land Bonus]]*20)</f>
        <v>0</v>
      </c>
      <c r="AD9" s="140"/>
      <c r="AE9" s="261">
        <f>TblMili[[#This Row],[Hour]]</f>
        <v>6</v>
      </c>
      <c r="AF9" s="141">
        <f ca="1">TblExplore[[#This Row],[Time]]</f>
        <v>44871.208333333321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44871.208333333321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1200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3</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-TblExplore[[#This Row],[Draftees (2)]]</f>
        <v>182</v>
      </c>
      <c r="AB10" s="157"/>
      <c r="AC10" s="183">
        <f ca="1">(TblConstr[[#This Row],[Tot Smi]]+TblConstr[[#This Row],[Dest Smi]])/(TblConstr[[#This Row],[Land]]-TblExplore[[#This Row],[Land Bonus]]*20)</f>
        <v>0</v>
      </c>
      <c r="AD10" s="140"/>
      <c r="AE10" s="261">
        <f>TblMili[[#This Row],[Hour]]</f>
        <v>7</v>
      </c>
      <c r="AF10" s="141">
        <f ca="1">TblExplore[[#This Row],[Time]]</f>
        <v>44871.249999999985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44871.249999999985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1200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3</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-TblExplore[[#This Row],[Draftees (2)]]</f>
        <v>197</v>
      </c>
      <c r="AB11" s="157"/>
      <c r="AC11" s="183">
        <f ca="1">(TblConstr[[#This Row],[Tot Smi]]+TblConstr[[#This Row],[Dest Smi]])/(TblConstr[[#This Row],[Land]]-TblExplore[[#This Row],[Land Bonus]]*20)</f>
        <v>0</v>
      </c>
      <c r="AD11" s="140"/>
      <c r="AE11" s="261">
        <f>TblMili[[#This Row],[Hour]]</f>
        <v>8</v>
      </c>
      <c r="AF11" s="141">
        <f ca="1">TblExplore[[#This Row],[Time]]</f>
        <v>44871.29166666665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44871.29166666665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1200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3</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-TblExplore[[#This Row],[Draftees (2)]]</f>
        <v>212</v>
      </c>
      <c r="AB12" s="157"/>
      <c r="AC12" s="183">
        <f ca="1">(TblConstr[[#This Row],[Tot Smi]]+TblConstr[[#This Row],[Dest Smi]])/(TblConstr[[#This Row],[Land]]-TblExplore[[#This Row],[Land Bonus]]*20)</f>
        <v>0</v>
      </c>
      <c r="AD12" s="140"/>
      <c r="AE12" s="261">
        <f>TblMili[[#This Row],[Hour]]</f>
        <v>9</v>
      </c>
      <c r="AF12" s="141">
        <f ca="1">TblExplore[[#This Row],[Time]]</f>
        <v>44871.333333333314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44871.333333333314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1200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3</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-TblExplore[[#This Row],[Draftees (2)]]</f>
        <v>227</v>
      </c>
      <c r="AB13" s="157"/>
      <c r="AC13" s="183">
        <f ca="1">(TblConstr[[#This Row],[Tot Smi]]+TblConstr[[#This Row],[Dest Smi]])/(TblConstr[[#This Row],[Land]]-TblExplore[[#This Row],[Land Bonus]]*20)</f>
        <v>0</v>
      </c>
      <c r="AD13" s="140"/>
      <c r="AE13" s="261">
        <f>TblMili[[#This Row],[Hour]]</f>
        <v>10</v>
      </c>
      <c r="AF13" s="141">
        <f ca="1">TblExplore[[#This Row],[Time]]</f>
        <v>44871.374999999978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44871.374999999978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1200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3</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-TblExplore[[#This Row],[Draftees (2)]]</f>
        <v>242</v>
      </c>
      <c r="AB14" s="157"/>
      <c r="AC14" s="183">
        <f ca="1">(TblConstr[[#This Row],[Tot Smi]]+TblConstr[[#This Row],[Dest Smi]])/(TblConstr[[#This Row],[Land]]-TblExplore[[#This Row],[Land Bonus]]*20)</f>
        <v>0</v>
      </c>
      <c r="AD14" s="140"/>
      <c r="AE14" s="261">
        <f>TblMili[[#This Row],[Hour]]</f>
        <v>11</v>
      </c>
      <c r="AF14" s="141">
        <f ca="1">TblExplore[[#This Row],[Time]]</f>
        <v>44871.416666666642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44871.416666666642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1200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3</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-TblExplore[[#This Row],[Draftees (2)]]</f>
        <v>258</v>
      </c>
      <c r="AB15" s="157"/>
      <c r="AC15" s="183">
        <f ca="1">(TblConstr[[#This Row],[Tot Smi]]+TblConstr[[#This Row],[Dest Smi]])/(TblConstr[[#This Row],[Land]]-TblExplore[[#This Row],[Land Bonus]]*20)</f>
        <v>0</v>
      </c>
      <c r="AD15" s="140"/>
      <c r="AE15" s="261">
        <f>TblMili[[#This Row],[Hour]]</f>
        <v>12</v>
      </c>
      <c r="AF15" s="141">
        <f ca="1">TblExplore[[#This Row],[Time]]</f>
        <v>44871.458333333307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44871.458333333307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1200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3</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-TblExplore[[#This Row],[Draftees (2)]]</f>
        <v>274</v>
      </c>
      <c r="AB16" s="157"/>
      <c r="AC16" s="183">
        <f ca="1">(TblConstr[[#This Row],[Tot Smi]]+TblConstr[[#This Row],[Dest Smi]])/(TblConstr[[#This Row],[Land]]-TblExplore[[#This Row],[Land Bonus]]*20)</f>
        <v>0</v>
      </c>
      <c r="AD16" s="261"/>
      <c r="AE16" s="261">
        <f>TblMili[[#This Row],[Hour]]</f>
        <v>13</v>
      </c>
      <c r="AF16" s="141">
        <f ca="1">TblExplore[[#This Row],[Time]]</f>
        <v>44871.499999999971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44871.499999999971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1200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3</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-TblExplore[[#This Row],[Draftees (2)]]</f>
        <v>290</v>
      </c>
      <c r="AB17" s="157"/>
      <c r="AC17" s="183">
        <f ca="1">(TblConstr[[#This Row],[Tot Smi]]+TblConstr[[#This Row],[Dest Smi]])/(TblConstr[[#This Row],[Land]]-TblExplore[[#This Row],[Land Bonus]]*20)</f>
        <v>0</v>
      </c>
      <c r="AD17" s="140"/>
      <c r="AE17" s="261">
        <f>TblMili[[#This Row],[Hour]]</f>
        <v>14</v>
      </c>
      <c r="AF17" s="141">
        <f ca="1">TblExplore[[#This Row],[Time]]</f>
        <v>44871.541666666635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44871.541666666635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1200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3</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-TblExplore[[#This Row],[Draftees (2)]]</f>
        <v>307</v>
      </c>
      <c r="AB18" s="157"/>
      <c r="AC18" s="183">
        <f ca="1">(TblConstr[[#This Row],[Tot Smi]]+TblConstr[[#This Row],[Dest Smi]])/(TblConstr[[#This Row],[Land]]-TblExplore[[#This Row],[Land Bonus]]*20)</f>
        <v>0</v>
      </c>
      <c r="AD18" s="140"/>
      <c r="AE18" s="261">
        <f>TblMili[[#This Row],[Hour]]</f>
        <v>15</v>
      </c>
      <c r="AF18" s="141">
        <f ca="1">TblExplore[[#This Row],[Time]]</f>
        <v>44871.583333333299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44871.583333333299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1200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3</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-TblExplore[[#This Row],[Draftees (2)]]</f>
        <v>324</v>
      </c>
      <c r="AB19" s="157"/>
      <c r="AC19" s="183">
        <f ca="1">(TblConstr[[#This Row],[Tot Smi]]+TblConstr[[#This Row],[Dest Smi]])/(TblConstr[[#This Row],[Land]]-TblExplore[[#This Row],[Land Bonus]]*20)</f>
        <v>0</v>
      </c>
      <c r="AD19" s="140"/>
      <c r="AE19" s="261">
        <f>TblMili[[#This Row],[Hour]]</f>
        <v>16</v>
      </c>
      <c r="AF19" s="141">
        <f ca="1">TblExplore[[#This Row],[Time]]</f>
        <v>44871.624999999964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44871.624999999964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1200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3</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-TblExplore[[#This Row],[Draftees (2)]]</f>
        <v>341</v>
      </c>
      <c r="AB20" s="157"/>
      <c r="AC20" s="183">
        <f ca="1">(TblConstr[[#This Row],[Tot Smi]]+TblConstr[[#This Row],[Dest Smi]])/(TblConstr[[#This Row],[Land]]-TblExplore[[#This Row],[Land Bonus]]*20)</f>
        <v>0</v>
      </c>
      <c r="AD20" s="140"/>
      <c r="AE20" s="261">
        <f>TblMili[[#This Row],[Hour]]</f>
        <v>17</v>
      </c>
      <c r="AF20" s="141">
        <f ca="1">TblExplore[[#This Row],[Time]]</f>
        <v>44871.666666666628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44871.666666666628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1200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3</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-TblExplore[[#This Row],[Draftees (2)]]</f>
        <v>359</v>
      </c>
      <c r="AB21" s="157"/>
      <c r="AC21" s="183">
        <f ca="1">(TblConstr[[#This Row],[Tot Smi]]+TblConstr[[#This Row],[Dest Smi]])/(TblConstr[[#This Row],[Land]]-TblExplore[[#This Row],[Land Bonus]]*20)</f>
        <v>0</v>
      </c>
      <c r="AD21" s="140"/>
      <c r="AE21" s="261">
        <f>TblMili[[#This Row],[Hour]]</f>
        <v>18</v>
      </c>
      <c r="AF21" s="141">
        <f ca="1">TblExplore[[#This Row],[Time]]</f>
        <v>44871.708333333292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44871.708333333292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1200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3</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-TblExplore[[#This Row],[Draftees (2)]]</f>
        <v>377</v>
      </c>
      <c r="AB22" s="157"/>
      <c r="AC22" s="183">
        <f ca="1">(TblConstr[[#This Row],[Tot Smi]]+TblConstr[[#This Row],[Dest Smi]])/(TblConstr[[#This Row],[Land]]-TblExplore[[#This Row],[Land Bonus]]*20)</f>
        <v>0</v>
      </c>
      <c r="AD22" s="140"/>
      <c r="AE22" s="261">
        <f>TblMili[[#This Row],[Hour]]</f>
        <v>19</v>
      </c>
      <c r="AF22" s="141">
        <f ca="1">TblExplore[[#This Row],[Time]]</f>
        <v>44871.749999999956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44871.749999999956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1200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3</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-TblExplore[[#This Row],[Draftees (2)]]</f>
        <v>395</v>
      </c>
      <c r="AB23" s="157"/>
      <c r="AC23" s="183">
        <f ca="1">(TblConstr[[#This Row],[Tot Smi]]+TblConstr[[#This Row],[Dest Smi]])/(TblConstr[[#This Row],[Land]]-TblExplore[[#This Row],[Land Bonus]]*20)</f>
        <v>0</v>
      </c>
      <c r="AD23" s="140"/>
      <c r="AE23" s="261">
        <f>TblMili[[#This Row],[Hour]]</f>
        <v>20</v>
      </c>
      <c r="AF23" s="141">
        <f ca="1">TblExplore[[#This Row],[Time]]</f>
        <v>44871.791666666621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44871.791666666621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1200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3</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-TblExplore[[#This Row],[Draftees (2)]]</f>
        <v>413</v>
      </c>
      <c r="AB24" s="157"/>
      <c r="AC24" s="183">
        <f ca="1">(TblConstr[[#This Row],[Tot Smi]]+TblConstr[[#This Row],[Dest Smi]])/(TblConstr[[#This Row],[Land]]-TblExplore[[#This Row],[Land Bonus]]*20)</f>
        <v>0</v>
      </c>
      <c r="AD24" s="140"/>
      <c r="AE24" s="261">
        <f>TblMili[[#This Row],[Hour]]</f>
        <v>21</v>
      </c>
      <c r="AF24" s="141">
        <f ca="1">TblExplore[[#This Row],[Time]]</f>
        <v>44871.833333333285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44871.833333333285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1200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3</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-TblExplore[[#This Row],[Draftees (2)]]</f>
        <v>430</v>
      </c>
      <c r="AB25" s="157"/>
      <c r="AC25" s="183">
        <f ca="1">(TblConstr[[#This Row],[Tot Smi]]+TblConstr[[#This Row],[Dest Smi]])/(TblConstr[[#This Row],[Land]]-TblExplore[[#This Row],[Land Bonus]]*20)</f>
        <v>0</v>
      </c>
      <c r="AD25" s="140"/>
      <c r="AE25" s="261">
        <f>TblMili[[#This Row],[Hour]]</f>
        <v>22</v>
      </c>
      <c r="AF25" s="141">
        <f ca="1">TblExplore[[#This Row],[Time]]</f>
        <v>44871.874999999949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44871.874999999949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1200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3</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-TblExplore[[#This Row],[Draftees (2)]]</f>
        <v>447</v>
      </c>
      <c r="AB26" s="157"/>
      <c r="AC26" s="183">
        <f ca="1">(TblConstr[[#This Row],[Tot Smi]]+TblConstr[[#This Row],[Dest Smi]])/(TblConstr[[#This Row],[Land]]-TblExplore[[#This Row],[Land Bonus]]*20)</f>
        <v>0</v>
      </c>
      <c r="AD26" s="140"/>
      <c r="AE26" s="261">
        <f>TblMili[[#This Row],[Hour]]</f>
        <v>23</v>
      </c>
      <c r="AF26" s="141">
        <f ca="1">TblExplore[[#This Row],[Time]]</f>
        <v>44871.916666666613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44871.916666666613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1200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3</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-TblExplore[[#This Row],[Draftees (2)]]</f>
        <v>464</v>
      </c>
      <c r="AB27" s="157"/>
      <c r="AC27" s="183">
        <f ca="1">(TblConstr[[#This Row],[Tot Smi]]+TblConstr[[#This Row],[Dest Smi]])/(TblConstr[[#This Row],[Land]]-TblExplore[[#This Row],[Land Bonus]]*20)</f>
        <v>0</v>
      </c>
      <c r="AD27" s="140"/>
      <c r="AE27" s="261">
        <f>TblMili[[#This Row],[Hour]]</f>
        <v>24</v>
      </c>
      <c r="AF27" s="141">
        <f ca="1">TblExplore[[#This Row],[Time]]</f>
        <v>44871.958333333278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44871.958333333278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1200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3</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-TblExplore[[#This Row],[Draftees (2)]]</f>
        <v>481</v>
      </c>
      <c r="AB28" s="157"/>
      <c r="AC28" s="183">
        <f ca="1">(TblConstr[[#This Row],[Tot Smi]]+TblConstr[[#This Row],[Dest Smi]])/(TblConstr[[#This Row],[Land]]-TblExplore[[#This Row],[Land Bonus]]*20)</f>
        <v>0</v>
      </c>
      <c r="AD28" s="140"/>
      <c r="AE28" s="261">
        <f>TblMili[[#This Row],[Hour]]</f>
        <v>25</v>
      </c>
      <c r="AF28" s="141">
        <f ca="1">TblExplore[[#This Row],[Time]]</f>
        <v>44871.999999999942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44871.999999999942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1200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3</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-TblExplore[[#This Row],[Draftees (2)]]</f>
        <v>498</v>
      </c>
      <c r="AB29" s="157"/>
      <c r="AC29" s="183">
        <f ca="1">(TblConstr[[#This Row],[Tot Smi]]+TblConstr[[#This Row],[Dest Smi]])/(TblConstr[[#This Row],[Land]]-TblExplore[[#This Row],[Land Bonus]]*20)</f>
        <v>0</v>
      </c>
      <c r="AD29" s="140"/>
      <c r="AE29" s="261">
        <f>TblMili[[#This Row],[Hour]]</f>
        <v>26</v>
      </c>
      <c r="AF29" s="141">
        <f ca="1">TblExplore[[#This Row],[Time]]</f>
        <v>44872.041666666606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44872.041666666606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1200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3</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-TblExplore[[#This Row],[Draftees (2)]]</f>
        <v>515</v>
      </c>
      <c r="AB30" s="157"/>
      <c r="AC30" s="183">
        <f ca="1">(TblConstr[[#This Row],[Tot Smi]]+TblConstr[[#This Row],[Dest Smi]])/(TblConstr[[#This Row],[Land]]-TblExplore[[#This Row],[Land Bonus]]*20)</f>
        <v>0</v>
      </c>
      <c r="AD30" s="140"/>
      <c r="AE30" s="261">
        <f>TblMili[[#This Row],[Hour]]</f>
        <v>27</v>
      </c>
      <c r="AF30" s="141">
        <f ca="1">TblExplore[[#This Row],[Time]]</f>
        <v>44872.08333333327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44872.08333333327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1200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3</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-TblExplore[[#This Row],[Draftees (2)]]</f>
        <v>531</v>
      </c>
      <c r="AB31" s="157"/>
      <c r="AC31" s="183">
        <f ca="1">(TblConstr[[#This Row],[Tot Smi]]+TblConstr[[#This Row],[Dest Smi]])/(TblConstr[[#This Row],[Land]]-TblExplore[[#This Row],[Land Bonus]]*20)</f>
        <v>0</v>
      </c>
      <c r="AD31" s="140"/>
      <c r="AE31" s="261">
        <f>TblMili[[#This Row],[Hour]]</f>
        <v>28</v>
      </c>
      <c r="AF31" s="141">
        <f ca="1">TblExplore[[#This Row],[Time]]</f>
        <v>44872.124999999935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44872.124999999935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1200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3</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-TblExplore[[#This Row],[Draftees (2)]]</f>
        <v>547</v>
      </c>
      <c r="AB32" s="157"/>
      <c r="AC32" s="183">
        <f ca="1">(TblConstr[[#This Row],[Tot Smi]]+TblConstr[[#This Row],[Dest Smi]])/(TblConstr[[#This Row],[Land]]-TblExplore[[#This Row],[Land Bonus]]*20)</f>
        <v>0</v>
      </c>
      <c r="AD32" s="140"/>
      <c r="AE32" s="261">
        <f>TblMili[[#This Row],[Hour]]</f>
        <v>29</v>
      </c>
      <c r="AF32" s="141">
        <f ca="1">TblExplore[[#This Row],[Time]]</f>
        <v>44872.166666666599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44872.166666666599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1200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3</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-TblExplore[[#This Row],[Draftees (2)]]</f>
        <v>563</v>
      </c>
      <c r="AB33" s="157"/>
      <c r="AC33" s="183">
        <f ca="1">(TblConstr[[#This Row],[Tot Smi]]+TblConstr[[#This Row],[Dest Smi]])/(TblConstr[[#This Row],[Land]]-TblExplore[[#This Row],[Land Bonus]]*20)</f>
        <v>0</v>
      </c>
      <c r="AD33" s="140"/>
      <c r="AE33" s="261">
        <f>TblMili[[#This Row],[Hour]]</f>
        <v>30</v>
      </c>
      <c r="AF33" s="141">
        <f ca="1">TblExplore[[#This Row],[Time]]</f>
        <v>44872.208333333263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44872.208333333263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1200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3</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-TblExplore[[#This Row],[Draftees (2)]]</f>
        <v>579</v>
      </c>
      <c r="AB34" s="157"/>
      <c r="AC34" s="183">
        <f ca="1">(TblConstr[[#This Row],[Tot Smi]]+TblConstr[[#This Row],[Dest Smi]])/(TblConstr[[#This Row],[Land]]-TblExplore[[#This Row],[Land Bonus]]*20)</f>
        <v>0</v>
      </c>
      <c r="AD34" s="140"/>
      <c r="AE34" s="261">
        <f>TblMili[[#This Row],[Hour]]</f>
        <v>31</v>
      </c>
      <c r="AF34" s="141">
        <f ca="1">TblExplore[[#This Row],[Time]]</f>
        <v>44872.249999999927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44872.249999999927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1200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3</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-TblExplore[[#This Row],[Draftees (2)]]</f>
        <v>595</v>
      </c>
      <c r="AB35" s="157"/>
      <c r="AC35" s="183">
        <f ca="1">(TblConstr[[#This Row],[Tot Smi]]+TblConstr[[#This Row],[Dest Smi]])/(TblConstr[[#This Row],[Land]]-TblExplore[[#This Row],[Land Bonus]]*20)</f>
        <v>0</v>
      </c>
      <c r="AD35" s="140"/>
      <c r="AE35" s="261">
        <f>TblMili[[#This Row],[Hour]]</f>
        <v>32</v>
      </c>
      <c r="AF35" s="141">
        <f ca="1">TblExplore[[#This Row],[Time]]</f>
        <v>44872.291666666591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44872.291666666591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1200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3</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-TblExplore[[#This Row],[Draftees (2)]]</f>
        <v>611</v>
      </c>
      <c r="AB36" s="157"/>
      <c r="AC36" s="183">
        <f ca="1">(TblConstr[[#This Row],[Tot Smi]]+TblConstr[[#This Row],[Dest Smi]])/(TblConstr[[#This Row],[Land]]-TblExplore[[#This Row],[Land Bonus]]*20)</f>
        <v>0</v>
      </c>
      <c r="AD36" s="140"/>
      <c r="AE36" s="261">
        <f>TblMili[[#This Row],[Hour]]</f>
        <v>33</v>
      </c>
      <c r="AF36" s="141">
        <f ca="1">TblExplore[[#This Row],[Time]]</f>
        <v>44872.333333333256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44872.333333333256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1200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3</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-TblExplore[[#This Row],[Draftees (2)]]</f>
        <v>626</v>
      </c>
      <c r="AB37" s="157"/>
      <c r="AC37" s="183">
        <f ca="1">(TblConstr[[#This Row],[Tot Smi]]+TblConstr[[#This Row],[Dest Smi]])/(TblConstr[[#This Row],[Land]]-TblExplore[[#This Row],[Land Bonus]]*20)</f>
        <v>0</v>
      </c>
      <c r="AD37" s="140"/>
      <c r="AE37" s="261">
        <f>TblMili[[#This Row],[Hour]]</f>
        <v>34</v>
      </c>
      <c r="AF37" s="141">
        <f ca="1">TblExplore[[#This Row],[Time]]</f>
        <v>44872.37499999992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44872.37499999992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1200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3</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-TblExplore[[#This Row],[Draftees (2)]]</f>
        <v>626</v>
      </c>
      <c r="AB38" s="157"/>
      <c r="AC38" s="183">
        <f ca="1">(TblConstr[[#This Row],[Tot Smi]]+TblConstr[[#This Row],[Dest Smi]])/(TblConstr[[#This Row],[Land]]-TblExplore[[#This Row],[Land Bonus]]*20)</f>
        <v>0</v>
      </c>
      <c r="AD38" s="140"/>
      <c r="AE38" s="261">
        <f>TblMili[[#This Row],[Hour]]</f>
        <v>35</v>
      </c>
      <c r="AF38" s="141">
        <f ca="1">TblExplore[[#This Row],[Time]]</f>
        <v>44872.416666666584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44872.416666666584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1200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3</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-TblExplore[[#This Row],[Draftees (2)]]</f>
        <v>626</v>
      </c>
      <c r="AB39" s="157"/>
      <c r="AC39" s="183">
        <f ca="1">(TblConstr[[#This Row],[Tot Smi]]+TblConstr[[#This Row],[Dest Smi]])/(TblConstr[[#This Row],[Land]]-TblExplore[[#This Row],[Land Bonus]]*20)</f>
        <v>0</v>
      </c>
      <c r="AD39" s="140"/>
      <c r="AE39" s="261">
        <f>TblMili[[#This Row],[Hour]]</f>
        <v>36</v>
      </c>
      <c r="AF39" s="141">
        <f ca="1">TblExplore[[#This Row],[Time]]</f>
        <v>44872.458333333248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44872.458333333248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1200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3</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-TblExplore[[#This Row],[Draftees (2)]]</f>
        <v>626</v>
      </c>
      <c r="AB40" s="157"/>
      <c r="AC40" s="183">
        <f ca="1">(TblConstr[[#This Row],[Tot Smi]]+TblConstr[[#This Row],[Dest Smi]])/(TblConstr[[#This Row],[Land]]-TblExplore[[#This Row],[Land Bonus]]*20)</f>
        <v>0</v>
      </c>
      <c r="AD40" s="140"/>
      <c r="AE40" s="261">
        <f>TblMili[[#This Row],[Hour]]</f>
        <v>37</v>
      </c>
      <c r="AF40" s="141">
        <f ca="1">TblExplore[[#This Row],[Time]]</f>
        <v>44872.499999999913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44872.499999999913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1200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3</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-TblExplore[[#This Row],[Draftees (2)]]</f>
        <v>626</v>
      </c>
      <c r="AB41" s="157"/>
      <c r="AC41" s="183">
        <f ca="1">(TblConstr[[#This Row],[Tot Smi]]+TblConstr[[#This Row],[Dest Smi]])/(TblConstr[[#This Row],[Land]]-TblExplore[[#This Row],[Land Bonus]]*20)</f>
        <v>0</v>
      </c>
      <c r="AD41" s="140"/>
      <c r="AE41" s="261">
        <f>TblMili[[#This Row],[Hour]]</f>
        <v>38</v>
      </c>
      <c r="AF41" s="141">
        <f ca="1">TblExplore[[#This Row],[Time]]</f>
        <v>44872.541666666577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44872.541666666577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1200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3</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-TblExplore[[#This Row],[Draftees (2)]]</f>
        <v>626</v>
      </c>
      <c r="AB42" s="157"/>
      <c r="AC42" s="183">
        <f ca="1">(TblConstr[[#This Row],[Tot Smi]]+TblConstr[[#This Row],[Dest Smi]])/(TblConstr[[#This Row],[Land]]-TblExplore[[#This Row],[Land Bonus]]*20)</f>
        <v>0</v>
      </c>
      <c r="AD42" s="140"/>
      <c r="AE42" s="261">
        <f>TblMili[[#This Row],[Hour]]</f>
        <v>39</v>
      </c>
      <c r="AF42" s="141">
        <f ca="1">TblExplore[[#This Row],[Time]]</f>
        <v>44872.583333333241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44872.583333333241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1200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3</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-TblExplore[[#This Row],[Draftees (2)]]</f>
        <v>626</v>
      </c>
      <c r="AB43" s="157"/>
      <c r="AC43" s="183">
        <f ca="1">(TblConstr[[#This Row],[Tot Smi]]+TblConstr[[#This Row],[Dest Smi]])/(TblConstr[[#This Row],[Land]]-TblExplore[[#This Row],[Land Bonus]]*20)</f>
        <v>0</v>
      </c>
      <c r="AD43" s="140"/>
      <c r="AE43" s="261">
        <f>TblMili[[#This Row],[Hour]]</f>
        <v>40</v>
      </c>
      <c r="AF43" s="141">
        <f ca="1">TblExplore[[#This Row],[Time]]</f>
        <v>44872.624999999905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44872.624999999905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1200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3</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-TblExplore[[#This Row],[Draftees (2)]]</f>
        <v>626</v>
      </c>
      <c r="AB44" s="157"/>
      <c r="AC44" s="183">
        <f ca="1">(TblConstr[[#This Row],[Tot Smi]]+TblConstr[[#This Row],[Dest Smi]])/(TblConstr[[#This Row],[Land]]-TblExplore[[#This Row],[Land Bonus]]*20)</f>
        <v>0</v>
      </c>
      <c r="AD44" s="140"/>
      <c r="AE44" s="261">
        <f>TblMili[[#This Row],[Hour]]</f>
        <v>41</v>
      </c>
      <c r="AF44" s="141">
        <f ca="1">TblExplore[[#This Row],[Time]]</f>
        <v>44872.66666666657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44872.66666666657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1200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3</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-TblExplore[[#This Row],[Draftees (2)]]</f>
        <v>626</v>
      </c>
      <c r="AB45" s="157"/>
      <c r="AC45" s="183">
        <f ca="1">(TblConstr[[#This Row],[Tot Smi]]+TblConstr[[#This Row],[Dest Smi]])/(TblConstr[[#This Row],[Land]]-TblExplore[[#This Row],[Land Bonus]]*20)</f>
        <v>0</v>
      </c>
      <c r="AD45" s="140"/>
      <c r="AE45" s="261">
        <f>TblMili[[#This Row],[Hour]]</f>
        <v>42</v>
      </c>
      <c r="AF45" s="141">
        <f ca="1">TblExplore[[#This Row],[Time]]</f>
        <v>44872.708333333234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44872.708333333234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1200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3</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-TblExplore[[#This Row],[Draftees (2)]]</f>
        <v>626</v>
      </c>
      <c r="AB46" s="157"/>
      <c r="AC46" s="183">
        <f ca="1">(TblConstr[[#This Row],[Tot Smi]]+TblConstr[[#This Row],[Dest Smi]])/(TblConstr[[#This Row],[Land]]-TblExplore[[#This Row],[Land Bonus]]*20)</f>
        <v>0</v>
      </c>
      <c r="AD46" s="140"/>
      <c r="AE46" s="261">
        <f>TblMili[[#This Row],[Hour]]</f>
        <v>43</v>
      </c>
      <c r="AF46" s="141">
        <f ca="1">TblExplore[[#This Row],[Time]]</f>
        <v>44872.749999999898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44872.749999999898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1200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3</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-TblExplore[[#This Row],[Draftees (2)]]</f>
        <v>626</v>
      </c>
      <c r="AB47" s="157"/>
      <c r="AC47" s="183">
        <f ca="1">(TblConstr[[#This Row],[Tot Smi]]+TblConstr[[#This Row],[Dest Smi]])/(TblConstr[[#This Row],[Land]]-TblExplore[[#This Row],[Land Bonus]]*20)</f>
        <v>0</v>
      </c>
      <c r="AD47" s="140"/>
      <c r="AE47" s="261">
        <f>TblMili[[#This Row],[Hour]]</f>
        <v>44</v>
      </c>
      <c r="AF47" s="141">
        <f ca="1">TblExplore[[#This Row],[Time]]</f>
        <v>44872.791666666562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44872.791666666562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1200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3</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-TblExplore[[#This Row],[Draftees (2)]]</f>
        <v>626</v>
      </c>
      <c r="AB48" s="157"/>
      <c r="AC48" s="183">
        <f ca="1">(TblConstr[[#This Row],[Tot Smi]]+TblConstr[[#This Row],[Dest Smi]])/(TblConstr[[#This Row],[Land]]-TblExplore[[#This Row],[Land Bonus]]*20)</f>
        <v>0</v>
      </c>
      <c r="AD48" s="140"/>
      <c r="AE48" s="261">
        <f>TblMili[[#This Row],[Hour]]</f>
        <v>45</v>
      </c>
      <c r="AF48" s="141">
        <f ca="1">TblExplore[[#This Row],[Time]]</f>
        <v>44872.833333333227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44872.833333333227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1200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3</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-TblExplore[[#This Row],[Draftees (2)]]</f>
        <v>626</v>
      </c>
      <c r="AB49" s="157"/>
      <c r="AC49" s="183">
        <f ca="1">(TblConstr[[#This Row],[Tot Smi]]+TblConstr[[#This Row],[Dest Smi]])/(TblConstr[[#This Row],[Land]]-TblExplore[[#This Row],[Land Bonus]]*20)</f>
        <v>0</v>
      </c>
      <c r="AD49" s="140"/>
      <c r="AE49" s="261">
        <f>TblMili[[#This Row],[Hour]]</f>
        <v>46</v>
      </c>
      <c r="AF49" s="141">
        <f ca="1">TblExplore[[#This Row],[Time]]</f>
        <v>44872.874999999891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44872.874999999891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1200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3</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-TblExplore[[#This Row],[Draftees (2)]]</f>
        <v>626</v>
      </c>
      <c r="AB50" s="157"/>
      <c r="AC50" s="183">
        <f ca="1">(TblConstr[[#This Row],[Tot Smi]]+TblConstr[[#This Row],[Dest Smi]])/(TblConstr[[#This Row],[Land]]-TblExplore[[#This Row],[Land Bonus]]*20)</f>
        <v>0</v>
      </c>
      <c r="AD50" s="140"/>
      <c r="AE50" s="261">
        <f>TblMili[[#This Row],[Hour]]</f>
        <v>47</v>
      </c>
      <c r="AF50" s="141">
        <f ca="1">TblExplore[[#This Row],[Time]]</f>
        <v>44872.916666666555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44872.916666666555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1200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3</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-TblExplore[[#This Row],[Draftees (2)]]</f>
        <v>626</v>
      </c>
      <c r="AB51" s="157"/>
      <c r="AC51" s="183">
        <f ca="1">(TblConstr[[#This Row],[Tot Smi]]+TblConstr[[#This Row],[Dest Smi]])/(TblConstr[[#This Row],[Land]]-TblExplore[[#This Row],[Land Bonus]]*20)</f>
        <v>0</v>
      </c>
      <c r="AD51" s="140"/>
      <c r="AE51" s="261">
        <f>TblMili[[#This Row],[Hour]]</f>
        <v>48</v>
      </c>
      <c r="AF51" s="141">
        <f ca="1">TblExplore[[#This Row],[Time]]</f>
        <v>44872.958333333219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44872.958333333219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1200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3</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-TblExplore[[#This Row],[Draftees (2)]]</f>
        <v>626</v>
      </c>
      <c r="AB52" s="157"/>
      <c r="AC52" s="183">
        <f ca="1">(TblConstr[[#This Row],[Tot Smi]]+TblConstr[[#This Row],[Dest Smi]])/(TblConstr[[#This Row],[Land]]-TblExplore[[#This Row],[Land Bonus]]*20)</f>
        <v>0</v>
      </c>
      <c r="AD52" s="271"/>
      <c r="AE52" s="272">
        <f>TblMili[[#This Row],[Hour]]</f>
        <v>49</v>
      </c>
      <c r="AF52" s="141">
        <f ca="1">TblExplore[[#This Row],[Time]]</f>
        <v>44872.999999999884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44872.999999999884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1200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3</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-TblExplore[[#This Row],[Draftees (2)]]</f>
        <v>626</v>
      </c>
      <c r="AB53" s="157"/>
      <c r="AC53" s="183">
        <f ca="1">(TblConstr[[#This Row],[Tot Smi]]+TblConstr[[#This Row],[Dest Smi]])/(TblConstr[[#This Row],[Land]]-TblExplore[[#This Row],[Land Bonus]]*20)</f>
        <v>0</v>
      </c>
      <c r="AD53" s="140"/>
      <c r="AE53" s="261">
        <f>TblMili[[#This Row],[Hour]]</f>
        <v>50</v>
      </c>
      <c r="AF53" s="141">
        <f ca="1">TblExplore[[#This Row],[Time]]</f>
        <v>44873.041666666548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44873.041666666548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1200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3</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-TblExplore[[#This Row],[Draftees (2)]]</f>
        <v>626</v>
      </c>
      <c r="AB54" s="157"/>
      <c r="AC54" s="183">
        <f ca="1">(TblConstr[[#This Row],[Tot Smi]]+TblConstr[[#This Row],[Dest Smi]])/(TblConstr[[#This Row],[Land]]-TblExplore[[#This Row],[Land Bonus]]*20)</f>
        <v>0</v>
      </c>
      <c r="AD54" s="140"/>
      <c r="AE54" s="261">
        <f>TblMili[[#This Row],[Hour]]</f>
        <v>51</v>
      </c>
      <c r="AF54" s="141">
        <f ca="1">TblExplore[[#This Row],[Time]]</f>
        <v>44873.083333333212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44873.083333333212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1200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3</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-TblExplore[[#This Row],[Draftees (2)]]</f>
        <v>626</v>
      </c>
      <c r="AB55" s="157"/>
      <c r="AC55" s="183">
        <f ca="1">(TblConstr[[#This Row],[Tot Smi]]+TblConstr[[#This Row],[Dest Smi]])/(TblConstr[[#This Row],[Land]]-TblExplore[[#This Row],[Land Bonus]]*20)</f>
        <v>0</v>
      </c>
      <c r="AD55" s="140"/>
      <c r="AE55" s="261">
        <f>TblMili[[#This Row],[Hour]]</f>
        <v>52</v>
      </c>
      <c r="AF55" s="141">
        <f ca="1">TblExplore[[#This Row],[Time]]</f>
        <v>44873.124999999876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44873.124999999876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1200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3</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-TblExplore[[#This Row],[Draftees (2)]]</f>
        <v>626</v>
      </c>
      <c r="AB56" s="157"/>
      <c r="AC56" s="183">
        <f ca="1">(TblConstr[[#This Row],[Tot Smi]]+TblConstr[[#This Row],[Dest Smi]])/(TblConstr[[#This Row],[Land]]-TblExplore[[#This Row],[Land Bonus]]*20)</f>
        <v>0</v>
      </c>
      <c r="AD56" s="140"/>
      <c r="AE56" s="261">
        <f>TblMili[[#This Row],[Hour]]</f>
        <v>53</v>
      </c>
      <c r="AF56" s="141">
        <f ca="1">TblExplore[[#This Row],[Time]]</f>
        <v>44873.166666666541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44873.166666666541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1200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3</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-TblExplore[[#This Row],[Draftees (2)]]</f>
        <v>626</v>
      </c>
      <c r="AB57" s="157"/>
      <c r="AC57" s="183">
        <f ca="1">(TblConstr[[#This Row],[Tot Smi]]+TblConstr[[#This Row],[Dest Smi]])/(TblConstr[[#This Row],[Land]]-TblExplore[[#This Row],[Land Bonus]]*20)</f>
        <v>0</v>
      </c>
      <c r="AD57" s="140"/>
      <c r="AE57" s="261">
        <f>TblMili[[#This Row],[Hour]]</f>
        <v>54</v>
      </c>
      <c r="AF57" s="141">
        <f ca="1">TblExplore[[#This Row],[Time]]</f>
        <v>44873.208333333205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44873.208333333205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1200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3</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-TblExplore[[#This Row],[Draftees (2)]]</f>
        <v>626</v>
      </c>
      <c r="AB58" s="157"/>
      <c r="AC58" s="183">
        <f ca="1">(TblConstr[[#This Row],[Tot Smi]]+TblConstr[[#This Row],[Dest Smi]])/(TblConstr[[#This Row],[Land]]-TblExplore[[#This Row],[Land Bonus]]*20)</f>
        <v>0</v>
      </c>
      <c r="AD58" s="140"/>
      <c r="AE58" s="261">
        <f>TblMili[[#This Row],[Hour]]</f>
        <v>55</v>
      </c>
      <c r="AF58" s="141">
        <f ca="1">TblExplore[[#This Row],[Time]]</f>
        <v>44873.249999999869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44873.249999999869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1200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3</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-TblExplore[[#This Row],[Draftees (2)]]</f>
        <v>626</v>
      </c>
      <c r="AB59" s="157"/>
      <c r="AC59" s="183">
        <f ca="1">(TblConstr[[#This Row],[Tot Smi]]+TblConstr[[#This Row],[Dest Smi]])/(TblConstr[[#This Row],[Land]]-TblExplore[[#This Row],[Land Bonus]]*20)</f>
        <v>0</v>
      </c>
      <c r="AD59" s="140"/>
      <c r="AE59" s="261">
        <f>TblMili[[#This Row],[Hour]]</f>
        <v>56</v>
      </c>
      <c r="AF59" s="141">
        <f ca="1">TblExplore[[#This Row],[Time]]</f>
        <v>44873.291666666533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44873.291666666533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1200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3</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-TblExplore[[#This Row],[Draftees (2)]]</f>
        <v>626</v>
      </c>
      <c r="AB60" s="157"/>
      <c r="AC60" s="183">
        <f ca="1">(TblConstr[[#This Row],[Tot Smi]]+TblConstr[[#This Row],[Dest Smi]])/(TblConstr[[#This Row],[Land]]-TblExplore[[#This Row],[Land Bonus]]*20)</f>
        <v>0</v>
      </c>
      <c r="AD60" s="140"/>
      <c r="AE60" s="261">
        <f>TblMili[[#This Row],[Hour]]</f>
        <v>57</v>
      </c>
      <c r="AF60" s="141">
        <f ca="1">TblExplore[[#This Row],[Time]]</f>
        <v>44873.333333333198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44873.333333333198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1200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3</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-TblExplore[[#This Row],[Draftees (2)]]</f>
        <v>626</v>
      </c>
      <c r="AB61" s="157"/>
      <c r="AC61" s="183">
        <f ca="1">(TblConstr[[#This Row],[Tot Smi]]+TblConstr[[#This Row],[Dest Smi]])/(TblConstr[[#This Row],[Land]]-TblExplore[[#This Row],[Land Bonus]]*20)</f>
        <v>0</v>
      </c>
      <c r="AD61" s="140"/>
      <c r="AE61" s="261">
        <f>TblMili[[#This Row],[Hour]]</f>
        <v>58</v>
      </c>
      <c r="AF61" s="141">
        <f ca="1">TblExplore[[#This Row],[Time]]</f>
        <v>44873.374999999862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44873.374999999862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1200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3</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-TblExplore[[#This Row],[Draftees (2)]]</f>
        <v>626</v>
      </c>
      <c r="AB62" s="157"/>
      <c r="AC62" s="183">
        <f ca="1">(TblConstr[[#This Row],[Tot Smi]]+TblConstr[[#This Row],[Dest Smi]])/(TblConstr[[#This Row],[Land]]-TblExplore[[#This Row],[Land Bonus]]*20)</f>
        <v>0</v>
      </c>
      <c r="AD62" s="140"/>
      <c r="AE62" s="261">
        <f>TblMili[[#This Row],[Hour]]</f>
        <v>59</v>
      </c>
      <c r="AF62" s="141">
        <f ca="1">TblExplore[[#This Row],[Time]]</f>
        <v>44873.416666666526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44873.416666666526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1200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3</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-TblExplore[[#This Row],[Draftees (2)]]</f>
        <v>626</v>
      </c>
      <c r="AB63" s="157"/>
      <c r="AC63" s="183">
        <f ca="1">(TblConstr[[#This Row],[Tot Smi]]+TblConstr[[#This Row],[Dest Smi]])/(TblConstr[[#This Row],[Land]]-TblExplore[[#This Row],[Land Bonus]]*20)</f>
        <v>0</v>
      </c>
      <c r="AD63" s="140"/>
      <c r="AE63" s="261">
        <f>TblMili[[#This Row],[Hour]]</f>
        <v>60</v>
      </c>
      <c r="AF63" s="141">
        <f ca="1">TblExplore[[#This Row],[Time]]</f>
        <v>44873.45833333319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44873.45833333319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1200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3</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-TblExplore[[#This Row],[Draftees (2)]]</f>
        <v>626</v>
      </c>
      <c r="AB64" s="157"/>
      <c r="AC64" s="183">
        <f ca="1">(TblConstr[[#This Row],[Tot Smi]]+TblConstr[[#This Row],[Dest Smi]])/(TblConstr[[#This Row],[Land]]-TblExplore[[#This Row],[Land Bonus]]*20)</f>
        <v>0</v>
      </c>
      <c r="AD64" s="261"/>
      <c r="AE64" s="261">
        <f>TblMili[[#This Row],[Hour]]</f>
        <v>61</v>
      </c>
      <c r="AF64" s="141">
        <f ca="1">TblExplore[[#This Row],[Time]]</f>
        <v>44873.499999999854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44873.499999999854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1200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3</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-TblExplore[[#This Row],[Draftees (2)]]</f>
        <v>626</v>
      </c>
      <c r="AB65" s="157"/>
      <c r="AC65" s="183">
        <f ca="1">(TblConstr[[#This Row],[Tot Smi]]+TblConstr[[#This Row],[Dest Smi]])/(TblConstr[[#This Row],[Land]]-TblExplore[[#This Row],[Land Bonus]]*20)</f>
        <v>0</v>
      </c>
      <c r="AD65" s="140"/>
      <c r="AE65" s="261">
        <f>TblMili[[#This Row],[Hour]]</f>
        <v>62</v>
      </c>
      <c r="AF65" s="141">
        <f ca="1">TblExplore[[#This Row],[Time]]</f>
        <v>44873.541666666519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44873.541666666519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1200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3</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-TblExplore[[#This Row],[Draftees (2)]]</f>
        <v>626</v>
      </c>
      <c r="AB66" s="157"/>
      <c r="AC66" s="183">
        <f ca="1">(TblConstr[[#This Row],[Tot Smi]]+TblConstr[[#This Row],[Dest Smi]])/(TblConstr[[#This Row],[Land]]-TblExplore[[#This Row],[Land Bonus]]*20)</f>
        <v>0</v>
      </c>
      <c r="AD66" s="140"/>
      <c r="AE66" s="261">
        <f>TblMili[[#This Row],[Hour]]</f>
        <v>63</v>
      </c>
      <c r="AF66" s="141">
        <f ca="1">TblExplore[[#This Row],[Time]]</f>
        <v>44873.583333333183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44873.583333333183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1200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3</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-TblExplore[[#This Row],[Draftees (2)]]</f>
        <v>626</v>
      </c>
      <c r="AB67" s="157"/>
      <c r="AC67" s="183">
        <f ca="1">(TblConstr[[#This Row],[Tot Smi]]+TblConstr[[#This Row],[Dest Smi]])/(TblConstr[[#This Row],[Land]]-TblExplore[[#This Row],[Land Bonus]]*20)</f>
        <v>0</v>
      </c>
      <c r="AD67" s="140"/>
      <c r="AE67" s="261">
        <f>TblMili[[#This Row],[Hour]]</f>
        <v>64</v>
      </c>
      <c r="AF67" s="141">
        <f ca="1">TblExplore[[#This Row],[Time]]</f>
        <v>44873.624999999847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44873.624999999847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1200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3</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-TblExplore[[#This Row],[Draftees (2)]]</f>
        <v>626</v>
      </c>
      <c r="AB68" s="157"/>
      <c r="AC68" s="183">
        <f ca="1">(TblConstr[[#This Row],[Tot Smi]]+TblConstr[[#This Row],[Dest Smi]])/(TblConstr[[#This Row],[Land]]-TblExplore[[#This Row],[Land Bonus]]*20)</f>
        <v>0</v>
      </c>
      <c r="AD68" s="140"/>
      <c r="AE68" s="261">
        <f>TblMili[[#This Row],[Hour]]</f>
        <v>65</v>
      </c>
      <c r="AF68" s="141">
        <f ca="1">TblExplore[[#This Row],[Time]]</f>
        <v>44873.666666666511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44873.666666666511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1200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3</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-TblExplore[[#This Row],[Draftees (2)]]</f>
        <v>626</v>
      </c>
      <c r="AB69" s="157"/>
      <c r="AC69" s="183">
        <f ca="1">(TblConstr[[#This Row],[Tot Smi]]+TblConstr[[#This Row],[Dest Smi]])/(TblConstr[[#This Row],[Land]]-TblExplore[[#This Row],[Land Bonus]]*20)</f>
        <v>0</v>
      </c>
      <c r="AD69" s="140"/>
      <c r="AE69" s="261">
        <f>TblMili[[#This Row],[Hour]]</f>
        <v>66</v>
      </c>
      <c r="AF69" s="141">
        <f ca="1">TblExplore[[#This Row],[Time]]</f>
        <v>44873.708333333176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44873.708333333176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1200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3</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-TblExplore[[#This Row],[Draftees (2)]]</f>
        <v>626</v>
      </c>
      <c r="AB70" s="157"/>
      <c r="AC70" s="183">
        <f ca="1">(TblConstr[[#This Row],[Tot Smi]]+TblConstr[[#This Row],[Dest Smi]])/(TblConstr[[#This Row],[Land]]-TblExplore[[#This Row],[Land Bonus]]*20)</f>
        <v>0</v>
      </c>
      <c r="AD70" s="140"/>
      <c r="AE70" s="261">
        <f>TblMili[[#This Row],[Hour]]</f>
        <v>67</v>
      </c>
      <c r="AF70" s="141">
        <f ca="1">TblExplore[[#This Row],[Time]]</f>
        <v>44873.74999999984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44873.74999999984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1200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3</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-TblExplore[[#This Row],[Draftees (2)]]</f>
        <v>626</v>
      </c>
      <c r="AB71" s="157"/>
      <c r="AC71" s="183">
        <f ca="1">(TblConstr[[#This Row],[Tot Smi]]+TblConstr[[#This Row],[Dest Smi]])/(TblConstr[[#This Row],[Land]]-TblExplore[[#This Row],[Land Bonus]]*20)</f>
        <v>0</v>
      </c>
      <c r="AD71" s="140"/>
      <c r="AE71" s="261">
        <f>TblMili[[#This Row],[Hour]]</f>
        <v>68</v>
      </c>
      <c r="AF71" s="141">
        <f ca="1">TblExplore[[#This Row],[Time]]</f>
        <v>44873.791666666504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44873.791666666504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1200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3</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-TblExplore[[#This Row],[Draftees (2)]]</f>
        <v>626</v>
      </c>
      <c r="AB72" s="157"/>
      <c r="AC72" s="183">
        <f ca="1">(TblConstr[[#This Row],[Tot Smi]]+TblConstr[[#This Row],[Dest Smi]])/(TblConstr[[#This Row],[Land]]-TblExplore[[#This Row],[Land Bonus]]*20)</f>
        <v>0</v>
      </c>
      <c r="AD72" s="140"/>
      <c r="AE72" s="261">
        <f>TblMili[[#This Row],[Hour]]</f>
        <v>69</v>
      </c>
      <c r="AF72" s="141">
        <f ca="1">TblExplore[[#This Row],[Time]]</f>
        <v>44873.833333333168</v>
      </c>
      <c r="AG72" s="182"/>
      <c r="AH72" s="182"/>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44873.833333333168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1200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3</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-TblExplore[[#This Row],[Draftees (2)]]</f>
        <v>626</v>
      </c>
      <c r="AB73" s="157"/>
      <c r="AC73" s="183">
        <f ca="1">(TblConstr[[#This Row],[Tot Smi]]+TblConstr[[#This Row],[Dest Smi]])/(TblConstr[[#This Row],[Land]]-TblExplore[[#This Row],[Land Bonus]]*20)</f>
        <v>0</v>
      </c>
      <c r="AD73" s="140"/>
      <c r="AE73" s="261">
        <f>TblMili[[#This Row],[Hour]]</f>
        <v>70</v>
      </c>
      <c r="AF73" s="141">
        <f ca="1">TblExplore[[#This Row],[Time]]</f>
        <v>44873.874999999833</v>
      </c>
      <c r="AG73" s="182"/>
      <c r="AH73" s="182"/>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44873.874999999833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1200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3</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-TblExplore[[#This Row],[Draftees (2)]]</f>
        <v>626</v>
      </c>
      <c r="AB74" s="157"/>
      <c r="AC74" s="183">
        <f ca="1">(TblConstr[[#This Row],[Tot Smi]]+TblConstr[[#This Row],[Dest Smi]])/(TblConstr[[#This Row],[Land]]-TblExplore[[#This Row],[Land Bonus]]*20)</f>
        <v>0</v>
      </c>
      <c r="AD74" s="140"/>
      <c r="AE74" s="261">
        <f>TblMili[[#This Row],[Hour]]</f>
        <v>71</v>
      </c>
      <c r="AF74" s="141">
        <f ca="1">TblExplore[[#This Row],[Time]]</f>
        <v>44873.916666666497</v>
      </c>
      <c r="AG74" s="182"/>
      <c r="AH74" s="182"/>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44873.916666666497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1200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3</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-TblExplore[[#This Row],[Draftees (2)]]</f>
        <v>626</v>
      </c>
      <c r="AB75" s="157"/>
      <c r="AC75" s="183">
        <f ca="1">(TblConstr[[#This Row],[Tot Smi]]+TblConstr[[#This Row],[Dest Smi]])/(TblConstr[[#This Row],[Land]]-TblExplore[[#This Row],[Land Bonus]]*20)</f>
        <v>0</v>
      </c>
      <c r="AD75" s="140"/>
      <c r="AE75" s="261">
        <f>TblMili[[#This Row],[Hour]]</f>
        <v>72</v>
      </c>
      <c r="AF75" s="141">
        <f ca="1">TblExplore[[#This Row],[Time]]</f>
        <v>44873.958333333161</v>
      </c>
      <c r="AG75" s="182"/>
      <c r="AH75" s="182"/>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44873.958333333161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1200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3</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210">
        <f ca="1">OFFSET(TblMili[[#This Row],[Draftees]],-1,0)+OFFSET(TblPop[[#This Row],[Draft Growth]],-1,0) - SUM(TblMili[[#This Row],[Train Unit 1]:[Train Spies]],TblMili[[#This Row],[Train Wiz]]) - TblMili[[#This Row],[Release Draft]] + SUM(TblMili[[#This Row],[Release Unit 1]:[Release AM]]) -TblExplore[[#This Row],[Draftees (2)]]</f>
        <v>626</v>
      </c>
      <c r="AB76" s="165"/>
      <c r="AC76" s="209">
        <f ca="1">(TblConstr[[#This Row],[Tot Smi]]+TblConstr[[#This Row],[Dest Smi]])/(TblConstr[[#This Row],[Land]]-TblExplore[[#This Row],[Land Bonus]]*20)</f>
        <v>0</v>
      </c>
      <c r="AD76" s="147"/>
      <c r="AE76" s="273">
        <f>TblMili[[#This Row],[Hour]]</f>
        <v>73</v>
      </c>
      <c r="AF76" s="148">
        <f ca="1">TblExplore[[#This Row],[Time]]</f>
        <v>44873.999999999825</v>
      </c>
      <c r="AG76" s="207"/>
      <c r="AH76" s="207"/>
      <c r="AI76" s="169"/>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44873.999999999825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1200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3</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-TblExplore[[#This Row],[Draftees (2)]]</f>
        <v>626</v>
      </c>
      <c r="AB77" s="157"/>
      <c r="AC77" s="183">
        <f ca="1">(TblConstr[[#This Row],[Tot Smi]]+TblConstr[[#This Row],[Dest Smi]])/(TblConstr[[#This Row],[Land]]-TblExplore[[#This Row],[Land Bonus]]*20)</f>
        <v>0</v>
      </c>
      <c r="AD77" s="140"/>
      <c r="AE77" s="261">
        <f>TblMili[[#This Row],[Hour]]</f>
        <v>74</v>
      </c>
      <c r="AF77" s="141">
        <f ca="1">TblExplore[[#This Row],[Time]]</f>
        <v>44874.04166666649</v>
      </c>
      <c r="AG77" s="182"/>
      <c r="AH77" s="182"/>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44874.04166666649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1200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3</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-TblExplore[[#This Row],[Draftees (2)]]</f>
        <v>626</v>
      </c>
      <c r="AB78" s="157"/>
      <c r="AC78" s="183">
        <f ca="1">(TblConstr[[#This Row],[Tot Smi]]+TblConstr[[#This Row],[Dest Smi]])/(TblConstr[[#This Row],[Land]]-TblExplore[[#This Row],[Land Bonus]]*20)</f>
        <v>0</v>
      </c>
      <c r="AD78" s="140"/>
      <c r="AE78" s="261">
        <f>TblMili[[#This Row],[Hour]]</f>
        <v>75</v>
      </c>
      <c r="AF78" s="141">
        <f ca="1">TblExplore[[#This Row],[Time]]</f>
        <v>44874.083333333154</v>
      </c>
      <c r="AG78" s="182"/>
      <c r="AH78" s="182"/>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44874.083333333154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1200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3</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-TblExplore[[#This Row],[Draftees (2)]]</f>
        <v>626</v>
      </c>
      <c r="AB79" s="157"/>
      <c r="AC79" s="183">
        <f ca="1">(TblConstr[[#This Row],[Tot Smi]]+TblConstr[[#This Row],[Dest Smi]])/(TblConstr[[#This Row],[Land]]-TblExplore[[#This Row],[Land Bonus]]*20)</f>
        <v>0</v>
      </c>
      <c r="AD79" s="140"/>
      <c r="AE79" s="261">
        <f>TblMili[[#This Row],[Hour]]</f>
        <v>76</v>
      </c>
      <c r="AF79" s="141">
        <f ca="1">TblExplore[[#This Row],[Time]]</f>
        <v>44874.124999999818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44874.124999999818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1200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3</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-TblExplore[[#This Row],[Draftees (2)]]</f>
        <v>626</v>
      </c>
      <c r="AB80" s="157"/>
      <c r="AC80" s="183">
        <f ca="1">(TblConstr[[#This Row],[Tot Smi]]+TblConstr[[#This Row],[Dest Smi]])/(TblConstr[[#This Row],[Land]]-TblExplore[[#This Row],[Land Bonus]]*20)</f>
        <v>0</v>
      </c>
      <c r="AD80" s="140"/>
      <c r="AE80" s="261">
        <f>TblMili[[#This Row],[Hour]]</f>
        <v>77</v>
      </c>
      <c r="AF80" s="141">
        <f ca="1">TblExplore[[#This Row],[Time]]</f>
        <v>44874.166666666482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44874.166666666482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1200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3</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-TblExplore[[#This Row],[Draftees (2)]]</f>
        <v>626</v>
      </c>
      <c r="AB81" s="157"/>
      <c r="AC81" s="183">
        <f ca="1">(TblConstr[[#This Row],[Tot Smi]]+TblConstr[[#This Row],[Dest Smi]])/(TblConstr[[#This Row],[Land]]-TblExplore[[#This Row],[Land Bonus]]*20)</f>
        <v>0</v>
      </c>
      <c r="AD81" s="140"/>
      <c r="AE81" s="261">
        <f>TblMili[[#This Row],[Hour]]</f>
        <v>78</v>
      </c>
      <c r="AF81" s="141">
        <f ca="1">TblExplore[[#This Row],[Time]]</f>
        <v>44874.208333333147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44874.208333333147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1200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3</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-TblExplore[[#This Row],[Draftees (2)]]</f>
        <v>626</v>
      </c>
      <c r="AB82" s="157"/>
      <c r="AC82" s="183">
        <f ca="1">(TblConstr[[#This Row],[Tot Smi]]+TblConstr[[#This Row],[Dest Smi]])/(TblConstr[[#This Row],[Land]]-TblExplore[[#This Row],[Land Bonus]]*20)</f>
        <v>0</v>
      </c>
      <c r="AD82" s="140"/>
      <c r="AE82" s="261">
        <f>TblMili[[#This Row],[Hour]]</f>
        <v>79</v>
      </c>
      <c r="AF82" s="141">
        <f ca="1">TblExplore[[#This Row],[Time]]</f>
        <v>44874.249999999811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44874.249999999811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1200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3</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-TblExplore[[#This Row],[Draftees (2)]]</f>
        <v>626</v>
      </c>
      <c r="AB83" s="157"/>
      <c r="AC83" s="183">
        <f ca="1">(TblConstr[[#This Row],[Tot Smi]]+TblConstr[[#This Row],[Dest Smi]])/(TblConstr[[#This Row],[Land]]-TblExplore[[#This Row],[Land Bonus]]*20)</f>
        <v>0</v>
      </c>
      <c r="AD83" s="140"/>
      <c r="AE83" s="261">
        <f>TblMili[[#This Row],[Hour]]</f>
        <v>80</v>
      </c>
      <c r="AF83" s="141">
        <f ca="1">TblExplore[[#This Row],[Time]]</f>
        <v>44874.291666666475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44874.291666666475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1200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3</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-TblExplore[[#This Row],[Draftees (2)]]</f>
        <v>626</v>
      </c>
      <c r="AB84" s="157"/>
      <c r="AC84" s="183">
        <f ca="1">(TblConstr[[#This Row],[Tot Smi]]+TblConstr[[#This Row],[Dest Smi]])/(TblConstr[[#This Row],[Land]]-TblExplore[[#This Row],[Land Bonus]]*20)</f>
        <v>0</v>
      </c>
      <c r="AD84" s="140"/>
      <c r="AE84" s="261">
        <f>TblMili[[#This Row],[Hour]]</f>
        <v>81</v>
      </c>
      <c r="AF84" s="141">
        <f ca="1">TblExplore[[#This Row],[Time]]</f>
        <v>44874.333333333139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44874.333333333139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1200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3</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-TblExplore[[#This Row],[Draftees (2)]]</f>
        <v>626</v>
      </c>
      <c r="AB85" s="157"/>
      <c r="AC85" s="183">
        <f ca="1">(TblConstr[[#This Row],[Tot Smi]]+TblConstr[[#This Row],[Dest Smi]])/(TblConstr[[#This Row],[Land]]-TblExplore[[#This Row],[Land Bonus]]*20)</f>
        <v>0</v>
      </c>
      <c r="AD85" s="140"/>
      <c r="AE85" s="261">
        <f>TblMili[[#This Row],[Hour]]</f>
        <v>82</v>
      </c>
      <c r="AF85" s="141">
        <f ca="1">TblExplore[[#This Row],[Time]]</f>
        <v>44874.374999999804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44874.374999999804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1200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3</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-TblExplore[[#This Row],[Draftees (2)]]</f>
        <v>626</v>
      </c>
      <c r="AB86" s="157"/>
      <c r="AC86" s="183">
        <f ca="1">(TblConstr[[#This Row],[Tot Smi]]+TblConstr[[#This Row],[Dest Smi]])/(TblConstr[[#This Row],[Land]]-TblExplore[[#This Row],[Land Bonus]]*20)</f>
        <v>0</v>
      </c>
      <c r="AD86" s="140"/>
      <c r="AE86" s="261">
        <f>TblMili[[#This Row],[Hour]]</f>
        <v>83</v>
      </c>
      <c r="AF86" s="141">
        <f ca="1">TblExplore[[#This Row],[Time]]</f>
        <v>44874.416666666468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44874.416666666468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1200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3</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-TblExplore[[#This Row],[Draftees (2)]]</f>
        <v>626</v>
      </c>
      <c r="AB87" s="157"/>
      <c r="AC87" s="183">
        <f ca="1">(TblConstr[[#This Row],[Tot Smi]]+TblConstr[[#This Row],[Dest Smi]])/(TblConstr[[#This Row],[Land]]-TblExplore[[#This Row],[Land Bonus]]*20)</f>
        <v>0</v>
      </c>
      <c r="AD87" s="140"/>
      <c r="AE87" s="261">
        <f>TblMili[[#This Row],[Hour]]</f>
        <v>84</v>
      </c>
      <c r="AF87" s="141">
        <f ca="1">TblExplore[[#This Row],[Time]]</f>
        <v>44874.458333333132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44874.458333333132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1200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3</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-TblExplore[[#This Row],[Draftees (2)]]</f>
        <v>626</v>
      </c>
      <c r="AB88" s="157"/>
      <c r="AC88" s="183">
        <f ca="1">(TblConstr[[#This Row],[Tot Smi]]+TblConstr[[#This Row],[Dest Smi]])/(TblConstr[[#This Row],[Land]]-TblExplore[[#This Row],[Land Bonus]]*20)</f>
        <v>0</v>
      </c>
      <c r="AD88" s="261"/>
      <c r="AE88" s="261">
        <f>TblMili[[#This Row],[Hour]]</f>
        <v>85</v>
      </c>
      <c r="AF88" s="141">
        <f ca="1">TblExplore[[#This Row],[Time]]</f>
        <v>44874.499999999796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44874.499999999796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1200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3</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-TblExplore[[#This Row],[Draftees (2)]]</f>
        <v>626</v>
      </c>
      <c r="AB89" s="157"/>
      <c r="AC89" s="183">
        <f ca="1">(TblConstr[[#This Row],[Tot Smi]]+TblConstr[[#This Row],[Dest Smi]])/(TblConstr[[#This Row],[Land]]-TblExplore[[#This Row],[Land Bonus]]*20)</f>
        <v>0</v>
      </c>
      <c r="AD89" s="140"/>
      <c r="AE89" s="261">
        <f>TblMili[[#This Row],[Hour]]</f>
        <v>86</v>
      </c>
      <c r="AF89" s="141">
        <f ca="1">TblExplore[[#This Row],[Time]]</f>
        <v>44874.541666666461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44874.541666666461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1200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3</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-TblExplore[[#This Row],[Draftees (2)]]</f>
        <v>626</v>
      </c>
      <c r="AB90" s="157"/>
      <c r="AC90" s="183">
        <f ca="1">(TblConstr[[#This Row],[Tot Smi]]+TblConstr[[#This Row],[Dest Smi]])/(TblConstr[[#This Row],[Land]]-TblExplore[[#This Row],[Land Bonus]]*20)</f>
        <v>0</v>
      </c>
      <c r="AD90" s="140"/>
      <c r="AE90" s="261">
        <f>TblMili[[#This Row],[Hour]]</f>
        <v>87</v>
      </c>
      <c r="AF90" s="141">
        <f ca="1">TblExplore[[#This Row],[Time]]</f>
        <v>44874.583333333125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44874.583333333125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1200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3</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-TblExplore[[#This Row],[Draftees (2)]]</f>
        <v>626</v>
      </c>
      <c r="AB91" s="157"/>
      <c r="AC91" s="183">
        <f ca="1">(TblConstr[[#This Row],[Tot Smi]]+TblConstr[[#This Row],[Dest Smi]])/(TblConstr[[#This Row],[Land]]-TblExplore[[#This Row],[Land Bonus]]*20)</f>
        <v>0</v>
      </c>
      <c r="AD91" s="140"/>
      <c r="AE91" s="261">
        <f>TblMili[[#This Row],[Hour]]</f>
        <v>88</v>
      </c>
      <c r="AF91" s="141">
        <f ca="1">TblExplore[[#This Row],[Time]]</f>
        <v>44874.624999999789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44874.624999999789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1200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3</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-TblExplore[[#This Row],[Draftees (2)]]</f>
        <v>626</v>
      </c>
      <c r="AB92" s="157"/>
      <c r="AC92" s="183">
        <f ca="1">(TblConstr[[#This Row],[Tot Smi]]+TblConstr[[#This Row],[Dest Smi]])/(TblConstr[[#This Row],[Land]]-TblExplore[[#This Row],[Land Bonus]]*20)</f>
        <v>0</v>
      </c>
      <c r="AD92" s="140"/>
      <c r="AE92" s="261">
        <f>TblMili[[#This Row],[Hour]]</f>
        <v>89</v>
      </c>
      <c r="AF92" s="141">
        <f ca="1">TblExplore[[#This Row],[Time]]</f>
        <v>44874.666666666453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44874.666666666453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1200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3</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-TblExplore[[#This Row],[Draftees (2)]]</f>
        <v>626</v>
      </c>
      <c r="AB93" s="157"/>
      <c r="AC93" s="183">
        <f ca="1">(TblConstr[[#This Row],[Tot Smi]]+TblConstr[[#This Row],[Dest Smi]])/(TblConstr[[#This Row],[Land]]-TblExplore[[#This Row],[Land Bonus]]*20)</f>
        <v>0</v>
      </c>
      <c r="AD93" s="140"/>
      <c r="AE93" s="261">
        <f>TblMili[[#This Row],[Hour]]</f>
        <v>90</v>
      </c>
      <c r="AF93" s="141">
        <f ca="1">TblExplore[[#This Row],[Time]]</f>
        <v>44874.708333333117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44874.708333333117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1200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3</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-TblExplore[[#This Row],[Draftees (2)]]</f>
        <v>626</v>
      </c>
      <c r="AB94" s="157"/>
      <c r="AC94" s="183">
        <f ca="1">(TblConstr[[#This Row],[Tot Smi]]+TblConstr[[#This Row],[Dest Smi]])/(TblConstr[[#This Row],[Land]]-TblExplore[[#This Row],[Land Bonus]]*20)</f>
        <v>0</v>
      </c>
      <c r="AD94" s="140"/>
      <c r="AE94" s="261">
        <f>TblMili[[#This Row],[Hour]]</f>
        <v>91</v>
      </c>
      <c r="AF94" s="141">
        <f ca="1">TblExplore[[#This Row],[Time]]</f>
        <v>44874.749999999782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44874.749999999782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1200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3</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-TblExplore[[#This Row],[Draftees (2)]]</f>
        <v>626</v>
      </c>
      <c r="AB95" s="157"/>
      <c r="AC95" s="183">
        <f ca="1">(TblConstr[[#This Row],[Tot Smi]]+TblConstr[[#This Row],[Dest Smi]])/(TblConstr[[#This Row],[Land]]-TblExplore[[#This Row],[Land Bonus]]*20)</f>
        <v>0</v>
      </c>
      <c r="AD95" s="140"/>
      <c r="AE95" s="261">
        <f>TblMili[[#This Row],[Hour]]</f>
        <v>92</v>
      </c>
      <c r="AF95" s="141">
        <f ca="1">TblExplore[[#This Row],[Time]]</f>
        <v>44874.791666666446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44874.791666666446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1200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3</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-TblExplore[[#This Row],[Draftees (2)]]</f>
        <v>626</v>
      </c>
      <c r="AB96" s="157"/>
      <c r="AC96" s="183">
        <f ca="1">(TblConstr[[#This Row],[Tot Smi]]+TblConstr[[#This Row],[Dest Smi]])/(TblConstr[[#This Row],[Land]]-TblExplore[[#This Row],[Land Bonus]]*20)</f>
        <v>0</v>
      </c>
      <c r="AD96" s="140"/>
      <c r="AE96" s="261">
        <f>TblMili[[#This Row],[Hour]]</f>
        <v>93</v>
      </c>
      <c r="AF96" s="141">
        <f ca="1">TblExplore[[#This Row],[Time]]</f>
        <v>44874.83333333311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44874.83333333311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1200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3</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-TblExplore[[#This Row],[Draftees (2)]]</f>
        <v>626</v>
      </c>
      <c r="AB97" s="157"/>
      <c r="AC97" s="183">
        <f ca="1">(TblConstr[[#This Row],[Tot Smi]]+TblConstr[[#This Row],[Dest Smi]])/(TblConstr[[#This Row],[Land]]-TblExplore[[#This Row],[Land Bonus]]*20)</f>
        <v>0</v>
      </c>
      <c r="AD97" s="140"/>
      <c r="AE97" s="261">
        <f>TblMili[[#This Row],[Hour]]</f>
        <v>94</v>
      </c>
      <c r="AF97" s="141">
        <f ca="1">TblExplore[[#This Row],[Time]]</f>
        <v>44874.874999999774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44874.874999999774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1200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3</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-TblExplore[[#This Row],[Draftees (2)]]</f>
        <v>626</v>
      </c>
      <c r="AB98" s="157"/>
      <c r="AC98" s="183">
        <f ca="1">(TblConstr[[#This Row],[Tot Smi]]+TblConstr[[#This Row],[Dest Smi]])/(TblConstr[[#This Row],[Land]]-TblExplore[[#This Row],[Land Bonus]]*20)</f>
        <v>0</v>
      </c>
      <c r="AD98" s="140"/>
      <c r="AE98" s="261">
        <f>TblMili[[#This Row],[Hour]]</f>
        <v>95</v>
      </c>
      <c r="AF98" s="141">
        <f ca="1">TblExplore[[#This Row],[Time]]</f>
        <v>44874.916666666439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44874.916666666439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1200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3</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-TblExplore[[#This Row],[Draftees (2)]]</f>
        <v>626</v>
      </c>
      <c r="AB99" s="157"/>
      <c r="AC99" s="183">
        <f ca="1">(TblConstr[[#This Row],[Tot Smi]]+TblConstr[[#This Row],[Dest Smi]])/(TblConstr[[#This Row],[Land]]-TblExplore[[#This Row],[Land Bonus]]*20)</f>
        <v>0</v>
      </c>
      <c r="AD99" s="140"/>
      <c r="AE99" s="261">
        <f>TblMili[[#This Row],[Hour]]</f>
        <v>96</v>
      </c>
      <c r="AF99" s="141">
        <f ca="1">TblExplore[[#This Row],[Time]]</f>
        <v>44874.958333333103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44874.958333333103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1200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3</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44874.999999999767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44874.999999999767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1200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3</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44875.041666666431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44875.041666666431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1200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3</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44875.083333333096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44875.083333333096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1200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3</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44875.12499999976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44875.12499999976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1200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3</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44875.166666666424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44875.166666666424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1200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3</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44875.208333333088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44875.208333333088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1200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3</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44875.249999999753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44875.249999999753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1200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3</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44875.291666666417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44875.291666666417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1200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3</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44875.333333333081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44875.333333333081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1200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3</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44875.374999999745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44875.374999999745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1200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3</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44875.41666666641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44875.41666666641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1200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3</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44875.458333333074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44875.458333333074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1200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3</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44875.499999999738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44875.499999999738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1200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3</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44875.541666666402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44875.541666666402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1200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3</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44875.583333333067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44875.583333333067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1200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3</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44875.624999999731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44875.624999999731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1200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3</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44875.666666666395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44875.666666666395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1200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3</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44875.708333333059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44875.708333333059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1200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3</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44875.749999999724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44875.749999999724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1200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3</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44875.791666666388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44875.791666666388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1200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3</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44875.833333333052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44875.833333333052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1200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3</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44875.874999999716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44875.874999999716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1200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3</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44875.91666666638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44875.91666666638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1200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3</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44875.958333333045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44875.958333333045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1200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3</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44875.999999999709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44875.999999999709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1200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3</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44876.041666666373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44876.041666666373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1200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3</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44876.083333333037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44876.083333333037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1200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3</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44876.124999999702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44876.124999999702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1200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3</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44876.166666666366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44876.166666666366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1200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3</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44876.20833333303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44876.20833333303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1200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3</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44876.249999999694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44876.249999999694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1200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3</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44876.291666666359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44876.291666666359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1200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3</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44876.333333333023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44876.333333333023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1200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3</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44876.374999999687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44876.374999999687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1200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3</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44876.416666666351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44876.416666666351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1200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3</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44876.458333333016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44876.458333333016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1200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3</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44876.49999999968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44876.49999999968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1200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3</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5" t="s">
        <v>321</v>
      </c>
      <c r="C1269" s="495"/>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16384" width="9.140625" style="45"/>
  </cols>
  <sheetData>
    <row r="1" spans="1:41" s="28" customFormat="1" x14ac:dyDescent="0.2">
      <c r="O1" s="502" t="s">
        <v>1111</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502"/>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1112</v>
      </c>
      <c r="P3" s="138" t="s">
        <v>304</v>
      </c>
      <c r="Q3" s="138" t="s">
        <v>341</v>
      </c>
      <c r="R3" s="138" t="s">
        <v>1114</v>
      </c>
      <c r="S3" s="138" t="s">
        <v>347</v>
      </c>
      <c r="T3" s="138" t="s">
        <v>432</v>
      </c>
      <c r="U3" s="138" t="s">
        <v>1104</v>
      </c>
      <c r="V3" s="138" t="s">
        <v>510</v>
      </c>
      <c r="W3" s="138" t="s">
        <v>791</v>
      </c>
      <c r="X3" s="138" t="s">
        <v>939</v>
      </c>
      <c r="Y3" s="138" t="s">
        <v>940</v>
      </c>
      <c r="Z3" s="138" t="s">
        <v>792</v>
      </c>
      <c r="AA3" s="138" t="s">
        <v>941</v>
      </c>
      <c r="AB3" s="138" t="s">
        <v>942</v>
      </c>
      <c r="AC3" s="138" t="s">
        <v>943</v>
      </c>
      <c r="AD3" s="138" t="s">
        <v>944</v>
      </c>
      <c r="AE3" s="138" t="s">
        <v>945</v>
      </c>
      <c r="AF3" s="138" t="s">
        <v>948</v>
      </c>
      <c r="AG3" s="138" t="s">
        <v>949</v>
      </c>
      <c r="AH3" s="138" t="s">
        <v>950</v>
      </c>
      <c r="AI3" s="138" t="s">
        <v>946</v>
      </c>
      <c r="AJ3" s="138" t="s">
        <v>951</v>
      </c>
      <c r="AK3" s="138" t="s">
        <v>952</v>
      </c>
      <c r="AL3" s="138" t="s">
        <v>1123</v>
      </c>
      <c r="AM3" s="138" t="s">
        <v>953</v>
      </c>
      <c r="AN3" s="138" t="s">
        <v>947</v>
      </c>
      <c r="AO3" s="439" t="s">
        <v>1105</v>
      </c>
    </row>
    <row r="4" spans="1:41" x14ac:dyDescent="0.2">
      <c r="A4" s="140">
        <f>TblRezone[[#This Row],[Hour]]</f>
        <v>1</v>
      </c>
      <c r="B4" s="157">
        <f ca="1">TblConstr[[#This Row],[Land]]</f>
        <v>250</v>
      </c>
      <c r="C4" s="97">
        <f ca="1">TblProd[[#This Row],[Mana]]</f>
        <v>0</v>
      </c>
      <c r="D4" s="424">
        <f>1-TblMagic[[#This Row],[Wiz str cost]]</f>
        <v>1</v>
      </c>
      <c r="E4" s="162">
        <f>Imps!L4</f>
        <v>44871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44871.041666666664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44871.083333333328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44871.124999999993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44871.166666666657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44871.208333333321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44871.249999999985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44871.29166666665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44871.333333333314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44871.374999999978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44871.416666666642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44871.458333333307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44871.499999999971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44871.541666666635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44871.583333333299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44871.624999999964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44871.666666666628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44871.708333333292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44871.749999999956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44871.791666666621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44871.833333333285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44871.874999999949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44871.916666666613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44871.958333333278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44871.999999999942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44872.041666666606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44872.08333333327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44872.124999999935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44872.166666666599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44872.208333333263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44872.249999999927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44872.291666666591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44872.333333333256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44872.37499999992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44872.416666666584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44872.458333333248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44872.499999999913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44872.541666666577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44872.583333333241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44872.624999999905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44872.66666666657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44872.708333333234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44872.749999999898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44872.791666666562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44872.833333333227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44872.874999999891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44872.916666666555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44872.958333333219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44872.999999999884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44873.041666666548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44873.083333333212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44873.124999999876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44873.166666666541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44873.208333333205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44873.249999999869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44873.291666666533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44873.333333333198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44873.374999999862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44873.416666666526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44873.45833333319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44873.499999999854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44873.541666666519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44873.583333333183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44873.624999999847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44873.666666666511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44873.708333333176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44873.74999999984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44873.791666666504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44873.833333333168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44873.874999999833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44873.916666666497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44873.958333333161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44873.999999999825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44874.04166666649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44874.083333333154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44874.124999999818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44874.166666666482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44874.208333333147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44874.249999999811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44874.291666666475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44874.333333333139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44874.374999999804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44874.416666666468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44874.458333333132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44874.499999999796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44874.541666666461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44874.583333333125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44874.624999999789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44874.666666666453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44874.708333333117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44874.749999999782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44874.791666666446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44874.83333333311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44874.874999999774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44874.916666666439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44874.958333333103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44874.999999999767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44875.041666666431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44875.083333333096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44875.12499999976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44875.166666666424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44875.208333333088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44875.249999999753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44875.291666666417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44875.333333333081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44875.374999999745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44875.41666666641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44875.458333333074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44875.499999999738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44875.541666666402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44875.583333333067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44875.624999999731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44875.666666666395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44875.708333333059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44875.749999999724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44875.791666666388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44875.833333333052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44875.874999999716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44875.91666666638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44875.958333333045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44875.999999999709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44876.041666666373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44876.083333333037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44876.124999999702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44876.166666666366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44876.20833333303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44876.249999999694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44876.291666666359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44876.333333333023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44876.374999999687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44876.416666666351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44876.458333333016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44876.49999999968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5" t="s">
        <v>321</v>
      </c>
      <c r="D1269" s="448"/>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1026</v>
      </c>
      <c r="F2" s="304">
        <f>IFERROR(SMALL(TblTech[Activate @ hour],1),0)</f>
        <v>0</v>
      </c>
      <c r="G2" s="45" t="s">
        <v>1092</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791</v>
      </c>
      <c r="F3" s="290" t="s">
        <v>1027</v>
      </c>
      <c r="G3" s="290" t="s">
        <v>954</v>
      </c>
      <c r="H3" s="290" t="s">
        <v>998</v>
      </c>
      <c r="I3" s="290" t="s">
        <v>999</v>
      </c>
      <c r="J3" s="290" t="s">
        <v>792</v>
      </c>
      <c r="K3" s="258" t="s">
        <v>793</v>
      </c>
      <c r="L3" s="290" t="s">
        <v>955</v>
      </c>
      <c r="M3" s="224" t="s">
        <v>545</v>
      </c>
      <c r="N3" s="224" t="s">
        <v>547</v>
      </c>
      <c r="O3" s="224" t="s">
        <v>549</v>
      </c>
      <c r="P3" s="224" t="s">
        <v>551</v>
      </c>
      <c r="Q3" s="224" t="s">
        <v>553</v>
      </c>
      <c r="R3" s="224" t="s">
        <v>555</v>
      </c>
      <c r="S3" s="224" t="s">
        <v>556</v>
      </c>
      <c r="T3" s="224" t="s">
        <v>557</v>
      </c>
      <c r="U3" s="224" t="s">
        <v>558</v>
      </c>
      <c r="V3" s="224" t="s">
        <v>560</v>
      </c>
      <c r="W3" s="224" t="s">
        <v>562</v>
      </c>
      <c r="X3" s="224" t="s">
        <v>563</v>
      </c>
      <c r="Y3" s="224" t="s">
        <v>564</v>
      </c>
      <c r="Z3" s="224" t="s">
        <v>565</v>
      </c>
      <c r="AA3" s="224" t="s">
        <v>567</v>
      </c>
      <c r="AB3" s="224" t="s">
        <v>569</v>
      </c>
      <c r="AC3" s="224" t="s">
        <v>570</v>
      </c>
      <c r="AD3" s="224" t="s">
        <v>572</v>
      </c>
      <c r="AE3" s="224" t="s">
        <v>574</v>
      </c>
      <c r="AF3" s="224" t="s">
        <v>575</v>
      </c>
      <c r="AG3" s="224" t="s">
        <v>576</v>
      </c>
      <c r="AH3" s="224" t="s">
        <v>578</v>
      </c>
      <c r="AI3" s="224" t="s">
        <v>580</v>
      </c>
      <c r="AJ3" s="224" t="s">
        <v>582</v>
      </c>
      <c r="AK3" s="224" t="s">
        <v>583</v>
      </c>
      <c r="AL3" s="224" t="s">
        <v>585</v>
      </c>
      <c r="AM3" s="224" t="s">
        <v>586</v>
      </c>
      <c r="AN3" s="224" t="s">
        <v>587</v>
      </c>
      <c r="AO3" s="224" t="s">
        <v>588</v>
      </c>
      <c r="AP3" s="224" t="s">
        <v>590</v>
      </c>
      <c r="AQ3" s="224" t="s">
        <v>592</v>
      </c>
      <c r="AR3" s="224" t="s">
        <v>593</v>
      </c>
      <c r="AS3" s="224" t="s">
        <v>594</v>
      </c>
      <c r="AT3" s="224" t="s">
        <v>595</v>
      </c>
      <c r="AU3" s="224" t="s">
        <v>596</v>
      </c>
      <c r="AV3" s="224" t="s">
        <v>597</v>
      </c>
      <c r="AW3" s="224" t="s">
        <v>599</v>
      </c>
      <c r="AX3" s="224" t="s">
        <v>601</v>
      </c>
      <c r="AY3" s="224" t="s">
        <v>602</v>
      </c>
      <c r="AZ3" s="224" t="s">
        <v>603</v>
      </c>
      <c r="BA3" s="224" t="s">
        <v>604</v>
      </c>
      <c r="BB3" s="224" t="s">
        <v>605</v>
      </c>
      <c r="BC3" s="224" t="s">
        <v>606</v>
      </c>
      <c r="BD3" s="224" t="s">
        <v>607</v>
      </c>
      <c r="BE3" s="224" t="s">
        <v>608</v>
      </c>
      <c r="BF3" s="224" t="s">
        <v>609</v>
      </c>
      <c r="BG3" s="224" t="s">
        <v>610</v>
      </c>
      <c r="BH3" s="224" t="s">
        <v>612</v>
      </c>
      <c r="BI3" s="224" t="s">
        <v>613</v>
      </c>
      <c r="BJ3" s="224" t="s">
        <v>615</v>
      </c>
      <c r="BK3" s="224" t="s">
        <v>616</v>
      </c>
      <c r="BL3" s="224" t="s">
        <v>617</v>
      </c>
      <c r="BM3" s="224" t="s">
        <v>619</v>
      </c>
      <c r="BN3" s="224" t="s">
        <v>621</v>
      </c>
      <c r="BO3" s="224" t="s">
        <v>622</v>
      </c>
      <c r="BP3" s="224" t="s">
        <v>623</v>
      </c>
      <c r="BQ3" s="224" t="s">
        <v>625</v>
      </c>
      <c r="BR3" s="224" t="s">
        <v>626</v>
      </c>
      <c r="BS3" s="224" t="s">
        <v>628</v>
      </c>
      <c r="BT3" s="224" t="s">
        <v>630</v>
      </c>
      <c r="BU3" s="224" t="s">
        <v>631</v>
      </c>
      <c r="BV3" s="224" t="s">
        <v>633</v>
      </c>
      <c r="BW3" s="224" t="s">
        <v>634</v>
      </c>
      <c r="BX3" s="224" t="s">
        <v>635</v>
      </c>
      <c r="BY3" s="224" t="s">
        <v>637</v>
      </c>
      <c r="BZ3" s="224" t="s">
        <v>638</v>
      </c>
      <c r="CA3" s="224" t="s">
        <v>694</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695</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696</v>
      </c>
      <c r="I5" s="296" t="s">
        <v>548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549</v>
      </c>
      <c r="H6" s="297" t="s">
        <v>697</v>
      </c>
      <c r="I6" s="296" t="s">
        <v>550</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551</v>
      </c>
      <c r="H7" s="297" t="s">
        <v>698</v>
      </c>
      <c r="I7" s="296" t="s">
        <v>552</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553</v>
      </c>
      <c r="H8" s="297" t="s">
        <v>699</v>
      </c>
      <c r="I8" s="296" t="s">
        <v>554</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555</v>
      </c>
      <c r="H9" s="297" t="s">
        <v>710</v>
      </c>
      <c r="I9" s="296" t="s">
        <v>571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556</v>
      </c>
      <c r="H10" s="297" t="s">
        <v>739</v>
      </c>
      <c r="I10" s="296" t="s">
        <v>754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557</v>
      </c>
      <c r="H11" s="297" t="s">
        <v>702</v>
      </c>
      <c r="I11" s="296" t="s">
        <v>1073</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558</v>
      </c>
      <c r="H12" s="297" t="s">
        <v>721</v>
      </c>
      <c r="I12" s="296" t="s">
        <v>591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560</v>
      </c>
      <c r="H13" s="297" t="s">
        <v>703</v>
      </c>
      <c r="I13" s="296" t="s">
        <v>559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562</v>
      </c>
      <c r="H14" s="297" t="s">
        <v>1085</v>
      </c>
      <c r="I14" s="296" t="s">
        <v>755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563</v>
      </c>
      <c r="H16" s="297" t="s">
        <v>705</v>
      </c>
      <c r="I16" s="296" t="s">
        <v>766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564</v>
      </c>
      <c r="H17" s="297" t="s">
        <v>706</v>
      </c>
      <c r="I17" s="296" t="s">
        <v>767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565</v>
      </c>
      <c r="H18" s="297" t="s">
        <v>707</v>
      </c>
      <c r="I18" s="296" t="s">
        <v>566</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567</v>
      </c>
      <c r="H19" s="297" t="s">
        <v>708</v>
      </c>
      <c r="I19" s="296" t="s">
        <v>568</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569</v>
      </c>
      <c r="H20" s="297" t="s">
        <v>709</v>
      </c>
      <c r="I20" s="296" t="s">
        <v>1074</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570</v>
      </c>
      <c r="H21" s="297" t="s">
        <v>701</v>
      </c>
      <c r="I21" s="296" t="s">
        <v>756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572</v>
      </c>
      <c r="H22" s="297" t="s">
        <v>728</v>
      </c>
      <c r="I22" s="296" t="s">
        <v>1075</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574</v>
      </c>
      <c r="H23" s="297" t="s">
        <v>712</v>
      </c>
      <c r="I23" s="296" t="s">
        <v>757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575</v>
      </c>
      <c r="H24" s="297" t="s">
        <v>713</v>
      </c>
      <c r="I24" s="296" t="s">
        <v>758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576</v>
      </c>
      <c r="H25" s="297" t="s">
        <v>714</v>
      </c>
      <c r="I25" s="296" t="s">
        <v>577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578</v>
      </c>
      <c r="H27" s="297" t="s">
        <v>715</v>
      </c>
      <c r="I27" s="296" t="s">
        <v>579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580</v>
      </c>
      <c r="H28" s="297" t="s">
        <v>716</v>
      </c>
      <c r="I28" s="296" t="s">
        <v>581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582</v>
      </c>
      <c r="H29" s="297" t="s">
        <v>717</v>
      </c>
      <c r="I29" s="296" t="s">
        <v>768</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583</v>
      </c>
      <c r="H30" s="297" t="s">
        <v>718</v>
      </c>
      <c r="I30" s="296" t="s">
        <v>584</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585</v>
      </c>
      <c r="H31" s="297" t="s">
        <v>700</v>
      </c>
      <c r="I31" s="296" t="s">
        <v>1076</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586</v>
      </c>
      <c r="H32" s="297" t="s">
        <v>711</v>
      </c>
      <c r="I32" s="296" t="s">
        <v>573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587</v>
      </c>
      <c r="H33" s="297" t="s">
        <v>719</v>
      </c>
      <c r="I33" s="296" t="s">
        <v>759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588</v>
      </c>
      <c r="H34" s="297" t="s">
        <v>720</v>
      </c>
      <c r="I34" s="296" t="s">
        <v>589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590</v>
      </c>
      <c r="H35" s="297" t="s">
        <v>704</v>
      </c>
      <c r="I35" s="296" t="s">
        <v>561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592</v>
      </c>
      <c r="H37" s="297" t="s">
        <v>722</v>
      </c>
      <c r="I37" s="296" t="s">
        <v>776</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593</v>
      </c>
      <c r="H38" s="297" t="s">
        <v>723</v>
      </c>
      <c r="I38" s="296" t="s">
        <v>641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594</v>
      </c>
      <c r="H39" s="297" t="s">
        <v>724</v>
      </c>
      <c r="I39" s="296" t="s">
        <v>1077</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595</v>
      </c>
      <c r="H40" s="297" t="s">
        <v>725</v>
      </c>
      <c r="I40" s="296" t="s">
        <v>1078</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596</v>
      </c>
      <c r="H41" s="297" t="s">
        <v>1084</v>
      </c>
      <c r="I41" s="296" t="s">
        <v>1079</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597</v>
      </c>
      <c r="H42" s="297" t="s">
        <v>727</v>
      </c>
      <c r="I42" s="296" t="s">
        <v>600</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599</v>
      </c>
      <c r="H43" s="297" t="s">
        <v>1086</v>
      </c>
      <c r="I43" s="296" t="s">
        <v>760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601</v>
      </c>
      <c r="H44" s="297" t="s">
        <v>726</v>
      </c>
      <c r="I44" s="296" t="s">
        <v>598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602</v>
      </c>
      <c r="H46" s="297" t="s">
        <v>730</v>
      </c>
      <c r="I46" s="296" t="s">
        <v>1080</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603</v>
      </c>
      <c r="H47" s="297" t="s">
        <v>729</v>
      </c>
      <c r="I47" s="296" t="s">
        <v>761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604</v>
      </c>
      <c r="H48" s="297" t="s">
        <v>731</v>
      </c>
      <c r="I48" s="296" t="s">
        <v>1076</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605</v>
      </c>
      <c r="H49" s="297" t="s">
        <v>732</v>
      </c>
      <c r="I49" s="296" t="s">
        <v>642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606</v>
      </c>
      <c r="H50" s="297" t="s">
        <v>733</v>
      </c>
      <c r="I50" s="296" t="s">
        <v>1076</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607</v>
      </c>
      <c r="H51" s="297" t="s">
        <v>400</v>
      </c>
      <c r="I51" s="296" t="s">
        <v>1081</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608</v>
      </c>
      <c r="H52" s="297" t="s">
        <v>735</v>
      </c>
      <c r="I52" s="296" t="s">
        <v>643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609</v>
      </c>
      <c r="H54" s="297" t="s">
        <v>736</v>
      </c>
      <c r="I54" s="296" t="s">
        <v>573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610</v>
      </c>
      <c r="H55" s="297" t="s">
        <v>737</v>
      </c>
      <c r="I55" s="296" t="s">
        <v>611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612</v>
      </c>
      <c r="H56" s="297" t="s">
        <v>1087</v>
      </c>
      <c r="I56" s="296" t="s">
        <v>1082</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613</v>
      </c>
      <c r="H57" s="297" t="s">
        <v>738</v>
      </c>
      <c r="I57" s="296" t="s">
        <v>614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615</v>
      </c>
      <c r="H58" s="297" t="s">
        <v>734</v>
      </c>
      <c r="I58" s="296" t="s">
        <v>762</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616</v>
      </c>
      <c r="H59" s="297" t="s">
        <v>740</v>
      </c>
      <c r="I59" s="296" t="s">
        <v>763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617</v>
      </c>
      <c r="H61" s="297" t="s">
        <v>741</v>
      </c>
      <c r="I61" s="296" t="s">
        <v>618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619</v>
      </c>
      <c r="H62" s="297" t="s">
        <v>745</v>
      </c>
      <c r="I62" s="296" t="s">
        <v>1083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621</v>
      </c>
      <c r="H63" s="297" t="s">
        <v>1088</v>
      </c>
      <c r="I63" s="296" t="s">
        <v>764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622</v>
      </c>
      <c r="H64" s="297" t="s">
        <v>743</v>
      </c>
      <c r="I64" s="296" t="s">
        <v>644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623</v>
      </c>
      <c r="H65" s="297" t="s">
        <v>744</v>
      </c>
      <c r="I65" s="296" t="s">
        <v>624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625</v>
      </c>
      <c r="H67" s="297" t="s">
        <v>1089</v>
      </c>
      <c r="I67" s="296" t="s">
        <v>765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626</v>
      </c>
      <c r="H68" s="297" t="s">
        <v>746</v>
      </c>
      <c r="I68" s="296" t="s">
        <v>627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628</v>
      </c>
      <c r="H69" s="297" t="s">
        <v>747</v>
      </c>
      <c r="I69" s="296" t="s">
        <v>629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630</v>
      </c>
      <c r="H70" s="297" t="s">
        <v>748</v>
      </c>
      <c r="I70" s="296" t="s">
        <v>777</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631</v>
      </c>
      <c r="H72" s="297" t="s">
        <v>749</v>
      </c>
      <c r="I72" s="296" t="s">
        <v>632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633</v>
      </c>
      <c r="H73" s="297" t="s">
        <v>750</v>
      </c>
      <c r="I73" s="296" t="s">
        <v>577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634</v>
      </c>
      <c r="H74" s="297" t="s">
        <v>751</v>
      </c>
      <c r="I74" s="296" t="s">
        <v>778</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635</v>
      </c>
      <c r="H76" s="297" t="s">
        <v>742</v>
      </c>
      <c r="I76" s="296" t="s">
        <v>620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637</v>
      </c>
      <c r="H77" s="297" t="s">
        <v>752</v>
      </c>
      <c r="I77" s="296" t="s">
        <v>636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638</v>
      </c>
      <c r="H79" s="297" t="s">
        <v>753</v>
      </c>
      <c r="I79" s="296" t="s">
        <v>639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1000</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topLeftCell="AG1"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customWidth="1"/>
    <col min="48" max="48" width="3" style="45" customWidth="1"/>
    <col min="49" max="52" width="11.42578125" style="57" customWidth="1"/>
    <col min="53" max="53" width="3" style="45" customWidth="1"/>
    <col min="54" max="57" width="11.42578125" style="57" customWidth="1"/>
    <col min="58" max="58" width="3" style="45" customWidth="1"/>
    <col min="59" max="62" width="11.42578125" style="57" customWidth="1"/>
    <col min="63" max="63" width="3" style="45" customWidth="1"/>
    <col min="64" max="67" width="11.42578125" style="57" customWidth="1"/>
    <col min="68" max="68" width="3" style="45" customWidth="1"/>
    <col min="69" max="72" width="11.42578125" style="57" customWidth="1"/>
    <col min="73" max="73" width="3" style="45" customWidth="1"/>
    <col min="74" max="74" width="12.140625" style="45" customWidth="1"/>
    <col min="75" max="75" width="10.42578125" style="45" customWidth="1"/>
    <col min="76" max="76" width="3" style="45" customWidth="1"/>
    <col min="77" max="77" width="9.85546875" style="45" customWidth="1"/>
    <col min="78" max="78" width="13.5703125" style="45"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1028</v>
      </c>
      <c r="Y1" s="28" t="s">
        <v>37</v>
      </c>
      <c r="Z1" s="28"/>
      <c r="AA1" s="28"/>
      <c r="AB1" s="28"/>
      <c r="AC1" s="28"/>
      <c r="AD1" s="28"/>
      <c r="AF1" s="496" t="s">
        <v>215</v>
      </c>
      <c r="AG1" s="496"/>
      <c r="AH1" s="28"/>
      <c r="AI1" s="28"/>
      <c r="AJ1" s="28"/>
      <c r="AK1" s="28"/>
      <c r="AM1" s="496" t="s">
        <v>223</v>
      </c>
      <c r="AN1" s="496"/>
      <c r="AO1" s="28"/>
      <c r="AP1" s="28"/>
      <c r="AR1" s="496" t="s">
        <v>224</v>
      </c>
      <c r="AS1" s="496"/>
      <c r="AT1" s="497"/>
      <c r="AU1" s="28"/>
      <c r="AW1" s="496" t="s">
        <v>225</v>
      </c>
      <c r="AX1" s="496"/>
      <c r="AY1" s="496"/>
      <c r="AZ1" s="28"/>
      <c r="BB1" s="496" t="s">
        <v>226</v>
      </c>
      <c r="BC1" s="496"/>
      <c r="BD1" s="496"/>
      <c r="BE1" s="496"/>
      <c r="BG1" s="496" t="s">
        <v>227</v>
      </c>
      <c r="BH1" s="496"/>
      <c r="BI1" s="496"/>
      <c r="BJ1" s="28"/>
      <c r="BL1" s="496" t="s">
        <v>228</v>
      </c>
      <c r="BM1" s="497"/>
      <c r="BN1" s="497"/>
      <c r="BO1" s="28"/>
      <c r="BQ1" s="496" t="s">
        <v>229</v>
      </c>
      <c r="BR1" s="496"/>
      <c r="BS1" s="496"/>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791</v>
      </c>
      <c r="C3" s="138" t="s">
        <v>2</v>
      </c>
      <c r="D3" s="138" t="s">
        <v>7</v>
      </c>
      <c r="E3" s="138" t="s">
        <v>3</v>
      </c>
      <c r="F3" s="138" t="s">
        <v>4</v>
      </c>
      <c r="G3" s="138" t="s">
        <v>792</v>
      </c>
      <c r="H3" s="138" t="s">
        <v>279</v>
      </c>
      <c r="I3" s="138" t="s">
        <v>230</v>
      </c>
      <c r="J3" s="138" t="s">
        <v>23</v>
      </c>
      <c r="K3" s="138" t="s">
        <v>0</v>
      </c>
      <c r="L3" s="138" t="s">
        <v>316</v>
      </c>
      <c r="M3" s="138" t="s">
        <v>312</v>
      </c>
      <c r="N3" s="138" t="s">
        <v>989</v>
      </c>
      <c r="O3" s="138" t="s">
        <v>319</v>
      </c>
      <c r="P3" s="138" t="s">
        <v>222</v>
      </c>
      <c r="Q3" s="138" t="s">
        <v>320</v>
      </c>
      <c r="R3" s="138" t="s">
        <v>990</v>
      </c>
      <c r="S3" s="138" t="s">
        <v>991</v>
      </c>
      <c r="T3" s="138" t="s">
        <v>992</v>
      </c>
      <c r="U3" s="138" t="s">
        <v>993</v>
      </c>
      <c r="V3" s="138" t="s">
        <v>994</v>
      </c>
      <c r="W3" s="138" t="s">
        <v>995</v>
      </c>
      <c r="X3" s="138" t="s">
        <v>793</v>
      </c>
      <c r="Y3" s="138" t="s">
        <v>214</v>
      </c>
      <c r="Z3" s="138" t="s">
        <v>216</v>
      </c>
      <c r="AA3" s="138" t="s">
        <v>217</v>
      </c>
      <c r="AB3" s="138" t="s">
        <v>218</v>
      </c>
      <c r="AC3" s="138" t="s">
        <v>219</v>
      </c>
      <c r="AD3" s="138" t="s">
        <v>220</v>
      </c>
      <c r="AE3" s="138" t="s">
        <v>808</v>
      </c>
      <c r="AF3" s="138" t="s">
        <v>1058</v>
      </c>
      <c r="AG3" s="138" t="s">
        <v>956</v>
      </c>
      <c r="AH3" s="138" t="s">
        <v>957</v>
      </c>
      <c r="AI3" s="138" t="s">
        <v>958</v>
      </c>
      <c r="AJ3" s="138" t="s">
        <v>959</v>
      </c>
      <c r="AK3" s="138" t="s">
        <v>960</v>
      </c>
      <c r="AL3" s="138" t="s">
        <v>809</v>
      </c>
      <c r="AM3" s="258" t="s">
        <v>961</v>
      </c>
      <c r="AN3" s="258" t="s">
        <v>962</v>
      </c>
      <c r="AO3" s="258" t="s">
        <v>963</v>
      </c>
      <c r="AP3" s="258" t="s">
        <v>964</v>
      </c>
      <c r="AQ3" s="258" t="s">
        <v>810</v>
      </c>
      <c r="AR3" s="258" t="s">
        <v>965</v>
      </c>
      <c r="AS3" s="258" t="s">
        <v>966</v>
      </c>
      <c r="AT3" s="258" t="s">
        <v>967</v>
      </c>
      <c r="AU3" s="258" t="s">
        <v>968</v>
      </c>
      <c r="AV3" s="258" t="s">
        <v>884</v>
      </c>
      <c r="AW3" s="258" t="s">
        <v>969</v>
      </c>
      <c r="AX3" s="258" t="s">
        <v>970</v>
      </c>
      <c r="AY3" s="258" t="s">
        <v>971</v>
      </c>
      <c r="AZ3" s="258" t="s">
        <v>972</v>
      </c>
      <c r="BA3" s="258" t="s">
        <v>885</v>
      </c>
      <c r="BB3" s="258" t="s">
        <v>973</v>
      </c>
      <c r="BC3" s="258" t="s">
        <v>974</v>
      </c>
      <c r="BD3" s="258" t="s">
        <v>975</v>
      </c>
      <c r="BE3" s="258" t="s">
        <v>976</v>
      </c>
      <c r="BF3" s="258" t="s">
        <v>1059</v>
      </c>
      <c r="BG3" s="258" t="s">
        <v>977</v>
      </c>
      <c r="BH3" s="258" t="s">
        <v>978</v>
      </c>
      <c r="BI3" s="258" t="s">
        <v>979</v>
      </c>
      <c r="BJ3" s="258" t="s">
        <v>980</v>
      </c>
      <c r="BK3" s="258" t="s">
        <v>1060</v>
      </c>
      <c r="BL3" s="258" t="s">
        <v>981</v>
      </c>
      <c r="BM3" s="258" t="s">
        <v>982</v>
      </c>
      <c r="BN3" s="258" t="s">
        <v>983</v>
      </c>
      <c r="BO3" s="258" t="s">
        <v>984</v>
      </c>
      <c r="BP3" s="258" t="s">
        <v>1061</v>
      </c>
      <c r="BQ3" s="258" t="s">
        <v>985</v>
      </c>
      <c r="BR3" s="258" t="s">
        <v>986</v>
      </c>
      <c r="BS3" s="258" t="s">
        <v>987</v>
      </c>
      <c r="BT3" s="258" t="s">
        <v>988</v>
      </c>
      <c r="BU3" s="138" t="s">
        <v>1062</v>
      </c>
      <c r="BV3" s="305" t="s">
        <v>314</v>
      </c>
      <c r="BW3" s="138" t="s">
        <v>996</v>
      </c>
      <c r="BX3" s="138" t="s">
        <v>1063</v>
      </c>
      <c r="BY3" s="138" t="s">
        <v>997</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44871</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44871</v>
      </c>
      <c r="BZ4" s="313">
        <f>Overview!B15</f>
        <v>44871</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44871.041666666664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44871.041666666664</v>
      </c>
      <c r="BZ5" s="317">
        <f ca="1">OFFSET(TblImps[[#This Row],[Servertime]],-1,0)+1/24</f>
        <v>44871.041666666664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44871.083333333328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44871.083333333328</v>
      </c>
      <c r="BZ6" s="317">
        <f ca="1">OFFSET(TblImps[[#This Row],[Servertime]],-1,0)+1/24</f>
        <v>44871.083333333328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44871.124999999993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44871.124999999993</v>
      </c>
      <c r="BZ7" s="317">
        <f ca="1">OFFSET(TblImps[[#This Row],[Servertime]],-1,0)+1/24</f>
        <v>44871.124999999993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44871.166666666657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44871.166666666657</v>
      </c>
      <c r="BZ8" s="317">
        <f ca="1">OFFSET(TblImps[[#This Row],[Servertime]],-1,0)+1/24</f>
        <v>44871.166666666657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44871.208333333321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44871.208333333321</v>
      </c>
      <c r="BZ9" s="317">
        <f ca="1">OFFSET(TblImps[[#This Row],[Servertime]],-1,0)+1/24</f>
        <v>44871.208333333321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44871.249999999985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44871.249999999985</v>
      </c>
      <c r="BZ10" s="317">
        <f ca="1">OFFSET(TblImps[[#This Row],[Servertime]],-1,0)+1/24</f>
        <v>44871.249999999985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44871.29166666665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44871.29166666665</v>
      </c>
      <c r="BZ11" s="317">
        <f ca="1">OFFSET(TblImps[[#This Row],[Servertime]],-1,0)+1/24</f>
        <v>44871.29166666665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44871.333333333314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44871.333333333314</v>
      </c>
      <c r="BZ12" s="317">
        <f ca="1">OFFSET(TblImps[[#This Row],[Servertime]],-1,0)+1/24</f>
        <v>44871.333333333314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44871.374999999978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44871.374999999978</v>
      </c>
      <c r="BZ13" s="317">
        <f ca="1">OFFSET(TblImps[[#This Row],[Servertime]],-1,0)+1/24</f>
        <v>44871.374999999978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44871.416666666642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44871.416666666642</v>
      </c>
      <c r="BZ14" s="317">
        <f ca="1">OFFSET(TblImps[[#This Row],[Servertime]],-1,0)+1/24</f>
        <v>44871.416666666642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44871.458333333307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44871.458333333307</v>
      </c>
      <c r="BZ15" s="317">
        <f ca="1">OFFSET(TblImps[[#This Row],[Servertime]],-1,0)+1/24</f>
        <v>44871.458333333307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44871.499999999971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44871.499999999971</v>
      </c>
      <c r="BZ16" s="317">
        <f ca="1">OFFSET(TblImps[[#This Row],[Servertime]],-1,0)+1/24</f>
        <v>44871.499999999971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44871.541666666635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44871.541666666635</v>
      </c>
      <c r="BZ17" s="317">
        <f ca="1">OFFSET(TblImps[[#This Row],[Servertime]],-1,0)+1/24</f>
        <v>44871.541666666635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44871.583333333299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44871.583333333299</v>
      </c>
      <c r="BZ18" s="317">
        <f ca="1">OFFSET(TblImps[[#This Row],[Servertime]],-1,0)+1/24</f>
        <v>44871.583333333299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44871.624999999964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44871.624999999964</v>
      </c>
      <c r="BZ19" s="317">
        <f ca="1">OFFSET(TblImps[[#This Row],[Servertime]],-1,0)+1/24</f>
        <v>44871.624999999964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44871.666666666628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44871.666666666628</v>
      </c>
      <c r="BZ20" s="317">
        <f ca="1">OFFSET(TblImps[[#This Row],[Servertime]],-1,0)+1/24</f>
        <v>44871.666666666628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44871.708333333292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44871.708333333292</v>
      </c>
      <c r="BZ21" s="317">
        <f ca="1">OFFSET(TblImps[[#This Row],[Servertime]],-1,0)+1/24</f>
        <v>44871.708333333292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44871.749999999956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44871.749999999956</v>
      </c>
      <c r="BZ22" s="317">
        <f ca="1">OFFSET(TblImps[[#This Row],[Servertime]],-1,0)+1/24</f>
        <v>44871.749999999956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44871.791666666621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44871.791666666621</v>
      </c>
      <c r="BZ23" s="317">
        <f ca="1">OFFSET(TblImps[[#This Row],[Servertime]],-1,0)+1/24</f>
        <v>44871.791666666621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44871.833333333285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44871.833333333285</v>
      </c>
      <c r="BZ24" s="317">
        <f ca="1">OFFSET(TblImps[[#This Row],[Servertime]],-1,0)+1/24</f>
        <v>44871.833333333285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44871.874999999949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44871.874999999949</v>
      </c>
      <c r="BZ25" s="317">
        <f ca="1">OFFSET(TblImps[[#This Row],[Servertime]],-1,0)+1/24</f>
        <v>44871.874999999949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44871.916666666613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44871.916666666613</v>
      </c>
      <c r="BZ26" s="317">
        <f ca="1">OFFSET(TblImps[[#This Row],[Servertime]],-1,0)+1/24</f>
        <v>44871.916666666613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44871.958333333278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44871.958333333278</v>
      </c>
      <c r="BZ27" s="317">
        <f ca="1">OFFSET(TblImps[[#This Row],[Servertime]],-1,0)+1/24</f>
        <v>44871.958333333278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44871.999999999942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44871.999999999942</v>
      </c>
      <c r="BZ28" s="317">
        <f ca="1">OFFSET(TblImps[[#This Row],[Servertime]],-1,0)+1/24</f>
        <v>44871.999999999942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44872.041666666606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44872.041666666606</v>
      </c>
      <c r="BZ29" s="317">
        <f ca="1">OFFSET(TblImps[[#This Row],[Servertime]],-1,0)+1/24</f>
        <v>44872.041666666606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44872.08333333327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44872.08333333327</v>
      </c>
      <c r="BZ30" s="317">
        <f ca="1">OFFSET(TblImps[[#This Row],[Servertime]],-1,0)+1/24</f>
        <v>44872.08333333327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44872.124999999935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44872.124999999935</v>
      </c>
      <c r="BZ31" s="317">
        <f ca="1">OFFSET(TblImps[[#This Row],[Servertime]],-1,0)+1/24</f>
        <v>44872.124999999935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44872.166666666599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44872.166666666599</v>
      </c>
      <c r="BZ32" s="317">
        <f ca="1">OFFSET(TblImps[[#This Row],[Servertime]],-1,0)+1/24</f>
        <v>44872.166666666599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44872.208333333263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44872.208333333263</v>
      </c>
      <c r="BZ33" s="317">
        <f ca="1">OFFSET(TblImps[[#This Row],[Servertime]],-1,0)+1/24</f>
        <v>44872.208333333263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44872.249999999927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44872.249999999927</v>
      </c>
      <c r="BZ34" s="317">
        <f ca="1">OFFSET(TblImps[[#This Row],[Servertime]],-1,0)+1/24</f>
        <v>44872.249999999927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44872.291666666591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44872.291666666591</v>
      </c>
      <c r="BZ35" s="317">
        <f ca="1">OFFSET(TblImps[[#This Row],[Servertime]],-1,0)+1/24</f>
        <v>44872.291666666591</v>
      </c>
      <c r="CA35" s="57"/>
      <c r="CB35" s="315"/>
      <c r="CC35" s="315"/>
      <c r="CD35" s="45" t="s">
        <v>214</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44872.333333333256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44872.333333333256</v>
      </c>
      <c r="BZ36" s="317">
        <f ca="1">OFFSET(TblImps[[#This Row],[Servertime]],-1,0)+1/24</f>
        <v>44872.333333333256</v>
      </c>
      <c r="CA36" s="57"/>
      <c r="CB36" s="315"/>
      <c r="CC36" s="315"/>
      <c r="CD36" s="45" t="s">
        <v>216</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44872.37499999992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44872.37499999992</v>
      </c>
      <c r="BZ37" s="317">
        <f ca="1">OFFSET(TblImps[[#This Row],[Servertime]],-1,0)+1/24</f>
        <v>44872.37499999992</v>
      </c>
      <c r="CA37" s="57"/>
      <c r="CB37" s="315"/>
      <c r="CC37" s="315"/>
      <c r="CD37" s="45" t="s">
        <v>217</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44872.416666666584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44872.416666666584</v>
      </c>
      <c r="BZ38" s="317">
        <f ca="1">OFFSET(TblImps[[#This Row],[Servertime]],-1,0)+1/24</f>
        <v>44872.416666666584</v>
      </c>
      <c r="CA38" s="57"/>
      <c r="CB38" s="315"/>
      <c r="CC38" s="315"/>
      <c r="CD38" s="45" t="s">
        <v>218</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44872.458333333248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44872.458333333248</v>
      </c>
      <c r="BZ39" s="317">
        <f ca="1">OFFSET(TblImps[[#This Row],[Servertime]],-1,0)+1/24</f>
        <v>44872.458333333248</v>
      </c>
      <c r="CA39" s="57"/>
      <c r="CB39" s="315"/>
      <c r="CC39" s="315"/>
      <c r="CD39" s="45" t="s">
        <v>219</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44872.499999999913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44872.499999999913</v>
      </c>
      <c r="BZ40" s="317">
        <f ca="1">OFFSET(TblImps[[#This Row],[Servertime]],-1,0)+1/24</f>
        <v>44872.499999999913</v>
      </c>
      <c r="CA40" s="57"/>
      <c r="CB40" s="315"/>
      <c r="CC40" s="315"/>
      <c r="CD40" s="45" t="s">
        <v>220</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44872.541666666577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44872.541666666577</v>
      </c>
      <c r="BZ41" s="317">
        <f ca="1">OFFSET(TblImps[[#This Row],[Servertime]],-1,0)+1/24</f>
        <v>44872.541666666577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44872.583333333241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44872.583333333241</v>
      </c>
      <c r="BZ42" s="317">
        <f ca="1">OFFSET(TblImps[[#This Row],[Servertime]],-1,0)+1/24</f>
        <v>44872.583333333241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44872.624999999905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44872.624999999905</v>
      </c>
      <c r="BZ43" s="317">
        <f ca="1">OFFSET(TblImps[[#This Row],[Servertime]],-1,0)+1/24</f>
        <v>44872.624999999905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44872.66666666657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44872.66666666657</v>
      </c>
      <c r="BZ44" s="317">
        <f ca="1">OFFSET(TblImps[[#This Row],[Servertime]],-1,0)+1/24</f>
        <v>44872.66666666657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44872.708333333234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44872.708333333234</v>
      </c>
      <c r="BZ45" s="317">
        <f ca="1">OFFSET(TblImps[[#This Row],[Servertime]],-1,0)+1/24</f>
        <v>44872.708333333234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44872.749999999898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44872.749999999898</v>
      </c>
      <c r="BZ46" s="317">
        <f ca="1">OFFSET(TblImps[[#This Row],[Servertime]],-1,0)+1/24</f>
        <v>44872.749999999898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44872.791666666562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44872.791666666562</v>
      </c>
      <c r="BZ47" s="317">
        <f ca="1">OFFSET(TblImps[[#This Row],[Servertime]],-1,0)+1/24</f>
        <v>44872.791666666562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44872.833333333227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44872.833333333227</v>
      </c>
      <c r="BZ48" s="317">
        <f ca="1">OFFSET(TblImps[[#This Row],[Servertime]],-1,0)+1/24</f>
        <v>44872.833333333227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44872.874999999891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44872.874999999891</v>
      </c>
      <c r="BZ49" s="317">
        <f ca="1">OFFSET(TblImps[[#This Row],[Servertime]],-1,0)+1/24</f>
        <v>44872.874999999891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44872.916666666555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44872.916666666555</v>
      </c>
      <c r="BZ50" s="317">
        <f ca="1">OFFSET(TblImps[[#This Row],[Servertime]],-1,0)+1/24</f>
        <v>44872.916666666555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44872.958333333219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44872.958333333219</v>
      </c>
      <c r="BZ51" s="317">
        <f ca="1">OFFSET(TblImps[[#This Row],[Servertime]],-1,0)+1/24</f>
        <v>44872.958333333219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44872.999999999884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44872.999999999884</v>
      </c>
      <c r="BZ52" s="317">
        <f ca="1">OFFSET(TblImps[[#This Row],[Servertime]],-1,0)+1/24</f>
        <v>44872.999999999884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44873.041666666548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44873.041666666548</v>
      </c>
      <c r="BZ53" s="317">
        <f ca="1">OFFSET(TblImps[[#This Row],[Servertime]],-1,0)+1/24</f>
        <v>44873.041666666548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44873.083333333212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44873.083333333212</v>
      </c>
      <c r="BZ54" s="317">
        <f ca="1">OFFSET(TblImps[[#This Row],[Servertime]],-1,0)+1/24</f>
        <v>44873.083333333212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44873.124999999876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44873.124999999876</v>
      </c>
      <c r="BZ55" s="317">
        <f ca="1">OFFSET(TblImps[[#This Row],[Servertime]],-1,0)+1/24</f>
        <v>44873.124999999876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44873.166666666541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44873.166666666541</v>
      </c>
      <c r="BZ56" s="317">
        <f ca="1">OFFSET(TblImps[[#This Row],[Servertime]],-1,0)+1/24</f>
        <v>44873.166666666541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44873.208333333205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44873.208333333205</v>
      </c>
      <c r="BZ57" s="317">
        <f ca="1">OFFSET(TblImps[[#This Row],[Servertime]],-1,0)+1/24</f>
        <v>44873.208333333205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44873.249999999869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44873.249999999869</v>
      </c>
      <c r="BZ58" s="317">
        <f ca="1">OFFSET(TblImps[[#This Row],[Servertime]],-1,0)+1/24</f>
        <v>44873.249999999869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44873.291666666533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44873.291666666533</v>
      </c>
      <c r="BZ59" s="317">
        <f ca="1">OFFSET(TblImps[[#This Row],[Servertime]],-1,0)+1/24</f>
        <v>44873.291666666533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44873.333333333198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44873.333333333198</v>
      </c>
      <c r="BZ60" s="317">
        <f ca="1">OFFSET(TblImps[[#This Row],[Servertime]],-1,0)+1/24</f>
        <v>44873.333333333198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44873.374999999862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44873.374999999862</v>
      </c>
      <c r="BZ61" s="317">
        <f ca="1">OFFSET(TblImps[[#This Row],[Servertime]],-1,0)+1/24</f>
        <v>44873.374999999862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44873.416666666526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44873.416666666526</v>
      </c>
      <c r="BZ62" s="317">
        <f ca="1">OFFSET(TblImps[[#This Row],[Servertime]],-1,0)+1/24</f>
        <v>44873.416666666526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44873.45833333319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44873.45833333319</v>
      </c>
      <c r="BZ63" s="317">
        <f ca="1">OFFSET(TblImps[[#This Row],[Servertime]],-1,0)+1/24</f>
        <v>44873.45833333319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44873.499999999854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44873.499999999854</v>
      </c>
      <c r="BZ64" s="317">
        <f ca="1">OFFSET(TblImps[[#This Row],[Servertime]],-1,0)+1/24</f>
        <v>44873.499999999854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44873.541666666519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44873.541666666519</v>
      </c>
      <c r="BZ65" s="317">
        <f ca="1">OFFSET(TblImps[[#This Row],[Servertime]],-1,0)+1/24</f>
        <v>44873.541666666519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44873.583333333183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44873.583333333183</v>
      </c>
      <c r="BZ66" s="317">
        <f ca="1">OFFSET(TblImps[[#This Row],[Servertime]],-1,0)+1/24</f>
        <v>44873.583333333183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44873.624999999847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44873.624999999847</v>
      </c>
      <c r="BZ67" s="317">
        <f ca="1">OFFSET(TblImps[[#This Row],[Servertime]],-1,0)+1/24</f>
        <v>44873.624999999847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44873.666666666511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44873.666666666511</v>
      </c>
      <c r="BZ68" s="317">
        <f ca="1">OFFSET(TblImps[[#This Row],[Servertime]],-1,0)+1/24</f>
        <v>44873.666666666511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44873.708333333176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44873.708333333176</v>
      </c>
      <c r="BZ69" s="317">
        <f ca="1">OFFSET(TblImps[[#This Row],[Servertime]],-1,0)+1/24</f>
        <v>44873.708333333176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44873.74999999984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44873.74999999984</v>
      </c>
      <c r="BZ70" s="317">
        <f ca="1">OFFSET(TblImps[[#This Row],[Servertime]],-1,0)+1/24</f>
        <v>44873.74999999984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44873.791666666504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44873.791666666504</v>
      </c>
      <c r="BZ71" s="317">
        <f ca="1">OFFSET(TblImps[[#This Row],[Servertime]],-1,0)+1/24</f>
        <v>44873.791666666504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44873.833333333168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44873.833333333168</v>
      </c>
      <c r="BZ72" s="317">
        <f ca="1">OFFSET(TblImps[[#This Row],[Servertime]],-1,0)+1/24</f>
        <v>44873.833333333168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44873.874999999833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44873.874999999833</v>
      </c>
      <c r="BZ73" s="317">
        <f ca="1">OFFSET(TblImps[[#This Row],[Servertime]],-1,0)+1/24</f>
        <v>44873.874999999833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44873.916666666497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44873.916666666497</v>
      </c>
      <c r="BZ74" s="317">
        <f ca="1">OFFSET(TblImps[[#This Row],[Servertime]],-1,0)+1/24</f>
        <v>44873.916666666497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44873.958333333161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44873.958333333161</v>
      </c>
      <c r="BZ75" s="317">
        <f ca="1">OFFSET(TblImps[[#This Row],[Servertime]],-1,0)+1/24</f>
        <v>44873.958333333161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44873.999999999825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44873.999999999825</v>
      </c>
      <c r="BZ76" s="327">
        <f ca="1">OFFSET(TblImps[[#This Row],[Servertime]],-1,0)+1/24</f>
        <v>44873.999999999825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44874.04166666649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44874.04166666649</v>
      </c>
      <c r="BZ77" s="317">
        <f ca="1">OFFSET(TblImps[[#This Row],[Servertime]],-1,0)+1/24</f>
        <v>44874.04166666649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44874.083333333154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44874.083333333154</v>
      </c>
      <c r="BZ78" s="317">
        <f ca="1">OFFSET(TblImps[[#This Row],[Servertime]],-1,0)+1/24</f>
        <v>44874.083333333154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44874.124999999818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44874.124999999818</v>
      </c>
      <c r="BZ79" s="317">
        <f ca="1">OFFSET(TblImps[[#This Row],[Servertime]],-1,0)+1/24</f>
        <v>44874.124999999818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44874.166666666482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44874.166666666482</v>
      </c>
      <c r="BZ80" s="317">
        <f ca="1">OFFSET(TblImps[[#This Row],[Servertime]],-1,0)+1/24</f>
        <v>44874.166666666482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44874.208333333147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44874.208333333147</v>
      </c>
      <c r="BZ81" s="317">
        <f ca="1">OFFSET(TblImps[[#This Row],[Servertime]],-1,0)+1/24</f>
        <v>44874.208333333147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44874.249999999811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44874.249999999811</v>
      </c>
      <c r="BZ82" s="317">
        <f ca="1">OFFSET(TblImps[[#This Row],[Servertime]],-1,0)+1/24</f>
        <v>44874.249999999811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44874.291666666475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44874.291666666475</v>
      </c>
      <c r="BZ83" s="317">
        <f ca="1">OFFSET(TblImps[[#This Row],[Servertime]],-1,0)+1/24</f>
        <v>44874.291666666475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44874.333333333139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44874.333333333139</v>
      </c>
      <c r="BZ84" s="317">
        <f ca="1">OFFSET(TblImps[[#This Row],[Servertime]],-1,0)+1/24</f>
        <v>44874.333333333139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44874.374999999804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44874.374999999804</v>
      </c>
      <c r="BZ85" s="317">
        <f ca="1">OFFSET(TblImps[[#This Row],[Servertime]],-1,0)+1/24</f>
        <v>44874.374999999804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44874.416666666468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44874.416666666468</v>
      </c>
      <c r="BZ86" s="317">
        <f ca="1">OFFSET(TblImps[[#This Row],[Servertime]],-1,0)+1/24</f>
        <v>44874.416666666468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44874.458333333132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44874.458333333132</v>
      </c>
      <c r="BZ87" s="317">
        <f ca="1">OFFSET(TblImps[[#This Row],[Servertime]],-1,0)+1/24</f>
        <v>44874.458333333132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44874.499999999796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44874.499999999796</v>
      </c>
      <c r="BZ88" s="317">
        <f ca="1">OFFSET(TblImps[[#This Row],[Servertime]],-1,0)+1/24</f>
        <v>44874.499999999796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44874.541666666461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44874.541666666461</v>
      </c>
      <c r="BZ89" s="317">
        <f ca="1">OFFSET(TblImps[[#This Row],[Servertime]],-1,0)+1/24</f>
        <v>44874.541666666461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44874.583333333125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44874.583333333125</v>
      </c>
      <c r="BZ90" s="317">
        <f ca="1">OFFSET(TblImps[[#This Row],[Servertime]],-1,0)+1/24</f>
        <v>44874.583333333125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44874.624999999789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44874.624999999789</v>
      </c>
      <c r="BZ91" s="317">
        <f ca="1">OFFSET(TblImps[[#This Row],[Servertime]],-1,0)+1/24</f>
        <v>44874.624999999789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44874.666666666453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44874.666666666453</v>
      </c>
      <c r="BZ92" s="317">
        <f ca="1">OFFSET(TblImps[[#This Row],[Servertime]],-1,0)+1/24</f>
        <v>44874.666666666453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44874.708333333117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44874.708333333117</v>
      </c>
      <c r="BZ93" s="317">
        <f ca="1">OFFSET(TblImps[[#This Row],[Servertime]],-1,0)+1/24</f>
        <v>44874.708333333117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44874.749999999782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44874.749999999782</v>
      </c>
      <c r="BZ94" s="317">
        <f ca="1">OFFSET(TblImps[[#This Row],[Servertime]],-1,0)+1/24</f>
        <v>44874.749999999782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44874.791666666446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44874.791666666446</v>
      </c>
      <c r="BZ95" s="317">
        <f ca="1">OFFSET(TblImps[[#This Row],[Servertime]],-1,0)+1/24</f>
        <v>44874.791666666446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44874.83333333311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44874.83333333311</v>
      </c>
      <c r="BZ96" s="317">
        <f ca="1">OFFSET(TblImps[[#This Row],[Servertime]],-1,0)+1/24</f>
        <v>44874.83333333311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44874.874999999774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44874.874999999774</v>
      </c>
      <c r="BZ97" s="317">
        <f ca="1">OFFSET(TblImps[[#This Row],[Servertime]],-1,0)+1/24</f>
        <v>44874.874999999774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44874.916666666439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44874.916666666439</v>
      </c>
      <c r="BZ98" s="317">
        <f ca="1">OFFSET(TblImps[[#This Row],[Servertime]],-1,0)+1/24</f>
        <v>44874.916666666439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44874.958333333103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44874.958333333103</v>
      </c>
      <c r="BZ99" s="317">
        <f ca="1">OFFSET(TblImps[[#This Row],[Servertime]],-1,0)+1/24</f>
        <v>44874.958333333103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44874.999999999767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44874.999999999767</v>
      </c>
      <c r="BZ100" s="317">
        <f ca="1">OFFSET(TblImps[[#This Row],[Servertime]],-1,0)+1/24</f>
        <v>44874.999999999767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44875.041666666431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44875.041666666431</v>
      </c>
      <c r="BZ101" s="317">
        <f ca="1">OFFSET(TblImps[[#This Row],[Servertime]],-1,0)+1/24</f>
        <v>44875.041666666431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44875.083333333096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44875.083333333096</v>
      </c>
      <c r="BZ102" s="317">
        <f ca="1">OFFSET(TblImps[[#This Row],[Servertime]],-1,0)+1/24</f>
        <v>44875.083333333096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44875.12499999976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44875.12499999976</v>
      </c>
      <c r="BZ103" s="317">
        <f ca="1">OFFSET(TblImps[[#This Row],[Servertime]],-1,0)+1/24</f>
        <v>44875.12499999976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44875.166666666424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44875.166666666424</v>
      </c>
      <c r="BZ104" s="317">
        <f ca="1">OFFSET(TblImps[[#This Row],[Servertime]],-1,0)+1/24</f>
        <v>44875.166666666424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44875.208333333088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44875.208333333088</v>
      </c>
      <c r="BZ105" s="317">
        <f ca="1">OFFSET(TblImps[[#This Row],[Servertime]],-1,0)+1/24</f>
        <v>44875.208333333088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44875.249999999753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44875.249999999753</v>
      </c>
      <c r="BZ106" s="317">
        <f ca="1">OFFSET(TblImps[[#This Row],[Servertime]],-1,0)+1/24</f>
        <v>44875.249999999753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44875.291666666417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44875.291666666417</v>
      </c>
      <c r="BZ107" s="317">
        <f ca="1">OFFSET(TblImps[[#This Row],[Servertime]],-1,0)+1/24</f>
        <v>44875.291666666417</v>
      </c>
      <c r="CA107" s="57"/>
      <c r="CB107" s="315"/>
      <c r="CC107" s="315"/>
      <c r="CD107" s="45" t="s">
        <v>214</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44875.333333333081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44875.333333333081</v>
      </c>
      <c r="BZ108" s="317">
        <f ca="1">OFFSET(TblImps[[#This Row],[Servertime]],-1,0)+1/24</f>
        <v>44875.333333333081</v>
      </c>
      <c r="CA108" s="57"/>
      <c r="CB108" s="315"/>
      <c r="CC108" s="315"/>
      <c r="CD108" s="45" t="s">
        <v>216</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44875.374999999745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44875.374999999745</v>
      </c>
      <c r="BZ109" s="317">
        <f ca="1">OFFSET(TblImps[[#This Row],[Servertime]],-1,0)+1/24</f>
        <v>44875.374999999745</v>
      </c>
      <c r="CA109" s="57"/>
      <c r="CB109" s="315"/>
      <c r="CC109" s="315"/>
      <c r="CD109" s="45" t="s">
        <v>217</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44875.41666666641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44875.41666666641</v>
      </c>
      <c r="BZ110" s="317">
        <f ca="1">OFFSET(TblImps[[#This Row],[Servertime]],-1,0)+1/24</f>
        <v>44875.41666666641</v>
      </c>
      <c r="CA110" s="57"/>
      <c r="CB110" s="315"/>
      <c r="CC110" s="315"/>
      <c r="CD110" s="45" t="s">
        <v>218</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44875.458333333074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44875.458333333074</v>
      </c>
      <c r="BZ111" s="317">
        <f ca="1">OFFSET(TblImps[[#This Row],[Servertime]],-1,0)+1/24</f>
        <v>44875.458333333074</v>
      </c>
      <c r="CA111" s="57"/>
      <c r="CB111" s="315"/>
      <c r="CC111" s="315"/>
      <c r="CD111" s="45" t="s">
        <v>219</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44875.499999999738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44875.499999999738</v>
      </c>
      <c r="BZ112" s="317">
        <f ca="1">OFFSET(TblImps[[#This Row],[Servertime]],-1,0)+1/24</f>
        <v>44875.499999999738</v>
      </c>
      <c r="CA112" s="57"/>
      <c r="CB112" s="315"/>
      <c r="CC112" s="315"/>
      <c r="CD112" s="45" t="s">
        <v>220</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44875.541666666402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44875.541666666402</v>
      </c>
      <c r="BZ113" s="317">
        <f ca="1">OFFSET(TblImps[[#This Row],[Servertime]],-1,0)+1/24</f>
        <v>44875.541666666402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44875.583333333067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44875.583333333067</v>
      </c>
      <c r="BZ114" s="317">
        <f ca="1">OFFSET(TblImps[[#This Row],[Servertime]],-1,0)+1/24</f>
        <v>44875.583333333067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44875.624999999731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44875.624999999731</v>
      </c>
      <c r="BZ115" s="317">
        <f ca="1">OFFSET(TblImps[[#This Row],[Servertime]],-1,0)+1/24</f>
        <v>44875.624999999731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44875.666666666395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44875.666666666395</v>
      </c>
      <c r="BZ116" s="317">
        <f ca="1">OFFSET(TblImps[[#This Row],[Servertime]],-1,0)+1/24</f>
        <v>44875.666666666395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44875.708333333059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44875.708333333059</v>
      </c>
      <c r="BZ117" s="317">
        <f ca="1">OFFSET(TblImps[[#This Row],[Servertime]],-1,0)+1/24</f>
        <v>44875.708333333059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44875.749999999724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44875.749999999724</v>
      </c>
      <c r="BZ118" s="317">
        <f ca="1">OFFSET(TblImps[[#This Row],[Servertime]],-1,0)+1/24</f>
        <v>44875.749999999724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44875.791666666388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44875.791666666388</v>
      </c>
      <c r="BZ119" s="317">
        <f ca="1">OFFSET(TblImps[[#This Row],[Servertime]],-1,0)+1/24</f>
        <v>44875.791666666388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44875.833333333052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44875.833333333052</v>
      </c>
      <c r="BZ120" s="317">
        <f ca="1">OFFSET(TblImps[[#This Row],[Servertime]],-1,0)+1/24</f>
        <v>44875.833333333052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44875.874999999716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44875.874999999716</v>
      </c>
      <c r="BZ121" s="317">
        <f ca="1">OFFSET(TblImps[[#This Row],[Servertime]],-1,0)+1/24</f>
        <v>44875.874999999716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44875.91666666638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44875.91666666638</v>
      </c>
      <c r="BZ122" s="317">
        <f ca="1">OFFSET(TblImps[[#This Row],[Servertime]],-1,0)+1/24</f>
        <v>44875.91666666638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44875.958333333045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44875.958333333045</v>
      </c>
      <c r="BZ123" s="317">
        <f ca="1">OFFSET(TblImps[[#This Row],[Servertime]],-1,0)+1/24</f>
        <v>44875.958333333045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44875.999999999709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44875.999999999709</v>
      </c>
      <c r="BZ124" s="317">
        <f ca="1">OFFSET(TblImps[[#This Row],[Servertime]],-1,0)+1/24</f>
        <v>44875.999999999709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44876.041666666373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44876.041666666373</v>
      </c>
      <c r="BZ125" s="317">
        <f ca="1">OFFSET(TblImps[[#This Row],[Servertime]],-1,0)+1/24</f>
        <v>44876.041666666373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44876.083333333037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44876.083333333037</v>
      </c>
      <c r="BZ126" s="317">
        <f ca="1">OFFSET(TblImps[[#This Row],[Servertime]],-1,0)+1/24</f>
        <v>44876.083333333037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44876.124999999702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44876.124999999702</v>
      </c>
      <c r="BZ127" s="317">
        <f ca="1">OFFSET(TblImps[[#This Row],[Servertime]],-1,0)+1/24</f>
        <v>44876.124999999702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44876.166666666366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44876.166666666366</v>
      </c>
      <c r="BZ128" s="317">
        <f ca="1">OFFSET(TblImps[[#This Row],[Servertime]],-1,0)+1/24</f>
        <v>44876.166666666366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44876.20833333303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44876.20833333303</v>
      </c>
      <c r="BZ129" s="317">
        <f ca="1">OFFSET(TblImps[[#This Row],[Servertime]],-1,0)+1/24</f>
        <v>44876.20833333303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44876.249999999694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44876.249999999694</v>
      </c>
      <c r="BZ130" s="317">
        <f ca="1">OFFSET(TblImps[[#This Row],[Servertime]],-1,0)+1/24</f>
        <v>44876.249999999694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44876.291666666359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44876.291666666359</v>
      </c>
      <c r="BZ131" s="317">
        <f ca="1">OFFSET(TblImps[[#This Row],[Servertime]],-1,0)+1/24</f>
        <v>44876.291666666359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44876.333333333023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44876.333333333023</v>
      </c>
      <c r="BZ132" s="317">
        <f ca="1">OFFSET(TblImps[[#This Row],[Servertime]],-1,0)+1/24</f>
        <v>44876.333333333023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44876.374999999687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44876.374999999687</v>
      </c>
      <c r="BZ133" s="317">
        <f ca="1">OFFSET(TblImps[[#This Row],[Servertime]],-1,0)+1/24</f>
        <v>44876.374999999687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44876.416666666351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44876.416666666351</v>
      </c>
      <c r="BZ134" s="317">
        <f ca="1">OFFSET(TblImps[[#This Row],[Servertime]],-1,0)+1/24</f>
        <v>44876.416666666351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44876.458333333016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44876.458333333016</v>
      </c>
      <c r="BZ135" s="317">
        <f ca="1">OFFSET(TblImps[[#This Row],[Servertime]],-1,0)+1/24</f>
        <v>44876.458333333016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44876.49999999968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44876.49999999968</v>
      </c>
      <c r="BZ136" s="317">
        <f ca="1">OFFSET(TblImps[[#This Row],[Servertime]],-1,0)+1/24</f>
        <v>44876.49999999968</v>
      </c>
      <c r="CA136" s="57"/>
      <c r="CB136" s="315"/>
      <c r="CC136" s="315"/>
    </row>
    <row r="1269" spans="2:23" x14ac:dyDescent="0.2">
      <c r="B1269" s="495" t="s">
        <v>321</v>
      </c>
      <c r="C1269" s="448"/>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1023</v>
      </c>
      <c r="D2" s="41" t="s">
        <v>954</v>
      </c>
      <c r="E2" s="41" t="s">
        <v>1025</v>
      </c>
    </row>
    <row r="3" spans="2:5" ht="15.75" x14ac:dyDescent="0.25">
      <c r="B3" s="40" t="s">
        <v>1002</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1003</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1005</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1004</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1006</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1007</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1008</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1009</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1010</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1011</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1012</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1013</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1014</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1015</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1016</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1017</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1018</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1019</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1020</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1021</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1022</v>
      </c>
      <c r="C23" s="40" t="s">
        <v>1024</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1001</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topLeftCell="A67" zoomScale="70" zoomScaleNormal="70" workbookViewId="0">
      <selection activeCell="F90" sqref="F90"/>
    </sheetView>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1093</v>
      </c>
      <c r="B23" s="332"/>
      <c r="C23" s="45" t="s">
        <v>1094</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1117</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35</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640</v>
      </c>
      <c r="U66" s="159"/>
    </row>
    <row r="67" spans="1:21" x14ac:dyDescent="0.2">
      <c r="A67" s="329" t="s">
        <v>354</v>
      </c>
      <c r="B67" s="45">
        <v>15</v>
      </c>
      <c r="C67" s="45" t="s">
        <v>275</v>
      </c>
      <c r="L67" s="111" t="s">
        <v>545</v>
      </c>
      <c r="M67" s="434">
        <v>2.5000000000000001E-2</v>
      </c>
      <c r="N67" s="45" t="s">
        <v>645</v>
      </c>
      <c r="U67" s="159"/>
    </row>
    <row r="68" spans="1:21" x14ac:dyDescent="0.2">
      <c r="A68" s="329" t="s">
        <v>175</v>
      </c>
      <c r="B68" s="45">
        <v>15</v>
      </c>
      <c r="C68" s="45" t="str">
        <f>C65</f>
        <v>peasants</v>
      </c>
      <c r="L68" s="111" t="s">
        <v>547</v>
      </c>
      <c r="M68" s="434">
        <v>7.4999999999999997E-2</v>
      </c>
      <c r="N68" s="45" t="s">
        <v>646</v>
      </c>
    </row>
    <row r="69" spans="1:21" x14ac:dyDescent="0.2">
      <c r="A69" s="329" t="s">
        <v>276</v>
      </c>
      <c r="B69" s="45">
        <f>IF(OR(Overview!$B$14="Halfling",Overview!$B$14="Dwarf",Overview!$B$14="Gnome"),10,IF(race="Nomad",25,5))</f>
        <v>5</v>
      </c>
      <c r="L69" s="45" t="s">
        <v>549</v>
      </c>
      <c r="M69" s="2">
        <v>0.05</v>
      </c>
      <c r="N69" s="45" t="s">
        <v>647</v>
      </c>
    </row>
    <row r="70" spans="1:21" x14ac:dyDescent="0.2">
      <c r="L70" s="45" t="s">
        <v>551</v>
      </c>
      <c r="M70" s="434">
        <v>7.4999999999999997E-2</v>
      </c>
      <c r="N70" s="45" t="s">
        <v>645</v>
      </c>
      <c r="T70" s="111"/>
      <c r="U70" s="160"/>
    </row>
    <row r="71" spans="1:21" x14ac:dyDescent="0.2">
      <c r="A71" s="343" t="s">
        <v>277</v>
      </c>
      <c r="L71" s="45" t="s">
        <v>553</v>
      </c>
      <c r="M71" s="434">
        <v>2.5000000000000001E-2</v>
      </c>
      <c r="N71" s="45" t="s">
        <v>648</v>
      </c>
      <c r="U71" s="160"/>
    </row>
    <row r="72" spans="1:21" x14ac:dyDescent="0.2">
      <c r="A72" s="329" t="str">
        <f>CONCATENATE("Your race is ",Overview!B14)</f>
        <v>Your race is Human</v>
      </c>
      <c r="L72" s="45" t="s">
        <v>555</v>
      </c>
      <c r="M72" s="2">
        <v>0.05</v>
      </c>
      <c r="N72" s="45" t="s">
        <v>684</v>
      </c>
      <c r="S72" s="111"/>
      <c r="T72" s="111"/>
      <c r="U72" s="159"/>
    </row>
    <row r="73" spans="1:21" x14ac:dyDescent="0.2">
      <c r="L73" s="45" t="s">
        <v>556</v>
      </c>
      <c r="M73" s="2">
        <v>0.1</v>
      </c>
      <c r="N73" s="45" t="s">
        <v>769</v>
      </c>
      <c r="S73" s="111"/>
      <c r="T73" s="111"/>
      <c r="U73" s="159"/>
    </row>
    <row r="74" spans="1:21" x14ac:dyDescent="0.2">
      <c r="A74" s="328" t="s">
        <v>207</v>
      </c>
      <c r="B74" s="45" t="s">
        <v>278</v>
      </c>
      <c r="F74" s="45" t="s">
        <v>212</v>
      </c>
      <c r="L74" s="45" t="s">
        <v>557</v>
      </c>
      <c r="M74" s="2">
        <v>-0.1</v>
      </c>
      <c r="N74" s="45" t="s">
        <v>682</v>
      </c>
      <c r="O74" s="45" t="s">
        <v>651</v>
      </c>
      <c r="S74" s="111"/>
      <c r="T74" s="111"/>
      <c r="U74" s="159"/>
    </row>
    <row r="75" spans="1:21" x14ac:dyDescent="0.2">
      <c r="A75" s="329" t="s">
        <v>202</v>
      </c>
      <c r="B75" s="45">
        <v>2</v>
      </c>
      <c r="C75" s="45" t="s">
        <v>208</v>
      </c>
      <c r="D75" s="342"/>
      <c r="F75" s="342">
        <v>0.1</v>
      </c>
      <c r="G75" s="45" t="s">
        <v>107</v>
      </c>
      <c r="L75" s="45" t="s">
        <v>558</v>
      </c>
      <c r="M75" s="2">
        <v>-0.05</v>
      </c>
      <c r="N75" s="45" t="s">
        <v>689</v>
      </c>
      <c r="O75" s="159">
        <v>-0.15</v>
      </c>
      <c r="P75" s="45" t="s">
        <v>666</v>
      </c>
      <c r="S75" s="111"/>
      <c r="T75" s="111"/>
      <c r="U75" s="160"/>
    </row>
    <row r="76" spans="1:21" x14ac:dyDescent="0.2">
      <c r="A76" s="329" t="s">
        <v>203</v>
      </c>
      <c r="B76" s="45">
        <v>2</v>
      </c>
      <c r="C76" s="45" t="s">
        <v>208</v>
      </c>
      <c r="D76" s="342"/>
      <c r="F76" s="342">
        <v>0.1</v>
      </c>
      <c r="G76" s="45" t="s">
        <v>110</v>
      </c>
      <c r="L76" s="45" t="s">
        <v>560</v>
      </c>
      <c r="M76" s="434">
        <v>-2.5000000000000001E-2</v>
      </c>
      <c r="N76" s="45" t="s">
        <v>652</v>
      </c>
      <c r="S76" s="111"/>
      <c r="T76" s="111"/>
      <c r="U76" s="159"/>
    </row>
    <row r="77" spans="1:21" x14ac:dyDescent="0.2">
      <c r="A77" s="329" t="s">
        <v>209</v>
      </c>
      <c r="B77" s="45">
        <v>2.5</v>
      </c>
      <c r="C77" s="45" t="s">
        <v>208</v>
      </c>
      <c r="D77" s="342"/>
      <c r="F77" s="342">
        <v>0.1</v>
      </c>
      <c r="G77" s="45" t="s">
        <v>32</v>
      </c>
      <c r="L77" s="45" t="s">
        <v>562</v>
      </c>
      <c r="M77" s="2">
        <v>-0.1</v>
      </c>
      <c r="N77" s="45" t="s">
        <v>770</v>
      </c>
      <c r="S77" s="111"/>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563</v>
      </c>
      <c r="M79" s="434">
        <v>-0.1</v>
      </c>
      <c r="N79" s="45" t="s">
        <v>654</v>
      </c>
      <c r="S79" s="111"/>
      <c r="T79" s="111"/>
      <c r="U79" s="160"/>
    </row>
    <row r="80" spans="1:21" x14ac:dyDescent="0.2">
      <c r="A80" s="329" t="s">
        <v>537</v>
      </c>
      <c r="B80" s="45">
        <v>5</v>
      </c>
      <c r="C80" s="45" t="s">
        <v>208</v>
      </c>
      <c r="D80" s="342"/>
      <c r="F80" s="342">
        <v>0.2</v>
      </c>
      <c r="G80" s="45" t="s">
        <v>110</v>
      </c>
      <c r="H80" s="45" t="s">
        <v>252</v>
      </c>
      <c r="L80" s="45" t="s">
        <v>564</v>
      </c>
      <c r="M80" s="2">
        <v>0.15</v>
      </c>
      <c r="N80" s="45" t="s">
        <v>655</v>
      </c>
      <c r="S80" s="111"/>
      <c r="T80" s="111"/>
      <c r="U80" s="159"/>
    </row>
    <row r="81" spans="1:23" x14ac:dyDescent="0.2">
      <c r="A81" s="329" t="s">
        <v>538</v>
      </c>
      <c r="B81" s="45">
        <v>5</v>
      </c>
      <c r="C81" s="45" t="s">
        <v>208</v>
      </c>
      <c r="D81" s="342"/>
      <c r="F81" s="342">
        <v>0.3</v>
      </c>
      <c r="G81" s="45" t="s">
        <v>539</v>
      </c>
      <c r="L81" s="45" t="s">
        <v>565</v>
      </c>
      <c r="M81" s="2">
        <v>-0.05</v>
      </c>
      <c r="N81" s="45" t="s">
        <v>656</v>
      </c>
      <c r="S81" s="111"/>
      <c r="T81" s="111"/>
      <c r="U81" s="159"/>
    </row>
    <row r="82" spans="1:23" x14ac:dyDescent="0.2">
      <c r="A82" s="329" t="s">
        <v>267</v>
      </c>
      <c r="B82" s="45">
        <f>B80</f>
        <v>5</v>
      </c>
      <c r="C82" s="45" t="str">
        <f>C80</f>
        <v>* Landsize</v>
      </c>
      <c r="D82" s="159"/>
      <c r="F82" s="342">
        <v>0.2</v>
      </c>
      <c r="G82" s="45" t="s">
        <v>32</v>
      </c>
      <c r="H82" s="45" t="s">
        <v>264</v>
      </c>
      <c r="L82" s="45" t="s">
        <v>567</v>
      </c>
      <c r="M82" s="2">
        <v>-0.2</v>
      </c>
      <c r="N82" s="45" t="s">
        <v>657</v>
      </c>
      <c r="S82" s="111"/>
      <c r="T82" s="111"/>
      <c r="U82" s="159"/>
    </row>
    <row r="83" spans="1:23" x14ac:dyDescent="0.2">
      <c r="A83" s="329" t="s">
        <v>266</v>
      </c>
      <c r="B83" s="45">
        <f>B80</f>
        <v>5</v>
      </c>
      <c r="C83" s="45" t="str">
        <f>C80</f>
        <v>* Landsize</v>
      </c>
      <c r="D83" s="159"/>
      <c r="F83" s="342">
        <v>0.1</v>
      </c>
      <c r="G83" s="45" t="s">
        <v>31</v>
      </c>
      <c r="L83" s="45" t="s">
        <v>569</v>
      </c>
      <c r="M83" s="2">
        <v>0.01</v>
      </c>
      <c r="N83" s="45" t="s">
        <v>658</v>
      </c>
      <c r="O83" s="45" t="s">
        <v>651</v>
      </c>
      <c r="S83" s="111"/>
      <c r="T83" s="111"/>
      <c r="U83" s="159"/>
    </row>
    <row r="84" spans="1:23" x14ac:dyDescent="0.2">
      <c r="A84" s="329" t="s">
        <v>304</v>
      </c>
      <c r="B84" s="45">
        <v>5</v>
      </c>
      <c r="C84" s="45" t="str">
        <f t="shared" ref="C84:C90" si="0">C83</f>
        <v>* Landsize</v>
      </c>
      <c r="D84" s="159"/>
      <c r="F84" s="159">
        <v>0.2</v>
      </c>
      <c r="G84" s="45" t="s">
        <v>107</v>
      </c>
      <c r="H84" s="159">
        <v>0.1</v>
      </c>
      <c r="I84" s="45" t="s">
        <v>108</v>
      </c>
      <c r="L84" s="45" t="s">
        <v>570</v>
      </c>
      <c r="M84" s="29">
        <v>-2.5000000000000001E-2</v>
      </c>
      <c r="N84" s="45" t="s">
        <v>650</v>
      </c>
      <c r="O84" s="160">
        <v>-2.5000000000000001E-2</v>
      </c>
      <c r="P84" s="45" t="s">
        <v>771</v>
      </c>
      <c r="S84" s="111"/>
      <c r="T84" s="111"/>
    </row>
    <row r="85" spans="1:23" x14ac:dyDescent="0.2">
      <c r="A85" s="329" t="s">
        <v>341</v>
      </c>
      <c r="B85" s="45">
        <f>B84</f>
        <v>5</v>
      </c>
      <c r="C85" s="45" t="str">
        <f t="shared" si="0"/>
        <v>* Landsize</v>
      </c>
      <c r="D85" s="159"/>
      <c r="F85" s="159">
        <v>0.1</v>
      </c>
      <c r="G85" s="45" t="s">
        <v>31</v>
      </c>
      <c r="H85" s="159">
        <v>0.1</v>
      </c>
      <c r="I85" s="45" t="s">
        <v>32</v>
      </c>
      <c r="L85" s="45" t="s">
        <v>572</v>
      </c>
      <c r="M85">
        <v>1.25</v>
      </c>
      <c r="N85" s="45" t="s">
        <v>686</v>
      </c>
      <c r="S85" s="111"/>
      <c r="T85" s="111"/>
      <c r="U85" s="160"/>
    </row>
    <row r="86" spans="1:23" x14ac:dyDescent="0.2">
      <c r="A86" s="329" t="s">
        <v>340</v>
      </c>
      <c r="B86" s="45">
        <f>B85</f>
        <v>5</v>
      </c>
      <c r="C86" s="45" t="str">
        <f t="shared" si="0"/>
        <v>* Landsize</v>
      </c>
      <c r="D86" s="159"/>
      <c r="F86" s="159">
        <v>0.15</v>
      </c>
      <c r="G86" s="45" t="s">
        <v>32</v>
      </c>
      <c r="H86" s="159" t="s">
        <v>342</v>
      </c>
      <c r="L86" s="45" t="s">
        <v>574</v>
      </c>
      <c r="M86" s="2">
        <v>-0.15</v>
      </c>
      <c r="N86" s="45" t="s">
        <v>654</v>
      </c>
      <c r="S86" s="111"/>
      <c r="T86" s="111"/>
      <c r="U86" s="159"/>
    </row>
    <row r="87" spans="1:23" x14ac:dyDescent="0.2">
      <c r="A87" s="329" t="s">
        <v>347</v>
      </c>
      <c r="B87" s="45">
        <v>5</v>
      </c>
      <c r="C87" s="344" t="str">
        <f t="shared" si="0"/>
        <v>* Landsize</v>
      </c>
      <c r="D87" s="159"/>
      <c r="F87" s="262">
        <v>15</v>
      </c>
      <c r="G87" s="45" t="s">
        <v>348</v>
      </c>
      <c r="H87" s="159"/>
      <c r="L87" s="45" t="s">
        <v>575</v>
      </c>
      <c r="M87" s="434">
        <v>-2.5000000000000001E-2</v>
      </c>
      <c r="N87" s="45" t="s">
        <v>650</v>
      </c>
      <c r="O87" s="45">
        <v>-1</v>
      </c>
      <c r="P87" s="45" t="s">
        <v>683</v>
      </c>
      <c r="S87" s="111"/>
      <c r="T87" s="111"/>
      <c r="U87" s="159"/>
    </row>
    <row r="88" spans="1:23" x14ac:dyDescent="0.2">
      <c r="A88" s="329" t="s">
        <v>432</v>
      </c>
      <c r="B88" s="45">
        <v>5</v>
      </c>
      <c r="C88" s="45" t="str">
        <f t="shared" si="0"/>
        <v>* Landsize</v>
      </c>
      <c r="D88" s="159"/>
      <c r="F88" s="159">
        <v>0.05</v>
      </c>
      <c r="G88" s="45" t="s">
        <v>31</v>
      </c>
      <c r="L88" s="45" t="s">
        <v>576</v>
      </c>
      <c r="M88" s="434">
        <v>-2.5000000000000001E-2</v>
      </c>
      <c r="N88" s="45" t="s">
        <v>656</v>
      </c>
      <c r="S88" s="111"/>
      <c r="T88" s="111"/>
      <c r="U88" s="160"/>
    </row>
    <row r="89" spans="1:23" x14ac:dyDescent="0.2">
      <c r="A89" s="329" t="s">
        <v>1104</v>
      </c>
      <c r="B89" s="45">
        <v>5</v>
      </c>
      <c r="C89" s="45" t="str">
        <f t="shared" si="0"/>
        <v>* Landsize</v>
      </c>
      <c r="D89" s="121">
        <v>0.01</v>
      </c>
      <c r="E89" s="45" t="s">
        <v>364</v>
      </c>
      <c r="F89" s="159">
        <v>0.1</v>
      </c>
      <c r="G89" s="45" t="s">
        <v>1106</v>
      </c>
      <c r="M89"/>
      <c r="S89" s="111"/>
      <c r="T89" s="111"/>
    </row>
    <row r="90" spans="1:23" x14ac:dyDescent="0.2">
      <c r="A90" s="329" t="s">
        <v>1114</v>
      </c>
      <c r="B90" s="45">
        <v>5</v>
      </c>
      <c r="C90" s="45" t="str">
        <f t="shared" si="0"/>
        <v>* Landsize</v>
      </c>
      <c r="F90" s="159">
        <v>0.15</v>
      </c>
      <c r="G90" s="45" t="s">
        <v>106</v>
      </c>
      <c r="L90" s="45" t="s">
        <v>578</v>
      </c>
      <c r="M90" s="2">
        <v>0.05</v>
      </c>
      <c r="N90" s="45" t="s">
        <v>659</v>
      </c>
      <c r="S90" s="111"/>
      <c r="T90" s="111"/>
    </row>
    <row r="91" spans="1:23" x14ac:dyDescent="0.2">
      <c r="L91" s="45" t="s">
        <v>580</v>
      </c>
      <c r="M91" s="434">
        <v>2.5000000000000001E-2</v>
      </c>
      <c r="N91" s="45" t="s">
        <v>661</v>
      </c>
      <c r="S91" s="111"/>
      <c r="T91" s="111"/>
      <c r="U91" s="160"/>
    </row>
    <row r="92" spans="1:23" x14ac:dyDescent="0.2">
      <c r="A92" s="328" t="s">
        <v>82</v>
      </c>
      <c r="L92" s="45" t="s">
        <v>582</v>
      </c>
      <c r="M92" s="434">
        <v>7.4999999999999997E-2</v>
      </c>
      <c r="N92" s="45" t="s">
        <v>662</v>
      </c>
      <c r="O92" s="121">
        <v>7.4999999999999997E-2</v>
      </c>
      <c r="P92" s="45" t="s">
        <v>663</v>
      </c>
      <c r="S92" s="111"/>
      <c r="T92" s="111"/>
      <c r="U92" s="160"/>
      <c r="W92" s="159"/>
    </row>
    <row r="93" spans="1:23" x14ac:dyDescent="0.2">
      <c r="A93" s="329" t="s">
        <v>274</v>
      </c>
      <c r="B93" s="45">
        <f>IF(Overview!$B$14="Kobold",40,30)</f>
        <v>30</v>
      </c>
      <c r="C93" s="45" t="s">
        <v>245</v>
      </c>
      <c r="L93" s="45" t="s">
        <v>583</v>
      </c>
      <c r="M93" s="434">
        <v>7.4999999999999997E-2</v>
      </c>
      <c r="N93" s="45" t="s">
        <v>646</v>
      </c>
      <c r="O93" s="159">
        <v>0.05</v>
      </c>
      <c r="P93" s="45" t="s">
        <v>664</v>
      </c>
      <c r="S93" s="111"/>
      <c r="T93" s="111"/>
      <c r="U93" s="160"/>
      <c r="W93" s="159"/>
    </row>
    <row r="94" spans="1:23" x14ac:dyDescent="0.2">
      <c r="L94" s="45" t="s">
        <v>585</v>
      </c>
      <c r="M94" s="434">
        <v>-1.7500000000000002E-2</v>
      </c>
      <c r="N94" s="45" t="s">
        <v>649</v>
      </c>
      <c r="S94" s="111"/>
      <c r="T94" s="111"/>
    </row>
    <row r="95" spans="1:23" x14ac:dyDescent="0.2">
      <c r="A95" s="328" t="s">
        <v>357</v>
      </c>
      <c r="L95" s="45" t="s">
        <v>586</v>
      </c>
      <c r="M95" s="434">
        <v>1.4999999999999999E-2</v>
      </c>
      <c r="N95" s="45" t="s">
        <v>660</v>
      </c>
      <c r="S95" s="111"/>
      <c r="T95" s="111"/>
      <c r="U95" s="159"/>
    </row>
    <row r="96" spans="1:23" x14ac:dyDescent="0.2">
      <c r="A96" s="329" t="s">
        <v>511</v>
      </c>
      <c r="B96" s="45">
        <v>250</v>
      </c>
      <c r="L96" s="45" t="s">
        <v>587</v>
      </c>
      <c r="M96" s="434">
        <v>-7.4999999999999997E-2</v>
      </c>
      <c r="N96" s="45" t="s">
        <v>650</v>
      </c>
      <c r="O96" s="45">
        <v>-2</v>
      </c>
      <c r="P96" s="45" t="s">
        <v>683</v>
      </c>
      <c r="S96" s="111"/>
      <c r="T96" s="111"/>
      <c r="U96" s="160"/>
    </row>
    <row r="97" spans="1:23" x14ac:dyDescent="0.2">
      <c r="A97" s="329" t="s">
        <v>512</v>
      </c>
      <c r="B97" s="159">
        <v>0.01</v>
      </c>
      <c r="L97" s="45" t="s">
        <v>588</v>
      </c>
      <c r="M97" s="2">
        <v>-0.5</v>
      </c>
      <c r="N97" s="45" t="s">
        <v>665</v>
      </c>
      <c r="S97" s="111"/>
      <c r="T97" s="111"/>
      <c r="U97" s="159"/>
    </row>
    <row r="98" spans="1:23" x14ac:dyDescent="0.2">
      <c r="A98" s="329" t="s">
        <v>513</v>
      </c>
      <c r="B98" s="159">
        <v>0.01</v>
      </c>
      <c r="L98" s="45" t="s">
        <v>590</v>
      </c>
      <c r="M98" s="2">
        <v>-0.1</v>
      </c>
      <c r="N98" s="45" t="s">
        <v>653</v>
      </c>
      <c r="S98" s="111"/>
      <c r="T98" s="111"/>
      <c r="U98" s="159"/>
      <c r="W98" s="159"/>
    </row>
    <row r="99" spans="1:23" x14ac:dyDescent="0.2">
      <c r="A99" s="329" t="s">
        <v>514</v>
      </c>
      <c r="B99" s="159">
        <v>0.01</v>
      </c>
      <c r="M99"/>
      <c r="S99" s="111"/>
      <c r="T99" s="111"/>
    </row>
    <row r="100" spans="1:23" x14ac:dyDescent="0.2">
      <c r="L100" s="45" t="s">
        <v>592</v>
      </c>
      <c r="M100" s="434">
        <v>0.125</v>
      </c>
      <c r="N100" s="45" t="s">
        <v>667</v>
      </c>
      <c r="S100" s="111"/>
      <c r="T100" s="111"/>
      <c r="U100" s="160"/>
    </row>
    <row r="101" spans="1:23" x14ac:dyDescent="0.2">
      <c r="A101" s="328" t="s">
        <v>463</v>
      </c>
      <c r="L101" s="45" t="s">
        <v>593</v>
      </c>
      <c r="M101"/>
      <c r="N101" s="45" t="s">
        <v>641</v>
      </c>
      <c r="S101" s="111"/>
      <c r="T101" s="111"/>
    </row>
    <row r="102" spans="1:23" x14ac:dyDescent="0.2">
      <c r="L102" s="45" t="s">
        <v>594</v>
      </c>
      <c r="M102" s="434">
        <v>2.5000000000000001E-2</v>
      </c>
      <c r="N102" s="45" t="s">
        <v>661</v>
      </c>
      <c r="O102" s="160">
        <v>7.4999999999999997E-2</v>
      </c>
      <c r="P102" s="45" t="s">
        <v>659</v>
      </c>
      <c r="S102" s="111"/>
      <c r="T102" s="111"/>
      <c r="U102" s="160"/>
      <c r="W102" s="160"/>
    </row>
    <row r="103" spans="1:23" x14ac:dyDescent="0.2">
      <c r="A103" s="329" t="s">
        <v>464</v>
      </c>
      <c r="B103" s="45" t="s">
        <v>216</v>
      </c>
      <c r="D103" s="342">
        <v>0.3</v>
      </c>
      <c r="E103" s="45" t="s">
        <v>443</v>
      </c>
      <c r="L103" s="45" t="s">
        <v>595</v>
      </c>
      <c r="M103" s="2">
        <v>0.05</v>
      </c>
      <c r="N103" s="45" t="s">
        <v>648</v>
      </c>
      <c r="S103" s="111"/>
      <c r="T103" s="111"/>
      <c r="U103" s="159"/>
    </row>
    <row r="104" spans="1:23" x14ac:dyDescent="0.2">
      <c r="B104" s="45" t="s">
        <v>214</v>
      </c>
      <c r="D104" s="342">
        <v>0.2</v>
      </c>
      <c r="E104" s="45" t="s">
        <v>443</v>
      </c>
      <c r="L104" s="45" t="s">
        <v>596</v>
      </c>
      <c r="M104">
        <v>1</v>
      </c>
      <c r="N104" s="45" t="s">
        <v>1090</v>
      </c>
      <c r="S104" s="111"/>
      <c r="T104" s="111"/>
      <c r="U104" s="159"/>
    </row>
    <row r="105" spans="1:23" x14ac:dyDescent="0.2">
      <c r="B105" s="45" t="s">
        <v>465</v>
      </c>
      <c r="D105" s="342">
        <v>0.3</v>
      </c>
      <c r="E105" s="45" t="s">
        <v>443</v>
      </c>
      <c r="L105" s="45" t="s">
        <v>597</v>
      </c>
      <c r="M105" s="434">
        <v>-7.4999999999999997E-2</v>
      </c>
      <c r="N105" s="45" t="s">
        <v>656</v>
      </c>
      <c r="S105" s="111"/>
      <c r="T105" s="111"/>
      <c r="U105" s="159"/>
    </row>
    <row r="106" spans="1:23" x14ac:dyDescent="0.2">
      <c r="B106" s="45" t="s">
        <v>466</v>
      </c>
      <c r="D106" s="342">
        <v>0.6</v>
      </c>
      <c r="E106" s="45" t="s">
        <v>443</v>
      </c>
      <c r="L106" s="45" t="s">
        <v>599</v>
      </c>
      <c r="M106">
        <v>-1</v>
      </c>
      <c r="N106" s="45" t="s">
        <v>772</v>
      </c>
      <c r="S106" s="111"/>
      <c r="T106" s="111"/>
      <c r="U106" s="160"/>
    </row>
    <row r="107" spans="1:23" x14ac:dyDescent="0.2">
      <c r="L107" s="45" t="s">
        <v>601</v>
      </c>
      <c r="M107" s="2">
        <v>-0.2</v>
      </c>
      <c r="N107" s="45" t="s">
        <v>668</v>
      </c>
      <c r="S107" s="111"/>
      <c r="T107" s="111"/>
    </row>
    <row r="108" spans="1:23" x14ac:dyDescent="0.2">
      <c r="A108" s="329" t="s">
        <v>467</v>
      </c>
      <c r="B108" s="45" t="s">
        <v>216</v>
      </c>
      <c r="D108" s="45">
        <v>4000</v>
      </c>
      <c r="E108" s="45" t="s">
        <v>515</v>
      </c>
      <c r="M108"/>
    </row>
    <row r="109" spans="1:23" x14ac:dyDescent="0.2">
      <c r="B109" s="45" t="s">
        <v>214</v>
      </c>
      <c r="D109" s="45">
        <v>4000</v>
      </c>
      <c r="E109" s="45" t="s">
        <v>515</v>
      </c>
      <c r="L109" s="45" t="s">
        <v>602</v>
      </c>
      <c r="M109" s="434">
        <v>2.5000000000000001E-2</v>
      </c>
      <c r="N109" s="45" t="s">
        <v>1091</v>
      </c>
      <c r="O109" s="45" t="s">
        <v>670</v>
      </c>
      <c r="S109" s="111"/>
      <c r="T109" s="111"/>
      <c r="U109" s="159"/>
      <c r="W109" s="159"/>
    </row>
    <row r="110" spans="1:23" x14ac:dyDescent="0.2">
      <c r="B110" s="45" t="s">
        <v>465</v>
      </c>
      <c r="D110" s="45">
        <v>7500</v>
      </c>
      <c r="E110" s="45" t="s">
        <v>515</v>
      </c>
      <c r="L110" s="45" t="s">
        <v>603</v>
      </c>
      <c r="M110" s="2">
        <v>-0.2</v>
      </c>
      <c r="N110" s="45" t="s">
        <v>687</v>
      </c>
      <c r="O110" s="159">
        <v>-0.1</v>
      </c>
      <c r="P110" s="45" t="s">
        <v>669</v>
      </c>
      <c r="S110" s="111"/>
      <c r="T110" s="111"/>
    </row>
    <row r="111" spans="1:23" x14ac:dyDescent="0.2">
      <c r="B111" s="45" t="s">
        <v>535</v>
      </c>
      <c r="D111" s="45">
        <v>5000</v>
      </c>
      <c r="E111" s="45" t="s">
        <v>515</v>
      </c>
      <c r="L111" s="45" t="s">
        <v>604</v>
      </c>
      <c r="M111" s="434">
        <v>-1.7500000000000002E-2</v>
      </c>
      <c r="N111" s="45" t="s">
        <v>649</v>
      </c>
      <c r="S111" s="111"/>
      <c r="T111" s="111"/>
      <c r="U111" s="159"/>
    </row>
    <row r="112" spans="1:23" x14ac:dyDescent="0.2">
      <c r="B112" s="45" t="s">
        <v>217</v>
      </c>
      <c r="D112" s="45">
        <v>5000</v>
      </c>
      <c r="E112" s="45" t="s">
        <v>515</v>
      </c>
      <c r="L112" s="45" t="s">
        <v>605</v>
      </c>
      <c r="M112" s="434">
        <v>2.5000000000000001E-2</v>
      </c>
      <c r="N112" s="45" t="s">
        <v>679</v>
      </c>
      <c r="O112" s="160">
        <v>7.4999999999999997E-2</v>
      </c>
      <c r="P112" s="45" t="s">
        <v>671</v>
      </c>
      <c r="S112" s="111"/>
      <c r="T112" s="111"/>
      <c r="U112" s="160"/>
      <c r="W112" s="160"/>
    </row>
    <row r="113" spans="1:23" x14ac:dyDescent="0.2">
      <c r="L113" s="45" t="s">
        <v>606</v>
      </c>
      <c r="M113" s="434">
        <v>-1.7500000000000002E-2</v>
      </c>
      <c r="N113" s="45" t="s">
        <v>649</v>
      </c>
      <c r="S113" s="111"/>
      <c r="T113" s="111"/>
      <c r="U113" s="159"/>
    </row>
    <row r="114" spans="1:23" x14ac:dyDescent="0.2">
      <c r="A114" s="328" t="s">
        <v>468</v>
      </c>
      <c r="F114" s="45" t="s">
        <v>470</v>
      </c>
      <c r="L114" s="45" t="s">
        <v>607</v>
      </c>
      <c r="M114">
        <v>1</v>
      </c>
      <c r="N114" s="45" t="s">
        <v>685</v>
      </c>
      <c r="S114" s="111"/>
      <c r="T114" s="111"/>
      <c r="U114" s="159"/>
      <c r="W114" s="159"/>
    </row>
    <row r="115" spans="1:23" x14ac:dyDescent="0.2">
      <c r="A115" s="329" t="s">
        <v>125</v>
      </c>
      <c r="B115" s="253"/>
      <c r="C115" s="345">
        <v>0.2</v>
      </c>
      <c r="D115" s="45" t="s">
        <v>475</v>
      </c>
      <c r="F115" s="180" t="s">
        <v>474</v>
      </c>
      <c r="L115" s="45" t="s">
        <v>608</v>
      </c>
      <c r="M115" s="2">
        <v>-0.01</v>
      </c>
      <c r="N115" s="45" t="s">
        <v>673</v>
      </c>
      <c r="S115" s="111"/>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609</v>
      </c>
      <c r="M117" s="434">
        <v>1.4999999999999999E-2</v>
      </c>
      <c r="N117" s="45" t="s">
        <v>660</v>
      </c>
      <c r="S117" s="111"/>
      <c r="T117" s="111"/>
      <c r="U117" s="160"/>
    </row>
    <row r="118" spans="1:23" x14ac:dyDescent="0.2">
      <c r="A118" s="329" t="s">
        <v>141</v>
      </c>
      <c r="B118" s="253"/>
      <c r="C118" s="345">
        <v>0.2</v>
      </c>
      <c r="D118" s="45" t="s">
        <v>475</v>
      </c>
      <c r="F118" s="180">
        <v>4</v>
      </c>
      <c r="L118" s="45" t="s">
        <v>610</v>
      </c>
      <c r="M118" s="434">
        <v>2.5000000000000001E-2</v>
      </c>
      <c r="N118" s="45" t="s">
        <v>661</v>
      </c>
      <c r="O118" s="159">
        <v>-0.05</v>
      </c>
      <c r="P118" s="45" t="s">
        <v>674</v>
      </c>
      <c r="S118" s="111"/>
      <c r="T118" s="111"/>
      <c r="U118" s="160"/>
      <c r="W118" s="159"/>
    </row>
    <row r="119" spans="1:23" x14ac:dyDescent="0.2">
      <c r="A119" s="329" t="s">
        <v>133</v>
      </c>
      <c r="B119" s="253"/>
      <c r="C119" s="345">
        <v>0.2</v>
      </c>
      <c r="D119" s="45" t="s">
        <v>476</v>
      </c>
      <c r="F119" s="180">
        <v>2</v>
      </c>
      <c r="L119" s="45" t="s">
        <v>612</v>
      </c>
      <c r="M119" s="2">
        <v>-0.05</v>
      </c>
      <c r="N119" s="45" t="s">
        <v>656</v>
      </c>
      <c r="O119" s="159">
        <v>-0.05</v>
      </c>
      <c r="P119" s="45" t="s">
        <v>669</v>
      </c>
      <c r="Q119" s="45">
        <v>5</v>
      </c>
      <c r="R119" s="45" t="s">
        <v>690</v>
      </c>
      <c r="S119" s="111"/>
      <c r="T119" s="111"/>
      <c r="U119" s="159"/>
      <c r="W119" s="159"/>
    </row>
    <row r="120" spans="1:23" x14ac:dyDescent="0.2">
      <c r="A120" s="329" t="s">
        <v>1096</v>
      </c>
      <c r="B120" s="119" t="s">
        <v>299</v>
      </c>
      <c r="C120" s="345">
        <v>0.1</v>
      </c>
      <c r="D120" s="45" t="s">
        <v>302</v>
      </c>
      <c r="F120" s="180">
        <v>0</v>
      </c>
      <c r="L120" s="45" t="s">
        <v>613</v>
      </c>
      <c r="M120" s="434">
        <v>-0.125</v>
      </c>
      <c r="N120" s="45" t="s">
        <v>675</v>
      </c>
      <c r="S120" s="111"/>
      <c r="T120" s="111"/>
      <c r="U120" s="160"/>
    </row>
    <row r="121" spans="1:23" x14ac:dyDescent="0.2">
      <c r="B121" s="45" t="s">
        <v>298</v>
      </c>
      <c r="C121" s="346">
        <v>0.1</v>
      </c>
      <c r="D121" s="45" t="s">
        <v>302</v>
      </c>
      <c r="F121" s="180">
        <v>0</v>
      </c>
      <c r="L121" s="45" t="s">
        <v>615</v>
      </c>
      <c r="M121" s="2">
        <v>0.01</v>
      </c>
      <c r="N121" s="45" t="s">
        <v>660</v>
      </c>
      <c r="O121" s="159">
        <v>0.1</v>
      </c>
      <c r="P121" s="45" t="s">
        <v>672</v>
      </c>
      <c r="S121" s="111"/>
      <c r="T121" s="111"/>
      <c r="U121" s="159"/>
    </row>
    <row r="122" spans="1:23" x14ac:dyDescent="0.2">
      <c r="A122" s="329" t="s">
        <v>469</v>
      </c>
      <c r="B122" s="253"/>
      <c r="C122" s="345">
        <v>0.2</v>
      </c>
      <c r="D122" s="45" t="s">
        <v>476</v>
      </c>
      <c r="F122" s="180">
        <v>3</v>
      </c>
      <c r="L122" s="45" t="s">
        <v>616</v>
      </c>
      <c r="M122" s="29">
        <v>7.4999999999999997E-2</v>
      </c>
      <c r="N122" s="45" t="s">
        <v>688</v>
      </c>
      <c r="O122" s="159">
        <v>-0.05</v>
      </c>
      <c r="P122" s="45" t="s">
        <v>676</v>
      </c>
      <c r="S122" s="111"/>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617</v>
      </c>
      <c r="M124" s="2">
        <v>0.3</v>
      </c>
      <c r="N124" s="45" t="s">
        <v>677</v>
      </c>
      <c r="S124" s="111"/>
      <c r="T124" s="111"/>
      <c r="U124" s="159"/>
    </row>
    <row r="125" spans="1:23" x14ac:dyDescent="0.2">
      <c r="A125" s="329" t="s">
        <v>363</v>
      </c>
      <c r="B125" s="180" t="s">
        <v>473</v>
      </c>
      <c r="C125" s="119">
        <v>250</v>
      </c>
      <c r="D125" s="45" t="s">
        <v>472</v>
      </c>
      <c r="F125" s="180">
        <v>3</v>
      </c>
      <c r="L125" s="45" t="s">
        <v>619</v>
      </c>
      <c r="M125">
        <v>1.25</v>
      </c>
      <c r="N125" s="45" t="s">
        <v>692</v>
      </c>
      <c r="S125" s="111"/>
      <c r="T125" s="111"/>
      <c r="U125" s="159"/>
    </row>
    <row r="126" spans="1:23" x14ac:dyDescent="0.2">
      <c r="A126" s="329" t="s">
        <v>430</v>
      </c>
      <c r="B126" s="253"/>
      <c r="C126" s="121">
        <v>0.12</v>
      </c>
      <c r="D126" s="45" t="s">
        <v>506</v>
      </c>
      <c r="F126" s="180">
        <v>3</v>
      </c>
      <c r="L126" s="45" t="s">
        <v>621</v>
      </c>
      <c r="M126" s="434">
        <v>-7.4999999999999997E-2</v>
      </c>
      <c r="N126" s="45" t="s">
        <v>676</v>
      </c>
      <c r="O126" s="160">
        <v>7.4999999999999997E-3</v>
      </c>
      <c r="P126" s="45" t="s">
        <v>773</v>
      </c>
      <c r="S126" s="111"/>
      <c r="T126" s="111"/>
      <c r="U126" s="159"/>
    </row>
    <row r="127" spans="1:23" x14ac:dyDescent="0.2">
      <c r="L127" s="45" t="s">
        <v>622</v>
      </c>
      <c r="M127" s="434">
        <v>2.5000000000000001E-2</v>
      </c>
      <c r="N127" s="45" t="s">
        <v>679</v>
      </c>
      <c r="S127" s="111"/>
      <c r="T127" s="111"/>
      <c r="U127" s="160"/>
    </row>
    <row r="128" spans="1:23" x14ac:dyDescent="0.2">
      <c r="A128" s="328" t="s">
        <v>270</v>
      </c>
      <c r="L128" s="45" t="s">
        <v>623</v>
      </c>
      <c r="M128" s="434">
        <v>-2.5000000000000001E-2</v>
      </c>
      <c r="N128" s="45" t="s">
        <v>652</v>
      </c>
      <c r="O128" s="5">
        <v>2</v>
      </c>
      <c r="P128" s="5" t="s">
        <v>691</v>
      </c>
      <c r="S128" s="111"/>
      <c r="T128" s="111"/>
      <c r="U128" s="160"/>
    </row>
    <row r="129" spans="1:23" x14ac:dyDescent="0.2">
      <c r="A129" s="329" t="s">
        <v>487</v>
      </c>
      <c r="B129" s="45">
        <v>20</v>
      </c>
      <c r="M129"/>
      <c r="S129" s="111"/>
      <c r="T129" s="111"/>
    </row>
    <row r="130" spans="1:23" x14ac:dyDescent="0.2">
      <c r="A130" s="329" t="s">
        <v>485</v>
      </c>
      <c r="B130" s="45">
        <v>0</v>
      </c>
      <c r="C130" s="45" t="s">
        <v>486</v>
      </c>
      <c r="L130" s="45" t="s">
        <v>625</v>
      </c>
      <c r="M130" s="2">
        <v>0.6</v>
      </c>
      <c r="N130" s="45" t="s">
        <v>774</v>
      </c>
      <c r="S130" s="111"/>
      <c r="T130" s="111"/>
    </row>
    <row r="131" spans="1:23" x14ac:dyDescent="0.2">
      <c r="L131" s="45" t="s">
        <v>626</v>
      </c>
      <c r="M131" s="434">
        <v>-7.4999999999999997E-2</v>
      </c>
      <c r="N131" s="45" t="s">
        <v>676</v>
      </c>
      <c r="S131" s="111"/>
      <c r="T131" s="111"/>
      <c r="U131" s="160"/>
    </row>
    <row r="132" spans="1:23" x14ac:dyDescent="0.2">
      <c r="A132" s="328" t="s">
        <v>775</v>
      </c>
      <c r="L132" s="45" t="s">
        <v>628</v>
      </c>
      <c r="M132">
        <v>2</v>
      </c>
      <c r="N132" s="45" t="s">
        <v>693</v>
      </c>
      <c r="S132" s="111"/>
      <c r="T132" s="111"/>
    </row>
    <row r="133" spans="1:23" x14ac:dyDescent="0.2">
      <c r="A133" s="329" t="s">
        <v>89</v>
      </c>
      <c r="B133" s="45" t="s">
        <v>3</v>
      </c>
      <c r="L133" s="45" t="s">
        <v>630</v>
      </c>
      <c r="M133" s="2">
        <v>0.3</v>
      </c>
      <c r="N133" s="45" t="s">
        <v>680</v>
      </c>
      <c r="S133" s="111"/>
      <c r="T133" s="111"/>
      <c r="U133" s="159"/>
    </row>
    <row r="134" spans="1:23" x14ac:dyDescent="0.2">
      <c r="A134" s="329" t="s">
        <v>90</v>
      </c>
      <c r="B134" s="45" t="s">
        <v>3</v>
      </c>
      <c r="M134"/>
      <c r="S134" s="111"/>
      <c r="T134" s="111"/>
    </row>
    <row r="135" spans="1:23" x14ac:dyDescent="0.2">
      <c r="A135" s="329" t="s">
        <v>91</v>
      </c>
      <c r="B135" s="45" t="s">
        <v>3</v>
      </c>
      <c r="L135" s="45" t="s">
        <v>631</v>
      </c>
      <c r="M135" s="2">
        <v>-0.15</v>
      </c>
      <c r="N135" s="45" t="s">
        <v>689</v>
      </c>
      <c r="O135" s="159">
        <v>-0.05</v>
      </c>
      <c r="P135" s="45" t="s">
        <v>666</v>
      </c>
      <c r="S135" s="111"/>
      <c r="T135" s="111"/>
      <c r="U135" s="159"/>
      <c r="W135" s="159"/>
    </row>
    <row r="136" spans="1:23" x14ac:dyDescent="0.2">
      <c r="A136" s="329" t="s">
        <v>92</v>
      </c>
      <c r="B136" s="45" t="s">
        <v>3</v>
      </c>
      <c r="L136" s="45" t="s">
        <v>633</v>
      </c>
      <c r="M136" s="434">
        <v>-2.5000000000000001E-2</v>
      </c>
      <c r="N136" s="45" t="s">
        <v>656</v>
      </c>
      <c r="S136" s="111"/>
      <c r="T136" s="111"/>
      <c r="U136" s="160"/>
    </row>
    <row r="137" spans="1:23" x14ac:dyDescent="0.2">
      <c r="A137" s="329" t="s">
        <v>93</v>
      </c>
      <c r="B137" s="45" t="s">
        <v>3</v>
      </c>
      <c r="L137" s="45" t="s">
        <v>634</v>
      </c>
      <c r="M137" s="2">
        <v>-0.25</v>
      </c>
      <c r="N137" s="45" t="s">
        <v>681</v>
      </c>
      <c r="S137" s="111"/>
      <c r="T137" s="111"/>
      <c r="U137" s="159"/>
    </row>
    <row r="138" spans="1:23" x14ac:dyDescent="0.2">
      <c r="A138" s="329" t="s">
        <v>94</v>
      </c>
      <c r="B138" s="45" t="s">
        <v>3</v>
      </c>
      <c r="M138"/>
      <c r="S138" s="111"/>
      <c r="T138" s="111"/>
    </row>
    <row r="139" spans="1:23" x14ac:dyDescent="0.2">
      <c r="A139" s="329" t="s">
        <v>95</v>
      </c>
      <c r="B139" s="45" t="s">
        <v>3</v>
      </c>
      <c r="L139" s="45" t="s">
        <v>635</v>
      </c>
      <c r="M139" s="2">
        <v>0.05</v>
      </c>
      <c r="N139" s="45" t="s">
        <v>678</v>
      </c>
      <c r="S139" s="111"/>
      <c r="T139" s="111"/>
      <c r="U139" s="160"/>
    </row>
    <row r="140" spans="1:23" x14ac:dyDescent="0.2">
      <c r="A140" s="329" t="s">
        <v>96</v>
      </c>
      <c r="B140" s="45" t="s">
        <v>7</v>
      </c>
      <c r="L140" s="45" t="s">
        <v>637</v>
      </c>
      <c r="M140" s="434">
        <v>-7.4999999999999997E-2</v>
      </c>
      <c r="N140" s="45" t="s">
        <v>675</v>
      </c>
      <c r="S140" s="111"/>
      <c r="T140" s="111"/>
      <c r="U140" s="159"/>
    </row>
    <row r="141" spans="1:23" x14ac:dyDescent="0.2">
      <c r="A141" s="329" t="s">
        <v>97</v>
      </c>
      <c r="B141" s="45" t="s">
        <v>3</v>
      </c>
      <c r="M141"/>
    </row>
    <row r="142" spans="1:23" x14ac:dyDescent="0.2">
      <c r="A142" s="329" t="s">
        <v>29</v>
      </c>
      <c r="B142" s="45" t="s">
        <v>3</v>
      </c>
      <c r="L142" s="45" t="s">
        <v>638</v>
      </c>
      <c r="M142" s="2">
        <v>-0.05</v>
      </c>
      <c r="N142" s="45" t="s">
        <v>676</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1071</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1072</v>
      </c>
    </row>
    <row r="161" spans="1:2" x14ac:dyDescent="0.2">
      <c r="A161" s="329" t="s">
        <v>284</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60" activePane="bottomLeft" state="frozenSplit"/>
      <selection pane="bottomLeft" activeCell="L69" sqref="L69"/>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780</v>
      </c>
      <c r="D4" s="347" t="s">
        <v>781</v>
      </c>
      <c r="E4" s="348" t="s">
        <v>782</v>
      </c>
      <c r="F4" s="348" t="s">
        <v>783</v>
      </c>
      <c r="G4" s="348" t="s">
        <v>784</v>
      </c>
      <c r="H4" s="351" t="s">
        <v>785</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1095</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1200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1101</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1102</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380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375">
        <v>0.05</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1050</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1275</v>
      </c>
      <c r="H40" s="361">
        <v>100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1096</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1108</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860</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1097</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1098</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1099</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v>-0.1</v>
      </c>
      <c r="V61" s="370">
        <v>-0.1</v>
      </c>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960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1050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3</v>
      </c>
      <c r="G83" s="96">
        <v>975</v>
      </c>
      <c r="H83" s="298">
        <v>25</v>
      </c>
      <c r="I83" s="352">
        <f>1.8 * MIN(6, MAX(E83,F83)) + 0.45 * MIN(6, MIN(E83,F83)) + IF(E83&gt;6, (E83-6)*0.2) + IF(F83&gt;6, (F83-6)*0.2)</f>
        <v>5.4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786</v>
      </c>
      <c r="B85" s="352" t="s">
        <v>786</v>
      </c>
      <c r="C85" s="373" t="s">
        <v>786</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786</v>
      </c>
      <c r="B86" s="352" t="s">
        <v>786</v>
      </c>
      <c r="C86" s="373" t="s">
        <v>786</v>
      </c>
      <c r="D86" s="63" t="s">
        <v>1121</v>
      </c>
      <c r="G86" s="96">
        <v>1000</v>
      </c>
      <c r="H86" s="96" t="s">
        <v>1122</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786</v>
      </c>
      <c r="B87" s="352" t="s">
        <v>786</v>
      </c>
      <c r="C87" s="373" t="s">
        <v>786</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786</v>
      </c>
      <c r="B88" s="352" t="s">
        <v>786</v>
      </c>
      <c r="C88" s="373" t="s">
        <v>786</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3" t="s">
        <v>446</v>
      </c>
      <c r="I18" s="503"/>
      <c r="J18" s="503"/>
      <c r="K18" s="504"/>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2022-11-02T02:22:04Z</dcterms:modified>
</cp:coreProperties>
</file>