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E274A8B-87B7-496E-8B0F-76A5A3648053}"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S5" i="2" l="1"/>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Z15" i="5" l="1"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S60" i="5" l="1"/>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S61" i="5" l="1"/>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S62" i="5" l="1"/>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S63" i="5" l="1"/>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S64" i="5" l="1"/>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Q60" i="5" l="1"/>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Q61" i="5" l="1"/>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Q62" i="5" l="1"/>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Q63" i="5" l="1"/>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S70" i="5" l="1"/>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Q66" i="5" l="1"/>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S72"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Q68" i="5" l="1"/>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S75" i="5" l="1"/>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S76" i="5" l="1"/>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Q74" i="5" l="1"/>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AQ76" i="5" l="1"/>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I91" i="5" l="1"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<sst xmlns="http://schemas.openxmlformats.org/spreadsheetml/2006/main" count="3006" uniqueCount="1125">
  <si>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</si>
  <si>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</si>
  <si>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</si>
  <si>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</si>
  <si>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</si>
  <si>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</si>
  <si>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</si>
  <si>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</si>
  <si>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</si>
  <si>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</si>
  <si>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</si>
  <si>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</si>
  <si>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</si>
  <si>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</si>
  <si>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</si>
  <si>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</si>
  <si>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</si>
  <si>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</si>
  <si>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</si>
  <si>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</si>
  <si>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</si>
  <si>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</si>
  <si>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</si>
  <si>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</si>
  <si>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</si>
  <si>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</si>
  <si>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</si>
  <si>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</si>
  <si>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</si>
  <si>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</si>
  <si>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</si>
  <si>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</si>
  <si>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</si>
  <si>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</si>
  <si>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</si>
  <si>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</si>
  <si>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</si>
  <si>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</si>
  <si>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</si>
  <si>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</si>
  <si>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</si>
  <si>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</si>
  <si>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</si>
  <si>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</si>
  <si>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</si>
  <si>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</si>
  <si>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</si>
  <si>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</si>
  <si>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</si>
  <si>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</si>
  <si>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</si>
  <si>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</si>
  <si>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</si>
  <si>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</si>
  <si>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</si>
  <si>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</si>
  <si>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</si>
  <si>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</si>
  <si>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</si>
  <si>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</si>
  <si>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</si>
  <si>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</si>
  <si>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</si>
  <si>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</si>
  <si>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</si>
  <si>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</si>
  <si>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</si>
  <si>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</si>
  <si>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</si>
  <si>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</si>
  <si>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</si>
  <si>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</si>
  <si>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</si>
  <si>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</si>
  <si>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</si>
  <si>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</si>
  <si>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</si>
  <si>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</si>
  <si>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</si>
  <si>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</si>
  <si>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</si>
  <si>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</si>
  <si>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</si>
  <si>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</si>
  <si>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</si>
  <si>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</si>
  <si>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</si>
  <si>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</si>
  <si>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</si>
  <si>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</si>
  <si>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</si>
  <si>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</si>
  <si>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</si>
  <si>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</si>
  <si>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</si>
  <si>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</si>
  <si>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</si>
  <si>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</si>
  <si>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</si>
  <si>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</si>
  <si>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</si>
  <si>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</si>
  <si>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</si>
  <si>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</si>
  <si>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</si>
  <si>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</si>
  <si>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</si>
  <si>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</si>
  <si>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</si>
  <si>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</si>
  <si>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</si>
  <si>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</si>
  <si>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</si>
  <si>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</si>
  <si>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</si>
  <si>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</si>
  <si>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</si>
  <si>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</si>
  <si>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</si>
  <si>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</si>
  <si>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</si>
  <si>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</si>
  <si>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</si>
  <si>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</si>
  <si>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</si>
  <si>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</si>
  <si>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</si>
  <si>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</si>
  <si>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</si>
  <si>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</si>
  <si>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</si>
  <si>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</si>
  <si>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</si>
  <si>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</si>
  <si>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</si>
  <si>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</si>
  <si>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</si>
  <si>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</si>
  <si>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</si>
  <si>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</si>
  <si>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</si>
  <si>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</si>
  <si>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</si>
  <si>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</si>
  <si>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</si>
  <si>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</si>
  <si>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</si>
  <si>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</si>
  <si>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</si>
  <si>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</si>
  <si>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</si>
  <si>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</si>
  <si>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</si>
  <si>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</si>
  <si>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</si>
  <si>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</si>
  <si>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</si>
  <si>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</si>
  <si>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</si>
  <si>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</si>
  <si>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</si>
  <si>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</si>
  <si>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</si>
  <si>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</si>
  <si>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</si>
  <si>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</si>
  <si>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</si>
  <si>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</si>
  <si>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</si>
  <si>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</si>
  <si>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</si>
  <si>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</si>
  <si>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</si>
  <si>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</si>
  <si>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</si>
  <si>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</si>
  <si>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</si>
  <si>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</si>
  <si>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</si>
  <si>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</si>
  <si>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</si>
  <si>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</si>
  <si>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</si>
  <si>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</si>
  <si>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</si>
  <si>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</si>
  <si>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</si>
  <si>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</si>
  <si>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</si>
  <si>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</si>
  <si>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</si>
  <si>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</si>
  <si>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</si>
  <si>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</si>
  <si>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</si>
  <si>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</si>
  <si>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</si>
  <si>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</si>
  <si>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</si>
  <si>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</si>
  <si>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</si>
  <si>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</si>
  <si>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</si>
  <si>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</si>
  <si>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</si>
  <si>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</si>
  <si>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</si>
  <si>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</si>
  <si>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</si>
  <si>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</si>
  <si>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</si>
  <si>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</si>
  <si>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</si>
  <si>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</si>
  <si>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</si>
  <si>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</si>
  <si>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</si>
  <si>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</si>
  <si>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</si>
  <si>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</si>
  <si>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</si>
  <si>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</si>
  <si>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</si>
  <si>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</si>
  <si>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</si>
  <si>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</si>
  <si>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</si>
  <si>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</si>
  <si>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</si>
  <si>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</si>
  <si>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</si>
  <si>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</si>
  <si>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</si>
  <si>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</si>
  <si>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</si>
  <si>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</si>
  <si>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</si>
  <si>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</si>
  <si>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</si>
  <si>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</si>
  <si>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</si>
  <si>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</si>
  <si>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</si>
  <si>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</si>
  <si>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</si>
  <si>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</si>
  <si>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</si>
  <si>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</si>
  <si>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</si>
  <si>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</si>
  <si>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</si>
  <si>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</si>
  <si>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</si>
  <si>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</si>
  <si>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</si>
  <si>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</si>
  <si>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</si>
  <si>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</si>
  <si>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</si>
  <si>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</si>
  <si>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</si>
  <si>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</si>
  <si>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</si>
  <si>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</si>
  <si>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</si>
  <si>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</si>
  <si>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</si>
  <si>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</si>
  <si>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</si>
  <si>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</si>
  <si>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</si>
  <si>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</si>
  <si>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</si>
  <si>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</si>
  <si>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</si>
  <si>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</si>
  <si>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</si>
  <si>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</si>
  <si>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</si>
  <si>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</si>
  <si>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</si>
  <si>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</si>
  <si>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</si>
  <si>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</si>
  <si>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</si>
  <si>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</si>
  <si>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</si>
  <si>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</si>
  <si>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</si>
  <si>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</si>
  <si>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</si>
  <si>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</si>
  <si>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</si>
  <si>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</si>
  <si>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</si>
  <si>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</si>
  <si>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</si>
  <si>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</si>
  <si>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</si>
  <si>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</si>
  <si>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</si>
  <si>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</si>
  <si>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</si>
  <si>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</si>
  <si>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</si>
  <si>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</si>
  <si>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</si>
  <si>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</si>
  <si>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</si>
  <si>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</si>
  <si>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</si>
  <si>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</si>
  <si>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</si>
  <si>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</si>
  <si>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</si>
  <si>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</si>
  <si>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</si>
  <si>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</si>
  <si>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</si>
  <si>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</si>
  <si>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</si>
  <si>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</si>
  <si>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</si>
  <si>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</si>
  <si>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</si>
  <si>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</si>
  <si>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</si>
  <si>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</si>
  <si>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</si>
  <si>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</si>
  <si>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</si>
  <si>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</si>
  <si>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</si>
  <si>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</si>
  <si>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</si>
  <si>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</si>
  <si>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</si>
  <si>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</si>
  <si>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</si>
  <si>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</si>
  <si>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</si>
  <si>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</si>
  <si>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</si>
  <si>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</si>
  <si>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</si>
  <si>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</si>
  <si>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</si>
  <si>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</si>
  <si>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</si>
  <si>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</si>
  <si>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</si>
  <si>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</si>
  <si>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</si>
  <si>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</si>
  <si>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</si>
  <si>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</si>
  <si>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</si>
  <si>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</si>
  <si>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</si>
  <si>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</si>
  <si>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</si>
  <si>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</si>
  <si>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</si>
  <si>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</si>
  <si>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</si>
  <si>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</si>
  <si>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</si>
  <si>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</si>
  <si>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</si>
  <si>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</si>
  <si>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</si>
  <si>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</si>
  <si>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</si>
  <si>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</si>
  <si>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</si>
  <si>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</si>
  <si>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</si>
  <si>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</si>
  <si>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</si>
  <si>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</si>
  <si>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</si>
  <si>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</si>
  <si>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</si>
  <si>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</si>
  <si>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</si>
  <si>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</si>
  <si>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</si>
  <si>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</si>
  <si>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</si>
  <si>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</si>
  <si>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</si>
  <si>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</si>
  <si>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</si>
  <si>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</si>
  <si>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</si>
  <si>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</si>
  <si>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</si>
  <si>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</si>
  <si>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</si>
  <si>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</si>
  <si>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</si>
  <si>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</si>
  <si>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</si>
  <si>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</si>
  <si>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</si>
  <si>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</si>
  <si>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</si>
  <si>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</si>
  <si>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</si>
  <si>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</si>
  <si>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</si>
  <si>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</si>
  <si>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</si>
  <si>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</si>
  <si>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</si>
  <si>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</si>
  <si>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</si>
  <si>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</si>
  <si>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</si>
  <si>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</si>
  <si>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</si>
  <si>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</si>
  <si>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</si>
  <si>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</si>
  <si>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</si>
  <si>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</si>
  <si>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</si>
  <si>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</si>
  <si>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</si>
  <si>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</si>
  <si>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</si>
  <si>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</si>
  <si>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</si>
  <si>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</si>
  <si>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</si>
  <si>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</si>
  <si>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</si>
  <si>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</si>
  <si>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</si>
  <si>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</si>
  <si>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</si>
  <si>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</si>
  <si>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</si>
  <si>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</si>
  <si>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</si>
  <si>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</si>
  <si>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</si>
  <si>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</si>
  <si>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</si>
  <si>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</si>
  <si>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</si>
  <si>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</si>
  <si>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</si>
  <si>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</si>
  <si>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</si>
  <si>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</si>
  <si>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</si>
  <si>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</si>
  <si>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</si>
  <si>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</si>
  <si>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</si>
  <si>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</si>
  <si>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</si>
  <si>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</si>
  <si>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</si>
  <si>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</si>
  <si>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</si>
  <si>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</si>
  <si>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</si>
  <si>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</si>
  <si>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</si>
  <si>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</si>
  <si>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</si>
  <si>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</si>
  <si>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</si>
  <si>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</si>
  <si>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</si>
  <si>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</si>
  <si>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</si>
  <si>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</si>
  <si>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</si>
  <si>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</si>
  <si>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</si>
  <si>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</si>
  <si>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</si>
  <si>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</si>
  <si>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</si>
  <si>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</si>
  <si>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</si>
  <si>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</si>
  <si>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</si>
  <si>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</si>
  <si>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</si>
  <si>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</si>
  <si>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</si>
  <si>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</si>
  <si>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</si>
  <si>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</si>
  <si>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</si>
  <si>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</si>
  <si>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</si>
  <si>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</si>
  <si>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</si>
  <si>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</si>
  <si>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</si>
  <si>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</si>
  <si>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</si>
  <si>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</si>
  <si>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</si>
  <si>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</si>
  <si>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</si>
  <si>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</si>
  <si>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</si>
  <si>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</si>
  <si>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</si>
  <si>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</si>
  <si>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</si>
  <si>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</si>
  <si>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</si>
  <si>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</si>
  <si>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</si>
  <si>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</si>
  <si>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</si>
  <si>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</si>
  <si>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</si>
  <si>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</si>
  <si>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</si>
  <si>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</si>
  <si>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</si>
  <si>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</si>
  <si>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</si>
  <si>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</si>
  <si>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</si>
  <si>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</si>
  <si>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</si>
  <si>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</si>
  <si>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</si>
  <si>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</si>
  <si>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</si>
  <si>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</si>
  <si>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</si>
  <si>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</si>
  <si>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</si>
  <si>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</si>
  <si>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</si>
  <si>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</si>
  <si>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</si>
  <si>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</si>
  <si>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</si>
  <si>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</si>
  <si>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</si>
  <si>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</si>
  <si>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</si>
  <si>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</si>
  <si>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</si>
  <si>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</si>
  <si>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</si>
  <si>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</si>
  <si>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</si>
  <si>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</si>
  <si>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</si>
  <si>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</si>
  <si>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</si>
  <si>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</si>
  <si>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</si>
  <si>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</si>
  <si>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</si>
  <si>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</si>
  <si>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</si>
  <si>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</si>
  <si>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</si>
  <si>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</si>
  <si>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</si>
  <si>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</si>
  <si>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</si>
  <si>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</si>
  <si>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</si>
  <si>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</si>
  <si>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</si>
  <si>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</si>
  <si>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</si>
  <si>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</si>
  <si>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</si>
  <si>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</si>
  <si>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</si>
  <si>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</si>
  <si>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</si>
  <si>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</si>
  <si>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</si>
  <si>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</si>
  <si>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</si>
  <si>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</si>
  <si>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</si>
  <si>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</si>
  <si>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</si>
  <si>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</si>
  <si>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</si>
  <si>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</si>
  <si>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</si>
  <si>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</si>
  <si>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</si>
  <si>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</si>
  <si>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</si>
  <si>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</si>
  <si>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</si>
  <si>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</si>
  <si>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</si>
  <si>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</si>
  <si>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</si>
  <si>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</si>
  <si>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</si>
  <si>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</si>
  <si>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</si>
  <si>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</si>
  <si>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</si>
  <si>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</si>
  <si>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</si>
  <si>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</si>
  <si>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</si>
  <si>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</si>
  <si>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</si>
  <si>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</si>
  <si>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</si>
  <si>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</si>
  <si>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</si>
  <si>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</si>
  <si>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</si>
  <si>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</si>
  <si>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</si>
  <si>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</si>
  <si>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</si>
  <si>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</si>
  <si>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</si>
  <si>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</si>
  <si>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</si>
  <si>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</si>
  <si>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</si>
  <si>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</si>
  <si>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</si>
  <si>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</si>
  <si>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</si>
  <si>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</si>
  <si>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</si>
  <si>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</si>
  <si>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</si>
  <si>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</si>
  <si>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</si>
  <si>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</si>
  <si>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</si>
  <si>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</si>
  <si>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</si>
  <si>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</si>
  <si>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</si>
  <si>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</si>
  <si>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</si>
  <si>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</si>
  <si>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</si>
  <si>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</si>
  <si>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</si>
  <si>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</si>
  <si>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</si>
  <si>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</si>
  <si>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</si>
  <si>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</si>
  <si>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</si>
  <si>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</si>
  <si>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</si>
  <si>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</si>
  <si>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</si>
  <si>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</si>
  <si>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</si>
  <si>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</si>
  <si>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</si>
  <si>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</si>
  <si>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</si>
  <si>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</si>
  <si>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</si>
  <si>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</si>
  <si>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</si>
  <si>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</si>
  <si>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</si>
  <si>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</si>
  <si>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</si>
  <si>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</si>
  <si>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</si>
  <si>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</si>
  <si>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</si>
  <si>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</si>
  <si>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</si>
  <si>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</si>
  <si>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</si>
  <si>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</si>
  <si>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</si>
  <si>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</si>
  <si>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</si>
  <si>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</si>
  <si>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</si>
  <si>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</si>
  <si>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</si>
  <si>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</si>
  <si>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</si>
  <si>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</si>
  <si>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</si>
  <si>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</si>
  <si>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</si>
  <si>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</si>
  <si>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</si>
  <si>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</si>
  <si>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</si>
  <si>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</si>
  <si>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</si>
  <si>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</si>
  <si>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</si>
  <si>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</si>
  <si>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</si>
  <si>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</si>
  <si>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</si>
  <si>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</si>
  <si>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</si>
  <si>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</si>
  <si>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</si>
  <si>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</si>
  <si>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</si>
  <si>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</si>
  <si>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</si>
  <si>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</si>
  <si>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</si>
  <si>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</si>
  <si>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</si>
  <si>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</si>
  <si>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</si>
  <si>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</si>
  <si>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</si>
  <si>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</si>
  <si>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</si>
  <si>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</si>
  <si>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</si>
  <si>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</si>
  <si>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</si>
  <si>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</si>
  <si>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</si>
  <si>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</si>
  <si>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</si>
  <si>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</si>
  <si>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</si>
  <si>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</si>
  <si>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</si>
  <si>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</si>
  <si>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</si>
  <si>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</si>
  <si>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</si>
  <si>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</si>
  <si>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</si>
  <si>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</si>
  <si>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</si>
  <si>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</si>
  <si>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</si>
  <si>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</si>
  <si>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</si>
  <si>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</si>
  <si>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</si>
  <si>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</si>
  <si>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</si>
  <si>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</si>
  <si>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</si>
  <si>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</si>
  <si>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</si>
  <si>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</si>
  <si>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</si>
  <si>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</si>
  <si>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</si>
  <si>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</si>
  <si>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</si>
  <si>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</si>
  <si>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</si>
  <si>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</si>
  <si>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</si>
  <si>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</si>
  <si>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</si>
  <si>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</si>
  <si>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</si>
  <si>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</si>
  <si>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</si>
  <si>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</si>
  <si>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</si>
  <si>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</si>
  <si>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</si>
  <si>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</si>
  <si>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</si>
  <si>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</si>
  <si>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</si>
  <si>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</si>
  <si>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</si>
  <si>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</si>
  <si>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</si>
  <si>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</si>
  <si>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</si>
  <si>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</si>
  <si>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</si>
  <si>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</si>
  <si>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</si>
  <si>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</si>
  <si>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</si>
  <si>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</si>
  <si>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</si>
  <si>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</si>
  <si>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</si>
  <si>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</si>
  <si>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</si>
  <si>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</si>
  <si>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</si>
  <si>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</si>
  <si>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</si>
  <si>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</si>
  <si>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</si>
  <si>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</si>
  <si>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</si>
  <si>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</si>
  <si>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</si>
  <si>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</si>
  <si>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</si>
  <si>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</si>
  <si>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</si>
  <si>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</si>
  <si>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</si>
  <si>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</si>
  <si>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</si>
  <si>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</si>
  <si>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</si>
  <si>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</si>
  <si>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</si>
  <si>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</si>
  <si>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</si>
  <si>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</si>
  <si>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</si>
  <si>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</si>
  <si>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</si>
  <si>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</si>
  <si>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</si>
  <si>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</si>
  <si>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</si>
  <si>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</si>
  <si>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</si>
  <si>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</si>
  <si>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</si>
  <si>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</si>
  <si>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</si>
  <si>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</si>
  <si>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</si>
  <si>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</si>
  <si>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</si>
  <si>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</si>
  <si>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</si>
  <si>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</si>
  <si>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</si>
  <si>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</si>
  <si>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</si>
  <si>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</si>
  <si>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</si>
  <si>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</si>
  <si>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</si>
  <si>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</si>
  <si>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</si>
  <si>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</si>
  <si>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</si>
  <si>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</si>
  <si>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</si>
  <si>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</si>
  <si>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</si>
  <si>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</si>
  <si>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</si>
  <si>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</si>
  <si>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</si>
  <si>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</si>
  <si>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</si>
  <si>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</si>
  <si>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</si>
  <si>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</si>
  <si>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</si>
  <si>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</si>
  <si>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</si>
  <si>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</si>
  <si>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</si>
  <si>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</si>
  <si>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</si>
  <si>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</si>
  <si>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</si>
  <si>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</si>
  <si>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</si>
  <si>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</si>
  <si>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</si>
  <si>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</si>
  <si>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</si>
  <si>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</si>
  <si>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</si>
  <si>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</si>
  <si>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</si>
  <si>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</si>
  <si>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</si>
  <si>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</si>
  <si>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</si>
  <si>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</si>
  <si>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</si>
  <si>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</si>
  <si>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</si>
  <si>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</si>
  <si>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</si>
  <si>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</si>
  <si>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</si>
  <si>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</si>
  <si>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</si>
  <si>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</si>
  <si>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</si>
  <si>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</si>
  <si>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</si>
  <si>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</si>
  <si>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</si>
  <si>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</si>
  <si>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</si>
  <si>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</si>
  <si>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</si>
  <si>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</si>
  <si>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</si>
  <si>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</si>
  <si>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</si>
  <si>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</si>
  <si>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</si>
  <si>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</si>
  <si>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</si>
  <si>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</si>
  <si>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</si>
  <si>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</si>
  <si>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</si>
  <si>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</si>
  <si>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</si>
  <si>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</si>
  <si>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</si>
  <si>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</si>
  <si>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</si>
  <si>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</si>
  <si>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</si>
  <si>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</si>
  <si>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</si>
  <si>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</si>
  <si>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</si>
  <si>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</si>
  <si>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</si>
  <si>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</si>
  <si>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</si>
  <si>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</si>
  <si>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</si>
  <si>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</si>
  <si>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</si>
  <si>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</si>
  <si>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</si>
  <si>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</si>
  <si>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</si>
  <si>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</si>
  <si>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</si>
  <si>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</si>
  <si>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</si>
  <si>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</si>
  <si>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</si>
  <si>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</si>
  <si>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</si>
  <si>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</si>
  <si>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</si>
  <si>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</si>
  <si>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</si>
  <si>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</si>
  <si>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</si>
  <si>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</si>
  <si>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</si>
  <si>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</si>
  <si>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</si>
  <si>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</si>
  <si>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</si>
  <si>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</si>
  <si>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</si>
  <si>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</si>
  <si>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</si>
  <si>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</si>
  <si>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</si>
  <si>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</si>
  <si>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</si>
  <si>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</si>
  <si>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</si>
  <si>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</si>
  <si>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</si>
  <si>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</si>
  <si>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</si>
  <si>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</si>
  <si>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</si>
  <si>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</si>
  <si>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</si>
  <si>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</si>
  <si>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</si>
  <si>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</si>
  <si>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</si>
  <si>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</si>
  <si>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</si>
  <si>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</si>
  <si>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</si>
  <si>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</si>
  <si>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</si>
  <si>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</si>
  <si>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</si>
  <si>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</si>
  <si>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</si>
  <si>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</si>
  <si>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</si>
  <si>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</si>
  <si>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</si>
  <si>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</si>
  <si>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</si>
  <si>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</si>
  <si>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</si>
  <si>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</si>
  <si>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</si>
  <si>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</si>
  <si>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</si>
  <si>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</si>
  <si>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</si>
  <si>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</si>
  <si>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</si>
  <si>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</si>
  <si>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</si>
  <si>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</si>
  <si>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</si>
  <si>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</si>
  <si>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</si>
  <si>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</si>
  <si>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</si>
  <si>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</si>
  <si>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</si>
  <si>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</si>
  <si>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</si>
  <si>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</si>
  <si>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</si>
  <si>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</si>
  <si>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</si>
  <si>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</si>
  <si>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</si>
  <si>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</si>
  <si>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</si>
  <si>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</si>
  <si>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</si>
  <si>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</si>
  <si>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</si>
  <si>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</si>
  <si>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</si>
  <si>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</si>
  <si>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</si>
  <si>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</si>
  <si>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</si>
  <si>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</si>
  <si>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</si>
  <si>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</si>
  <si>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</si>
  <si>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</si>
  <si>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</si>
  <si>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</si>
  <si>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</si>
  <si>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</si>
  <si>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</si>
  <si>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</si>
  <si>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</si>
  <si>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</si>
  <si>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</si>
  <si>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</si>
  <si>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</si>
  <si>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</si>
  <si>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</si>
  <si>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</si>
  <si>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</si>
  <si>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</si>
  <si>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</si>
  <si>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</si>
  <si>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</si>
  <si>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</si>
  <si>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</si>
  <si>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</si>
  <si>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</si>
  <si>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</si>
  <si>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</si>
  <si>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</si>
  <si>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</si>
  <si>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</si>
  <si>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</si>
  <si>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</si>
  <si>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</si>
  <si>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</si>
  <si>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</si>
  <si>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</si>
  <si>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</si>
  <si>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</si>
  <si>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</si>
  <si>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</si>
  <si>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</si>
  <si>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</si>
  <si>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</si>
  <si>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</si>
  <si>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</si>
  <si>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</si>
  <si>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</si>
  <si>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</si>
  <si>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</si>
  <si>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</si>
  <si>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</si>
  <si>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</si>
  <si>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</si>
  <si>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</si>
  <si>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</si>
  <si>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</si>
  <si>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</si>
  <si>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</si>
  <si>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</si>
  <si>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</si>
  <si>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</si>
  <si>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</si>
  <si>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</si>
  <si>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</si>
  <si>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</si>
  <si>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</si>
  <si>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Round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</si>
</sst>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xf numFmtId="166" fontId="4" fillId="0" borderId="6" xfId="0" applyNumberFormat="1" applyFont="1" applyBorder="1" applyAlignment="1">
      <alignment horizontal="center" vertical="center"/>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5" t="s">
        <v>457</v>
      </c>
      <c r="B1" s="455"/>
      <c r="C1" s="455"/>
      <c r="D1" s="455"/>
      <c r="E1" s="455"/>
      <c r="F1" s="455"/>
      <c r="G1" s="455"/>
      <c r="H1" s="455"/>
      <c r="I1" s="455"/>
      <c r="J1" s="455"/>
      <c r="K1" s="455"/>
      <c r="L1" s="456"/>
      <c r="M1" s="462" t="s">
        <v>1057</v>
      </c>
      <c r="N1" s="463"/>
      <c r="O1" s="464"/>
    </row>
    <row r="2" spans="1:15" s="44" customFormat="1" ht="12.75" customHeight="1" x14ac:dyDescent="0.2">
      <c r="A2" s="489" t="s">
        <v>1098</v>
      </c>
      <c r="B2" s="490"/>
      <c r="C2" s="490"/>
      <c r="D2" s="490"/>
      <c r="E2" s="490"/>
      <c r="F2" s="490"/>
      <c r="G2" s="490"/>
      <c r="H2" s="490"/>
      <c r="I2" s="490"/>
      <c r="J2" s="490"/>
      <c r="K2" s="490"/>
      <c r="L2" s="491"/>
      <c r="M2" s="477" t="s">
        <v>1099</v>
      </c>
      <c r="N2" s="478"/>
      <c r="O2" s="479"/>
    </row>
    <row r="3" spans="1:15" s="44" customFormat="1" x14ac:dyDescent="0.2">
      <c r="A3" s="489"/>
      <c r="B3" s="490"/>
      <c r="C3" s="490"/>
      <c r="D3" s="490"/>
      <c r="E3" s="490"/>
      <c r="F3" s="490"/>
      <c r="G3" s="490"/>
      <c r="H3" s="490"/>
      <c r="I3" s="490"/>
      <c r="J3" s="490"/>
      <c r="K3" s="490"/>
      <c r="L3" s="491"/>
      <c r="M3" s="477"/>
      <c r="N3" s="478"/>
      <c r="O3" s="479"/>
    </row>
    <row r="4" spans="1:15" s="44" customFormat="1" x14ac:dyDescent="0.2">
      <c r="A4" s="489"/>
      <c r="B4" s="490"/>
      <c r="C4" s="490"/>
      <c r="D4" s="490"/>
      <c r="E4" s="490"/>
      <c r="F4" s="490"/>
      <c r="G4" s="490"/>
      <c r="H4" s="490"/>
      <c r="I4" s="490"/>
      <c r="J4" s="490"/>
      <c r="K4" s="490"/>
      <c r="L4" s="491"/>
      <c r="M4" s="477"/>
      <c r="N4" s="478"/>
      <c r="O4" s="479"/>
    </row>
    <row r="5" spans="1:15" s="44" customFormat="1" x14ac:dyDescent="0.2">
      <c r="A5" s="489"/>
      <c r="B5" s="490"/>
      <c r="C5" s="490"/>
      <c r="D5" s="490"/>
      <c r="E5" s="490"/>
      <c r="F5" s="490"/>
      <c r="G5" s="490"/>
      <c r="H5" s="490"/>
      <c r="I5" s="490"/>
      <c r="J5" s="490"/>
      <c r="K5" s="490"/>
      <c r="L5" s="491"/>
      <c r="M5" s="477"/>
      <c r="N5" s="478"/>
      <c r="O5" s="479"/>
    </row>
    <row r="6" spans="1:15" s="44" customFormat="1" x14ac:dyDescent="0.2">
      <c r="A6" s="489"/>
      <c r="B6" s="490"/>
      <c r="C6" s="490"/>
      <c r="D6" s="490"/>
      <c r="E6" s="490"/>
      <c r="F6" s="490"/>
      <c r="G6" s="490"/>
      <c r="H6" s="490"/>
      <c r="I6" s="490"/>
      <c r="J6" s="490"/>
      <c r="K6" s="490"/>
      <c r="L6" s="491"/>
      <c r="M6" s="477"/>
      <c r="N6" s="478"/>
      <c r="O6" s="479"/>
    </row>
    <row r="7" spans="1:15" s="44" customFormat="1" ht="13.5" thickBot="1" x14ac:dyDescent="0.25">
      <c r="A7" s="492"/>
      <c r="B7" s="493"/>
      <c r="C7" s="493"/>
      <c r="D7" s="493"/>
      <c r="E7" s="493"/>
      <c r="F7" s="493"/>
      <c r="G7" s="493"/>
      <c r="H7" s="493"/>
      <c r="I7" s="493"/>
      <c r="J7" s="493"/>
      <c r="K7" s="493"/>
      <c r="L7" s="494"/>
      <c r="M7" s="477"/>
      <c r="N7" s="478"/>
      <c r="O7" s="479"/>
    </row>
    <row r="8" spans="1:15" s="44" customFormat="1" ht="15.75" x14ac:dyDescent="0.2">
      <c r="A8" s="457" t="s">
        <v>456</v>
      </c>
      <c r="B8" s="458"/>
      <c r="C8" s="458"/>
      <c r="D8" s="458"/>
      <c r="E8" s="458"/>
      <c r="F8" s="458"/>
      <c r="G8" s="458"/>
      <c r="H8" s="458"/>
      <c r="I8" s="459"/>
      <c r="J8" s="465" t="s">
        <v>1124</v>
      </c>
      <c r="K8" s="466"/>
      <c r="L8" s="467"/>
      <c r="M8" s="480"/>
      <c r="N8" s="481"/>
      <c r="O8" s="482"/>
    </row>
    <row r="9" spans="1:15" s="44" customFormat="1" ht="12.75" customHeight="1" x14ac:dyDescent="0.2">
      <c r="A9" s="460" t="s">
        <v>1056</v>
      </c>
      <c r="B9" s="461"/>
      <c r="C9" s="461"/>
      <c r="D9" s="461"/>
      <c r="E9" s="461"/>
      <c r="F9" s="461"/>
      <c r="G9" s="461"/>
      <c r="H9" s="461"/>
      <c r="I9" s="461"/>
      <c r="J9" s="468"/>
      <c r="K9" s="469"/>
      <c r="L9" s="470"/>
      <c r="M9" s="480"/>
      <c r="N9" s="481"/>
      <c r="O9" s="482"/>
    </row>
    <row r="10" spans="1:15" s="44" customFormat="1" ht="12.75" customHeight="1" x14ac:dyDescent="0.2">
      <c r="A10" s="460"/>
      <c r="B10" s="461"/>
      <c r="C10" s="461"/>
      <c r="D10" s="461"/>
      <c r="E10" s="461"/>
      <c r="F10" s="461"/>
      <c r="G10" s="461"/>
      <c r="H10" s="461"/>
      <c r="I10" s="461"/>
      <c r="J10" s="468"/>
      <c r="K10" s="469"/>
      <c r="L10" s="470"/>
      <c r="M10" s="480"/>
      <c r="N10" s="481"/>
      <c r="O10" s="482"/>
    </row>
    <row r="11" spans="1:15" s="44" customFormat="1" ht="12.75" customHeight="1" x14ac:dyDescent="0.2">
      <c r="A11" s="460"/>
      <c r="B11" s="461"/>
      <c r="C11" s="461"/>
      <c r="D11" s="461"/>
      <c r="E11" s="461"/>
      <c r="F11" s="461"/>
      <c r="G11" s="461"/>
      <c r="H11" s="461"/>
      <c r="I11" s="461"/>
      <c r="J11" s="468"/>
      <c r="K11" s="469"/>
      <c r="L11" s="470"/>
      <c r="M11" s="480"/>
      <c r="N11" s="481"/>
      <c r="O11" s="482"/>
    </row>
    <row r="12" spans="1:15" s="44" customFormat="1" ht="28.5" customHeight="1" thickBot="1" x14ac:dyDescent="0.25">
      <c r="A12" s="460"/>
      <c r="B12" s="461"/>
      <c r="C12" s="461"/>
      <c r="D12" s="461"/>
      <c r="E12" s="461"/>
      <c r="F12" s="461"/>
      <c r="G12" s="461"/>
      <c r="H12" s="461"/>
      <c r="I12" s="461"/>
      <c r="J12" s="471"/>
      <c r="K12" s="472"/>
      <c r="L12" s="473"/>
      <c r="M12" s="483"/>
      <c r="N12" s="484"/>
      <c r="O12" s="485"/>
    </row>
    <row r="13" spans="1:15" s="44" customFormat="1" ht="25.5" customHeight="1" thickBot="1" x14ac:dyDescent="0.25">
      <c r="A13" s="486" t="s">
        <v>262</v>
      </c>
      <c r="B13" s="487"/>
      <c r="C13" s="488"/>
      <c r="D13" s="488"/>
      <c r="E13" s="488"/>
      <c r="F13" s="488"/>
      <c r="G13" s="488"/>
      <c r="H13" s="488"/>
      <c r="I13" s="488"/>
      <c r="J13" s="488"/>
      <c r="K13" s="488"/>
      <c r="L13" s="488"/>
      <c r="M13" s="488"/>
      <c r="N13" s="488"/>
      <c r="O13" s="488"/>
    </row>
    <row r="14" spans="1:15" s="52" customFormat="1" ht="12.75" customHeight="1" x14ac:dyDescent="0.2">
      <c r="A14" s="45" t="s">
        <v>28</v>
      </c>
      <c r="B14" s="133" t="s">
        <v>89</v>
      </c>
      <c r="C14" s="46"/>
      <c r="D14" s="47" t="s">
        <v>328</v>
      </c>
      <c r="E14" s="47" t="s">
        <v>783</v>
      </c>
      <c r="F14" s="44"/>
      <c r="G14" s="44"/>
      <c r="H14" s="47" t="s">
        <v>494</v>
      </c>
      <c r="I14" s="48" t="s">
        <v>212</v>
      </c>
      <c r="J14" s="49"/>
      <c r="K14" s="50"/>
      <c r="L14" s="44"/>
      <c r="M14" s="44"/>
      <c r="N14" s="44"/>
      <c r="O14" s="51"/>
    </row>
    <row r="15" spans="1:15" s="44" customFormat="1" ht="12.75" customHeight="1" x14ac:dyDescent="0.2">
      <c r="A15" s="45" t="s">
        <v>454</v>
      </c>
      <c r="B15" s="134">
        <v>44947</v>
      </c>
      <c r="D15" s="45" t="s">
        <v>329</v>
      </c>
      <c r="E15" s="53">
        <f>B15+(1+B16-1)/24+B18-6/24</f>
        <v>44946.75</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44939.042164004626</v>
      </c>
      <c r="H16" s="45" t="s">
        <v>105</v>
      </c>
      <c r="I16" s="54">
        <f>INDEX(TblRaces[[Max population]:[Explore Cost]],MATCH(race,TblRaces[Race],0),MATCH(Table4[[#This Row],[Race Bonuses]],TblRaces[[#Headers],[Max population]:[Explore Cost]],0))</f>
        <v>0</v>
      </c>
      <c r="K16" s="453" t="s">
        <v>458</v>
      </c>
      <c r="L16" s="452"/>
      <c r="M16" s="452"/>
      <c r="N16" s="452"/>
      <c r="O16" s="51"/>
    </row>
    <row r="17" spans="1:15" s="44" customFormat="1" ht="12.75" customHeight="1" thickBot="1" x14ac:dyDescent="0.25">
      <c r="A17" s="45" t="s">
        <v>326</v>
      </c>
      <c r="B17" s="55">
        <f ca="1">TODAY()</f>
        <v>44939</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3"/>
      <c r="L23" s="453"/>
      <c r="M23" s="453"/>
      <c r="N23" s="45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3"/>
      <c r="L24" s="453"/>
      <c r="M24" s="453"/>
      <c r="N24" s="45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3"/>
      <c r="L25" s="453"/>
      <c r="M25" s="453"/>
      <c r="N25" s="45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53"/>
      <c r="L26" s="453"/>
      <c r="M26" s="453"/>
      <c r="N26" s="453"/>
      <c r="O26" s="60"/>
    </row>
    <row r="27" spans="1:15" s="44" customFormat="1" x14ac:dyDescent="0.2">
      <c r="A27" s="442" t="s">
        <v>1109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53"/>
      <c r="L27" s="453"/>
      <c r="M27" s="453"/>
      <c r="N27" s="453"/>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1092</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1084</v>
      </c>
      <c r="I32" s="438">
        <f>INDEX(TblRaces[[Max population]:[Explore Cost]],MATCH(race,TblRaces[Race],0),MATCH(Table4[[#This Row],[Race Bonuses]],TblRaces[[#Headers],[Max population]:[Explore Cost]],0))</f>
        <v>0</v>
      </c>
      <c r="J32" s="70"/>
      <c r="O32" s="75"/>
    </row>
    <row r="33" spans="1:15" s="76" customFormat="1" ht="29.25" customHeight="1" x14ac:dyDescent="0.2">
      <c r="A33" s="474" t="s">
        <v>383</v>
      </c>
      <c r="B33" s="452"/>
      <c r="C33" s="452"/>
      <c r="D33" s="452"/>
      <c r="E33" s="452"/>
      <c r="F33" s="452"/>
      <c r="G33" s="452"/>
      <c r="H33" s="452"/>
      <c r="I33" s="452"/>
      <c r="J33" s="475"/>
      <c r="K33" s="476"/>
      <c r="L33" s="476"/>
      <c r="M33" s="476"/>
      <c r="N33" s="476"/>
      <c r="O33" s="476"/>
    </row>
    <row r="34" spans="1:15" x14ac:dyDescent="0.2">
      <c r="A34" s="5" t="s">
        <v>22</v>
      </c>
      <c r="B34" s="45" t="s">
        <v>360</v>
      </c>
      <c r="C34" s="77" t="s">
        <v>31</v>
      </c>
      <c r="D34" s="78" t="s">
        <v>212</v>
      </c>
      <c r="E34" s="79" t="s">
        <v>1028</v>
      </c>
      <c r="F34" s="77" t="s">
        <v>32</v>
      </c>
      <c r="G34" s="78" t="s">
        <v>1026</v>
      </c>
      <c r="H34" s="78" t="s">
        <v>1027</v>
      </c>
      <c r="I34" s="80" t="s">
        <v>783</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0" t="s">
        <v>435</v>
      </c>
      <c r="L36" s="451"/>
      <c r="M36" s="451"/>
      <c r="N36" s="451"/>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1"/>
      <c r="L37" s="451"/>
      <c r="M37" s="451"/>
      <c r="N37" s="451"/>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1"/>
      <c r="L38" s="451"/>
      <c r="M38" s="451"/>
      <c r="N38" s="451"/>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3" t="s">
        <v>455</v>
      </c>
      <c r="L39" s="454"/>
      <c r="M39" s="454"/>
      <c r="N39" s="454"/>
      <c r="O39" s="51"/>
    </row>
    <row r="40" spans="1:15" ht="13.5" thickTop="1" x14ac:dyDescent="0.2">
      <c r="A40" s="101"/>
      <c r="B40" s="88"/>
      <c r="C40" s="102">
        <f ca="1">SUM(C36:C39)</f>
        <v>0</v>
      </c>
      <c r="E40" s="103">
        <f ca="1">SUM(E36:E39)</f>
        <v>0</v>
      </c>
      <c r="F40" s="35">
        <f ca="1">SUM(F36:F39)</f>
        <v>450</v>
      </c>
      <c r="H40" s="35">
        <f ca="1">SUM(H36:H39)</f>
        <v>450</v>
      </c>
      <c r="I40" s="84"/>
      <c r="J40" s="44"/>
      <c r="K40" s="454"/>
      <c r="L40" s="454"/>
      <c r="M40" s="454"/>
      <c r="N40" s="454"/>
      <c r="O40" s="51"/>
    </row>
    <row r="41" spans="1:15" x14ac:dyDescent="0.2">
      <c r="A41" s="104" t="s">
        <v>24</v>
      </c>
      <c r="B41" s="97">
        <f ca="1">F41</f>
        <v>626</v>
      </c>
      <c r="C41" s="104"/>
      <c r="E41" s="105"/>
      <c r="F41" s="97">
        <f ca="1">Military!AA76</f>
        <v>626</v>
      </c>
      <c r="H41" s="97">
        <f ca="1">F41*(1+$G$36)</f>
        <v>626</v>
      </c>
      <c r="I41" s="92" t="s">
        <v>426</v>
      </c>
      <c r="J41" s="44"/>
      <c r="K41" s="450" t="s">
        <v>453</v>
      </c>
      <c r="L41" s="451"/>
      <c r="M41" s="451"/>
      <c r="N41" s="451"/>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51"/>
      <c r="L42" s="451"/>
      <c r="M42" s="451"/>
      <c r="N42" s="451"/>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49"/>
      <c r="E44" s="449"/>
      <c r="F44" s="449"/>
      <c r="G44" s="449"/>
      <c r="H44" s="449"/>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1109</v>
      </c>
      <c r="B46" s="443">
        <f ca="1">Military!J76</f>
        <v>0</v>
      </c>
      <c r="C46" s="44"/>
      <c r="D46" s="5" t="s">
        <v>258</v>
      </c>
      <c r="E46" s="57" t="s">
        <v>360</v>
      </c>
      <c r="F46" s="45" t="s">
        <v>1029</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7" t="s">
        <v>293</v>
      </c>
      <c r="B73" s="448"/>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4</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783</v>
      </c>
      <c r="L3" s="138" t="s">
        <v>1030</v>
      </c>
      <c r="M3" s="138" t="s">
        <v>779</v>
      </c>
      <c r="N3" s="138" t="s">
        <v>780</v>
      </c>
      <c r="O3" s="138" t="s">
        <v>781</v>
      </c>
      <c r="P3" s="138" t="s">
        <v>782</v>
      </c>
      <c r="Q3" s="138" t="s">
        <v>25</v>
      </c>
      <c r="R3" s="138" t="s">
        <v>26</v>
      </c>
      <c r="S3" s="138" t="s">
        <v>188</v>
      </c>
      <c r="T3" s="138" t="s">
        <v>784</v>
      </c>
      <c r="U3" s="138" t="s">
        <v>232</v>
      </c>
      <c r="V3" s="138" t="s">
        <v>180</v>
      </c>
      <c r="W3" s="138" t="s">
        <v>179</v>
      </c>
      <c r="X3" s="138" t="s">
        <v>238</v>
      </c>
      <c r="Y3" s="138" t="s">
        <v>231</v>
      </c>
      <c r="Z3" s="138" t="s">
        <v>1047</v>
      </c>
      <c r="AA3" s="138" t="s">
        <v>786</v>
      </c>
      <c r="AB3" s="138" t="s">
        <v>173</v>
      </c>
      <c r="AC3" s="138" t="s">
        <v>177</v>
      </c>
    </row>
    <row r="4" spans="1:30" x14ac:dyDescent="0.2">
      <c r="A4" s="140">
        <f>TblRezone[[#This Row],[Hour]]</f>
        <v>1</v>
      </c>
      <c r="B4" s="141">
        <f>TblImps[[#This Row],[Time]]</f>
        <v>44946.75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44946.791666666664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44946.833333333328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44946.874999999993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44946.916666666657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44946.958333333321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44946.999999999985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44947.04166666665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44947.083333333314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44947.124999999978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44947.166666666642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44947.208333333307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44947.249999999971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44947.291666666635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44947.333333333299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44947.374999999964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44947.416666666628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44947.458333333292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44947.499999999956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44947.541666666621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44947.583333333285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44947.624999999949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44947.666666666613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44947.708333333278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44947.749999999942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44947.791666666606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44947.83333333327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44947.874999999935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44947.916666666599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44947.958333333263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44947.999999999927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44948.041666666591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44948.083333333256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44948.12499999992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44948.166666666584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44948.208333333248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44948.249999999913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44948.291666666577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44948.333333333241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44948.374999999905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44948.41666666657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44948.458333333234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44948.499999999898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44948.541666666562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44948.583333333227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44948.624999999891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44948.666666666555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44948.708333333219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44948.749999999884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44948.791666666548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44948.833333333212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44948.874999999876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44948.916666666541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44948.958333333205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44948.999999999869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44949.041666666533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44949.083333333198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44949.124999999862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44949.166666666526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44949.20833333319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44949.249999999854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44949.291666666519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44949.333333333183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44949.374999999847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44949.416666666511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44949.458333333176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44949.49999999984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44949.541666666504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44949.583333333168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44949.624999999833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44949.666666666497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44949.708333333161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44949.749999999825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44949.79166666649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44949.833333333154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44949.874999999818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44949.916666666482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44949.958333333147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44949.999999999811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44950.041666666475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44950.083333333139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44950.124999999804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44950.166666666468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44950.208333333132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44950.249999999796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44950.291666666461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44950.333333333125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44950.374999999789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44950.416666666453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44950.458333333117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44950.499999999782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44950.541666666446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44950.58333333311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44950.624999999774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44950.666666666439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44950.708333333103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44950.749999999767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44950.791666666431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44950.833333333096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44950.87499999976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44950.916666666424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44950.958333333088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44950.999999999753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44951.041666666417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44951.083333333081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44951.124999999745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44951.16666666641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44951.208333333074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44951.249999999738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44951.291666666402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44951.333333333067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44951.374999999731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44951.416666666395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44951.458333333059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44951.499999999724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44951.541666666388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44951.583333333052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44951.624999999716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44951.66666666638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44951.708333333045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44951.749999999709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44951.791666666373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44951.833333333037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44951.874999999702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44951.916666666366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44951.95833333303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44951.999999999694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44952.041666666359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44952.083333333023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44952.124999999687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44952.166666666351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44952.208333333016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44952.24999999968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4" customFormat="1" ht="25.5" x14ac:dyDescent="0.2">
      <c r="A3" s="138" t="s">
        <v>0</v>
      </c>
      <c r="B3" s="138" t="s">
        <v>316</v>
      </c>
      <c r="C3" s="138" t="s">
        <v>327</v>
      </c>
      <c r="D3" s="138" t="s">
        <v>783</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784</v>
      </c>
      <c r="S3" s="138" t="s">
        <v>6</v>
      </c>
      <c r="T3" s="138" t="s">
        <v>9</v>
      </c>
      <c r="U3" s="138" t="s">
        <v>8</v>
      </c>
      <c r="V3" s="138" t="s">
        <v>13</v>
      </c>
      <c r="W3" s="138" t="s">
        <v>10</v>
      </c>
      <c r="X3" s="138" t="s">
        <v>11</v>
      </c>
      <c r="Y3" s="138" t="s">
        <v>50</v>
      </c>
      <c r="Z3" s="138" t="s">
        <v>785</v>
      </c>
      <c r="AA3" s="138" t="s">
        <v>848</v>
      </c>
      <c r="AB3" s="138" t="s">
        <v>849</v>
      </c>
      <c r="AC3" s="138" t="s">
        <v>850</v>
      </c>
      <c r="AD3" s="138" t="s">
        <v>851</v>
      </c>
      <c r="AE3" s="138" t="s">
        <v>852</v>
      </c>
      <c r="AF3" s="138" t="s">
        <v>853</v>
      </c>
      <c r="AG3" s="138" t="s">
        <v>786</v>
      </c>
      <c r="AH3" s="138" t="s">
        <v>854</v>
      </c>
      <c r="AI3" s="138" t="s">
        <v>855</v>
      </c>
      <c r="AJ3" s="138" t="s">
        <v>856</v>
      </c>
      <c r="AK3" s="138" t="s">
        <v>857</v>
      </c>
      <c r="AL3" s="138" t="s">
        <v>858</v>
      </c>
      <c r="AM3" s="138" t="s">
        <v>859</v>
      </c>
      <c r="AN3" s="138" t="s">
        <v>800</v>
      </c>
      <c r="AO3" s="138" t="s">
        <v>14</v>
      </c>
      <c r="AP3" s="138" t="s">
        <v>20</v>
      </c>
      <c r="AQ3" s="138" t="s">
        <v>16</v>
      </c>
      <c r="AR3" s="138" t="s">
        <v>15</v>
      </c>
      <c r="AS3" s="138" t="s">
        <v>801</v>
      </c>
      <c r="AT3" s="138" t="s">
        <v>860</v>
      </c>
      <c r="AU3" s="138" t="s">
        <v>861</v>
      </c>
      <c r="AV3" s="138" t="s">
        <v>862</v>
      </c>
      <c r="AW3" s="138" t="s">
        <v>863</v>
      </c>
      <c r="AX3" s="138" t="s">
        <v>864</v>
      </c>
      <c r="AY3" s="138" t="s">
        <v>802</v>
      </c>
      <c r="AZ3" s="138" t="s">
        <v>331</v>
      </c>
      <c r="BA3" s="138" t="s">
        <v>332</v>
      </c>
      <c r="BB3" s="138" t="s">
        <v>865</v>
      </c>
      <c r="BC3" s="138" t="s">
        <v>866</v>
      </c>
      <c r="BD3" s="138" t="s">
        <v>867</v>
      </c>
      <c r="BE3" s="138" t="s">
        <v>868</v>
      </c>
      <c r="BF3" s="138" t="s">
        <v>869</v>
      </c>
      <c r="BG3" s="138" t="s">
        <v>870</v>
      </c>
      <c r="BH3" s="138" t="s">
        <v>199</v>
      </c>
      <c r="BI3" s="138" t="s">
        <v>871</v>
      </c>
      <c r="BJ3" s="138" t="s">
        <v>872</v>
      </c>
      <c r="BK3" s="138" t="s">
        <v>873</v>
      </c>
      <c r="BL3" s="138" t="s">
        <v>874</v>
      </c>
      <c r="BM3" s="138" t="s">
        <v>875</v>
      </c>
    </row>
    <row r="4" spans="1:65" x14ac:dyDescent="0.2">
      <c r="A4" s="140">
        <f>TblRezone[[#This Row],[Hour]]</f>
        <v>1</v>
      </c>
      <c r="B4" s="155">
        <f>TblImps[[#This Row],[Time]]</f>
        <v>44946.75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44946.75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44946.791666666664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44946.791666666664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44946.833333333328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44946.833333333328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44946.874999999993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44946.874999999993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44946.916666666657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44946.916666666657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44946.958333333321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44946.958333333321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44946.999999999985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44946.999999999985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44947.04166666665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44947.04166666665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44947.083333333314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44947.083333333314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44947.124999999978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44947.124999999978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44947.166666666642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44947.166666666642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44947.208333333307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44947.208333333307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44947.249999999971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44947.249999999971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44947.291666666635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44947.291666666635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44947.333333333299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44947.333333333299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44947.374999999964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44947.374999999964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44947.416666666628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44947.416666666628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44947.458333333292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44947.458333333292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44947.499999999956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44947.499999999956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44947.541666666621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44947.541666666621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44947.583333333285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44947.583333333285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44947.624999999949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44947.624999999949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44947.666666666613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44947.666666666613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44947.708333333278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44947.708333333278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44947.749999999942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44947.749999999942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44947.791666666606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44947.791666666606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44947.83333333327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44947.83333333327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44947.874999999935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44947.874999999935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44947.916666666599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44947.916666666599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44947.958333333263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44947.958333333263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44947.999999999927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44947.999999999927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44948.041666666591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44948.041666666591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44948.083333333256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44948.083333333256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44948.12499999992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44948.12499999992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44948.166666666584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44948.166666666584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44948.208333333248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44948.208333333248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44948.249999999913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44948.249999999913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44948.291666666577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44948.291666666577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44948.333333333241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44948.333333333241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44948.374999999905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44948.374999999905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44948.41666666657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44948.41666666657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44948.458333333234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44948.458333333234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44948.499999999898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44948.499999999898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44948.541666666562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44948.541666666562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44948.583333333227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44948.583333333227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44948.624999999891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44948.624999999891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44948.666666666555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44948.666666666555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44948.708333333219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44948.708333333219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44948.749999999884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44948.749999999884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44948.791666666548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44948.791666666548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44948.833333333212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44948.833333333212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44948.874999999876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44948.874999999876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44948.916666666541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44948.916666666541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44948.958333333205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44948.958333333205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44948.999999999869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44948.999999999869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44949.041666666533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44949.041666666533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44949.083333333198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44949.083333333198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44949.124999999862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44949.124999999862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44949.166666666526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44949.166666666526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44949.20833333319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44949.20833333319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44949.249999999854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44949.249999999854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44949.291666666519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44949.291666666519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44949.333333333183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44949.333333333183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44949.374999999847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44949.374999999847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44949.416666666511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44949.416666666511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44949.458333333176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44949.458333333176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44949.49999999984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44949.49999999984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44949.541666666504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44949.541666666504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44949.583333333168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44949.583333333168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44949.624999999833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44949.624999999833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44949.666666666497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44949.666666666497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44949.708333333161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44949.708333333161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44949.749999999825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44949.749999999825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44949.79166666649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44949.79166666649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44949.833333333154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44949.833333333154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44949.874999999818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44949.874999999818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44949.916666666482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44949.916666666482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44949.958333333147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44949.958333333147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44949.999999999811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44949.999999999811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44950.041666666475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44950.041666666475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44950.083333333139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44950.083333333139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44950.124999999804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44950.124999999804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44950.166666666468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44950.166666666468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44950.208333333132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44950.208333333132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44950.249999999796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44950.249999999796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44950.291666666461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44950.291666666461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44950.333333333125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44950.333333333125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44950.374999999789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44950.374999999789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44950.416666666453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44950.416666666453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44950.458333333117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44950.458333333117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44950.499999999782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44950.499999999782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44950.541666666446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44950.541666666446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44950.58333333311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44950.58333333311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44950.624999999774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44950.624999999774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44950.666666666439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44950.666666666439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44950.708333333103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44950.708333333103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44950.749999999767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44950.749999999767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44950.791666666431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44950.791666666431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44950.833333333096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44950.833333333096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44950.87499999976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44950.87499999976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44950.916666666424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44950.916666666424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44950.958333333088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44950.958333333088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44950.999999999753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44950.999999999753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44951.041666666417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44951.041666666417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44951.083333333081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44951.083333333081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44951.124999999745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44951.124999999745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44951.16666666641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44951.16666666641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44951.208333333074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44951.208333333074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44951.249999999738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44951.249999999738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44951.291666666402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44951.291666666402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44951.333333333067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44951.333333333067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44951.374999999731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44951.374999999731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44951.416666666395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44951.416666666395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44951.458333333059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44951.458333333059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44951.499999999724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44951.499999999724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44951.541666666388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44951.541666666388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44951.583333333052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44951.583333333052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44951.624999999716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44951.624999999716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44951.66666666638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44951.66666666638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44951.708333333045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44951.708333333045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44951.749999999709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44951.749999999709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44951.791666666373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44951.791666666373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44951.833333333037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44951.833333333037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44951.874999999702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44951.874999999702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44951.916666666366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44951.916666666366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44951.95833333303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44951.95833333303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44951.999999999694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44951.999999999694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44952.041666666359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44952.041666666359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44952.083333333023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44952.083333333023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44952.124999999687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44952.124999999687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44952.166666666351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44952.166666666351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44952.208333333016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44952.208333333016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44952.24999999968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44952.24999999968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52"/>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8" t="s">
        <v>56</v>
      </c>
      <c r="P1" s="498"/>
      <c r="Q1" s="452"/>
      <c r="R1" s="5"/>
      <c r="S1" s="5"/>
      <c r="T1" s="5"/>
      <c r="U1" s="5"/>
      <c r="V1" s="5"/>
      <c r="W1" s="5"/>
      <c r="X1" s="5"/>
      <c r="Y1" s="5"/>
      <c r="Z1" s="5"/>
      <c r="AA1" s="5"/>
      <c r="AB1" s="5"/>
      <c r="AC1" s="5"/>
      <c r="AD1" s="5"/>
      <c r="AE1" s="5"/>
      <c r="AF1" s="5"/>
      <c r="AG1" s="5"/>
      <c r="AH1" s="5"/>
      <c r="AI1" s="177" t="s">
        <v>522</v>
      </c>
      <c r="AJ1" s="177"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1016</v>
      </c>
      <c r="E3" s="138" t="s">
        <v>783</v>
      </c>
      <c r="F3" s="138" t="s">
        <v>1</v>
      </c>
      <c r="G3" s="173" t="s">
        <v>249</v>
      </c>
      <c r="H3" s="138" t="s">
        <v>58</v>
      </c>
      <c r="I3" s="138" t="s">
        <v>251</v>
      </c>
      <c r="J3" s="138" t="s">
        <v>250</v>
      </c>
      <c r="K3" s="138" t="s">
        <v>60</v>
      </c>
      <c r="L3" s="138" t="s">
        <v>248</v>
      </c>
      <c r="M3" s="138" t="s">
        <v>62</v>
      </c>
      <c r="N3" s="138" t="s">
        <v>1060</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825</v>
      </c>
      <c r="AJ3" s="138" t="s">
        <v>826</v>
      </c>
      <c r="AK3" s="138" t="s">
        <v>2</v>
      </c>
      <c r="AL3" s="138" t="s">
        <v>7</v>
      </c>
      <c r="AM3" s="138" t="s">
        <v>821</v>
      </c>
      <c r="AN3" s="138" t="s">
        <v>822</v>
      </c>
      <c r="AO3" s="138" t="s">
        <v>823</v>
      </c>
      <c r="AP3" s="138" t="s">
        <v>824</v>
      </c>
      <c r="AQ3" s="138" t="s">
        <v>1048</v>
      </c>
      <c r="AR3" s="138" t="s">
        <v>1049</v>
      </c>
      <c r="AS3" s="138" t="s">
        <v>526</v>
      </c>
      <c r="AT3" s="138" t="s">
        <v>527</v>
      </c>
      <c r="AU3" s="138" t="s">
        <v>784</v>
      </c>
      <c r="AV3" s="138" t="s">
        <v>827</v>
      </c>
      <c r="AW3" s="138" t="s">
        <v>828</v>
      </c>
      <c r="AX3" s="138" t="s">
        <v>785</v>
      </c>
      <c r="AY3" s="173" t="s">
        <v>829</v>
      </c>
      <c r="AZ3" s="138" t="s">
        <v>830</v>
      </c>
      <c r="BA3" s="138" t="s">
        <v>831</v>
      </c>
      <c r="BB3" s="138" t="s">
        <v>832</v>
      </c>
      <c r="BC3" s="138" t="s">
        <v>833</v>
      </c>
      <c r="BD3" s="138" t="s">
        <v>834</v>
      </c>
      <c r="BE3" s="138" t="s">
        <v>835</v>
      </c>
      <c r="BF3" s="138" t="s">
        <v>836</v>
      </c>
      <c r="BG3" s="138" t="s">
        <v>837</v>
      </c>
      <c r="BH3" s="138" t="s">
        <v>838</v>
      </c>
      <c r="BI3" s="138" t="s">
        <v>839</v>
      </c>
      <c r="BJ3" s="138" t="s">
        <v>840</v>
      </c>
      <c r="BK3" s="138" t="s">
        <v>841</v>
      </c>
      <c r="BL3" s="138" t="s">
        <v>842</v>
      </c>
      <c r="BM3" s="138" t="s">
        <v>843</v>
      </c>
      <c r="BN3" s="138" t="s">
        <v>844</v>
      </c>
      <c r="BO3" s="138" t="s">
        <v>845</v>
      </c>
      <c r="BP3" s="138" t="s">
        <v>846</v>
      </c>
      <c r="BQ3" s="175" t="s">
        <v>847</v>
      </c>
      <c r="BR3" s="138" t="s">
        <v>800</v>
      </c>
      <c r="BS3" s="138" t="s">
        <v>801</v>
      </c>
      <c r="BT3" s="138" t="s">
        <v>892</v>
      </c>
      <c r="BU3" s="138" t="s">
        <v>870</v>
      </c>
      <c r="BV3" s="138" t="s">
        <v>802</v>
      </c>
      <c r="BW3" s="138" t="s">
        <v>1031</v>
      </c>
      <c r="BX3" s="138" t="s">
        <v>913</v>
      </c>
      <c r="BY3" s="138" t="s">
        <v>914</v>
      </c>
      <c r="BZ3" s="138" t="s">
        <v>915</v>
      </c>
      <c r="CA3" s="138" t="s">
        <v>916</v>
      </c>
      <c r="CB3" s="138" t="s">
        <v>917</v>
      </c>
      <c r="CC3" s="138" t="s">
        <v>918</v>
      </c>
      <c r="CD3" s="138" t="s">
        <v>919</v>
      </c>
      <c r="CE3" s="138" t="s">
        <v>920</v>
      </c>
      <c r="CF3" s="138" t="s">
        <v>921</v>
      </c>
      <c r="CG3" s="138" t="s">
        <v>922</v>
      </c>
      <c r="CH3" s="138" t="s">
        <v>923</v>
      </c>
      <c r="CI3" s="138" t="s">
        <v>924</v>
      </c>
      <c r="CJ3" s="138" t="s">
        <v>925</v>
      </c>
      <c r="CK3" s="138" t="s">
        <v>926</v>
      </c>
      <c r="CL3" s="138" t="s">
        <v>927</v>
      </c>
      <c r="CM3" s="138" t="s">
        <v>928</v>
      </c>
      <c r="CN3" s="138" t="s">
        <v>929</v>
      </c>
      <c r="CO3" s="138" t="s">
        <v>930</v>
      </c>
      <c r="CP3" s="138" t="s">
        <v>876</v>
      </c>
      <c r="CQ3" s="138" t="s">
        <v>813</v>
      </c>
      <c r="CR3" s="138" t="s">
        <v>814</v>
      </c>
      <c r="CS3" s="138" t="s">
        <v>815</v>
      </c>
      <c r="CT3" s="138" t="s">
        <v>816</v>
      </c>
      <c r="CU3" s="138" t="s">
        <v>817</v>
      </c>
      <c r="CV3" s="138" t="s">
        <v>818</v>
      </c>
      <c r="CW3" s="138" t="s">
        <v>819</v>
      </c>
      <c r="CX3" s="138" t="s">
        <v>263</v>
      </c>
      <c r="CY3" s="138" t="s">
        <v>877</v>
      </c>
      <c r="CZ3" s="138" t="s">
        <v>881</v>
      </c>
      <c r="DA3" s="138" t="s">
        <v>882</v>
      </c>
      <c r="DB3" s="138" t="s">
        <v>883</v>
      </c>
      <c r="DC3" s="138" t="s">
        <v>884</v>
      </c>
      <c r="DD3" s="138" t="s">
        <v>885</v>
      </c>
      <c r="DE3" s="138" t="s">
        <v>886</v>
      </c>
      <c r="DF3" s="138" t="s">
        <v>887</v>
      </c>
      <c r="DG3" s="138" t="s">
        <v>820</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44946.75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44946.75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44946.791666666664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44946.791666666664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44946.833333333328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44946.833333333328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44946.874999999993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44946.874999999993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44946.916666666657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44946.916666666657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44946.958333333321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44946.958333333321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44946.999999999985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44946.999999999985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44947.04166666665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44947.04166666665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44947.083333333314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44947.083333333314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44947.124999999978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44947.124999999978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44947.166666666642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44947.166666666642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44947.208333333307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44947.208333333307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44947.249999999971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44947.249999999971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44947.291666666635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44947.291666666635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44947.333333333299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44947.333333333299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44947.374999999964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44947.374999999964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44947.416666666628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44947.416666666628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44947.458333333292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44947.458333333292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44947.499999999956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44947.499999999956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44947.541666666621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44947.541666666621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44947.583333333285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44947.583333333285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44947.624999999949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44947.624999999949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44947.666666666613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44947.666666666613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44947.708333333278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44947.708333333278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44947.749999999942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44947.749999999942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44947.791666666606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44947.791666666606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44947.83333333327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44947.83333333327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44947.874999999935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44947.874999999935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44947.916666666599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44947.916666666599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44947.958333333263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44947.958333333263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44947.999999999927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44947.999999999927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44948.041666666591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44948.041666666591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44948.083333333256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44948.083333333256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44948.12499999992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44948.12499999992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44948.166666666584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44948.166666666584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44948.208333333248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44948.208333333248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44948.249999999913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44948.249999999913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44948.291666666577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44948.291666666577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44948.333333333241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44948.333333333241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44948.374999999905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44948.374999999905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44948.41666666657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44948.41666666657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44948.458333333234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44948.458333333234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44948.499999999898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44948.499999999898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44948.541666666562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44948.541666666562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44948.583333333227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44948.583333333227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44948.624999999891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44948.624999999891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44948.666666666555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44948.666666666555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44948.708333333219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44948.708333333219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44948.749999999884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44948.749999999884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44948.791666666548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44948.791666666548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44948.833333333212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44948.833333333212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44948.874999999876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44948.874999999876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44948.916666666541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44948.916666666541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44948.958333333205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44948.958333333205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44948.999999999869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44948.999999999869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44949.041666666533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44949.041666666533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44949.083333333198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44949.083333333198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44949.124999999862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44949.124999999862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44949.166666666526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44949.166666666526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44949.20833333319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44949.20833333319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44949.249999999854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44949.249999999854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44949.291666666519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44949.291666666519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44949.333333333183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44949.333333333183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44949.374999999847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44949.374999999847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44949.416666666511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44949.416666666511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44949.458333333176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44949.458333333176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44949.49999999984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44949.49999999984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44949.541666666504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44949.541666666504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44949.583333333168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44949.583333333168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44949.624999999833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44949.624999999833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44949.666666666497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44949.666666666497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44949.708333333161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44949.708333333161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44949.749999999825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44949.749999999825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44949.79166666649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44949.79166666649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44949.833333333154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44949.833333333154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44949.874999999818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44949.874999999818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44949.916666666482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44949.916666666482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44949.958333333147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44949.958333333147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44949.999999999811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44949.999999999811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44950.041666666475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44950.041666666475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44950.083333333139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44950.083333333139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44950.124999999804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44950.124999999804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44950.166666666468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44950.166666666468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44950.208333333132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44950.208333333132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44950.249999999796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44950.249999999796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44950.291666666461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44950.291666666461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44950.333333333125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44950.333333333125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44950.374999999789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44950.374999999789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44950.416666666453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44950.416666666453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44950.458333333117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44950.458333333117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44950.499999999782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44950.499999999782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44950.541666666446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44950.541666666446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44950.58333333311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44950.58333333311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44950.624999999774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44950.624999999774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44950.666666666439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44950.666666666439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44950.708333333103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44950.708333333103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44950.749999999767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44950.749999999767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44950.791666666431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44950.791666666431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44950.833333333096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44950.833333333096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44950.87499999976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44950.87499999976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44950.916666666424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44950.916666666424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44950.958333333088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44950.958333333088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44950.999999999753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44950.999999999753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44951.041666666417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44951.041666666417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44951.083333333081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44951.083333333081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44951.124999999745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44951.124999999745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44951.16666666641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44951.16666666641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44951.208333333074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44951.208333333074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44951.249999999738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44951.249999999738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44951.291666666402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44951.291666666402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44951.333333333067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44951.333333333067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44951.374999999731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44951.374999999731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44951.416666666395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44951.416666666395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44951.458333333059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44951.458333333059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44951.499999999724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44951.499999999724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44951.541666666388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44951.541666666388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44951.583333333052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44951.583333333052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44951.624999999716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44951.624999999716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44951.66666666638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44951.66666666638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44951.708333333045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44951.708333333045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44951.749999999709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44951.749999999709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44951.791666666373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44951.791666666373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44951.833333333037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44951.833333333037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44951.874999999702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44951.874999999702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44951.916666666366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44951.916666666366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44951.95833333303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44951.95833333303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44951.999999999694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44951.999999999694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44952.041666666359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44952.041666666359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44952.083333333023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44952.083333333023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44952.124999999687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44952.124999999687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44952.166666666351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44952.166666666351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44952.208333333016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44952.208333333016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44952.24999999968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44952.24999999968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499" t="s">
        <v>306</v>
      </c>
      <c r="M1" s="452"/>
      <c r="N1" s="452"/>
      <c r="O1" s="452"/>
      <c r="P1" s="452"/>
      <c r="Q1" s="452"/>
      <c r="R1" s="28"/>
      <c r="S1" s="5" t="s">
        <v>360</v>
      </c>
      <c r="T1" s="5" t="s">
        <v>181</v>
      </c>
      <c r="AB1" s="498" t="s">
        <v>77</v>
      </c>
      <c r="AC1" s="498"/>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783</v>
      </c>
      <c r="D3" s="138" t="s">
        <v>55</v>
      </c>
      <c r="E3" s="138" t="s">
        <v>58</v>
      </c>
      <c r="F3" s="138" t="s">
        <v>1039</v>
      </c>
      <c r="G3" s="138" t="s">
        <v>59</v>
      </c>
      <c r="H3" s="138" t="s">
        <v>60</v>
      </c>
      <c r="I3" s="138" t="s">
        <v>61</v>
      </c>
      <c r="J3" s="138" t="s">
        <v>62</v>
      </c>
      <c r="K3" s="222" t="s">
        <v>888</v>
      </c>
      <c r="L3" s="222" t="s">
        <v>889</v>
      </c>
      <c r="M3" s="222" t="s">
        <v>890</v>
      </c>
      <c r="N3" s="223" t="s">
        <v>189</v>
      </c>
      <c r="O3" s="223" t="s">
        <v>370</v>
      </c>
      <c r="P3" s="223" t="s">
        <v>369</v>
      </c>
      <c r="Q3" s="138" t="s">
        <v>892</v>
      </c>
      <c r="R3" s="138" t="s">
        <v>865</v>
      </c>
      <c r="S3" s="138" t="s">
        <v>893</v>
      </c>
      <c r="T3" s="138" t="s">
        <v>1032</v>
      </c>
      <c r="U3" s="138" t="s">
        <v>1033</v>
      </c>
      <c r="V3" s="138" t="s">
        <v>1034</v>
      </c>
      <c r="W3" s="138" t="s">
        <v>1035</v>
      </c>
      <c r="X3" s="138" t="s">
        <v>1036</v>
      </c>
      <c r="Y3" s="138" t="s">
        <v>1037</v>
      </c>
      <c r="Z3" s="138" t="s">
        <v>1038</v>
      </c>
      <c r="AA3" s="138" t="s">
        <v>316</v>
      </c>
      <c r="AB3" s="138" t="s">
        <v>24</v>
      </c>
      <c r="AC3" s="138" t="s">
        <v>2</v>
      </c>
      <c r="AD3" s="138" t="s">
        <v>784</v>
      </c>
      <c r="AE3" s="138" t="s">
        <v>517</v>
      </c>
      <c r="AF3" s="138" t="s">
        <v>57</v>
      </c>
      <c r="AG3" s="138" t="s">
        <v>183</v>
      </c>
      <c r="AH3" s="138" t="s">
        <v>891</v>
      </c>
      <c r="AI3" s="138" t="s">
        <v>878</v>
      </c>
      <c r="AJ3" s="224" t="s">
        <v>771</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44946.75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44946.791666666664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44946.833333333328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44946.874999999993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44946.916666666657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44946.958333333321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44946.999999999985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44947.04166666665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44947.083333333314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44947.124999999978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44947.166666666642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44947.208333333307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44947.249999999971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44947.291666666635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44947.333333333299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44947.374999999964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44947.416666666628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44947.458333333292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44947.499999999956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44947.541666666621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44947.583333333285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44947.624999999949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44947.666666666613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44947.708333333278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44947.749999999942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44947.791666666606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44947.83333333327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44947.874999999935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44947.916666666599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44947.958333333263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44947.999999999927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44948.041666666591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44948.083333333256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44948.12499999992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44948.166666666584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44948.208333333248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44948.249999999913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44948.291666666577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44948.333333333241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44948.374999999905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44948.41666666657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44948.458333333234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44948.499999999898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44948.541666666562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44948.583333333227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44948.624999999891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44948.666666666555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44948.708333333219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44948.749999999884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44948.791666666548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1058</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44948.833333333212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44948.874999999876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44948.916666666541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44948.958333333205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44948.999999999869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44949.041666666533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44949.083333333198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44949.124999999862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44949.166666666526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44949.20833333319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44949.249999999854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44949.291666666519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44949.333333333183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44949.374999999847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44949.416666666511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44949.458333333176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44949.49999999984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44949.541666666504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44949.583333333168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44949.624999999833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44949.666666666497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44949.708333333161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44949.749999999825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44949.79166666649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44949.833333333154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44949.874999999818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44949.916666666482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44949.958333333147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44949.999999999811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44950.041666666475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44950.083333333139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44950.124999999804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44950.166666666468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44950.208333333132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44950.249999999796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44950.291666666461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44950.333333333125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44950.374999999789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44950.416666666453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44950.458333333117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44950.499999999782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44950.541666666446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44950.58333333311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44950.624999999774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44950.666666666439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44950.708333333103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44950.749999999767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44950.791666666431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44950.833333333096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44950.87499999976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44950.916666666424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44950.958333333088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44950.999999999753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44951.041666666417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44951.083333333081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44951.124999999745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44951.16666666641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44951.208333333074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44951.249999999738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44951.291666666402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44951.333333333067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44951.374999999731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44951.416666666395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44951.458333333059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44951.499999999724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44951.541666666388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44951.583333333052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44951.624999999716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44951.66666666638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44951.708333333045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44951.749999999709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44951.791666666373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44951.833333333037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44951.874999999702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44951.916666666366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44951.95833333303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44951.999999999694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44952.041666666359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44952.083333333023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44952.124999999687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44952.166666666351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44952.208333333016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44952.24999999968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783</v>
      </c>
      <c r="J3" s="138" t="s">
        <v>0</v>
      </c>
      <c r="K3" s="138" t="s">
        <v>316</v>
      </c>
      <c r="L3" s="138" t="s">
        <v>1040</v>
      </c>
      <c r="M3" s="138" t="s">
        <v>1041</v>
      </c>
      <c r="N3" s="138" t="s">
        <v>1042</v>
      </c>
      <c r="O3" s="138" t="s">
        <v>1043</v>
      </c>
      <c r="P3" s="138" t="s">
        <v>1044</v>
      </c>
      <c r="Q3" s="138" t="s">
        <v>1045</v>
      </c>
      <c r="R3" s="138" t="s">
        <v>1046</v>
      </c>
      <c r="S3" s="138" t="s">
        <v>307</v>
      </c>
      <c r="T3" s="138" t="s">
        <v>199</v>
      </c>
      <c r="U3" s="138" t="s">
        <v>784</v>
      </c>
      <c r="V3" s="138" t="s">
        <v>2</v>
      </c>
      <c r="W3" s="138" t="s">
        <v>785</v>
      </c>
      <c r="X3" s="138" t="s">
        <v>57</v>
      </c>
      <c r="Y3" s="138" t="s">
        <v>912</v>
      </c>
      <c r="Z3" s="138" t="s">
        <v>800</v>
      </c>
      <c r="AA3" s="138" t="s">
        <v>265</v>
      </c>
      <c r="AB3" s="138" t="s">
        <v>801</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44946.75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44946.791666666664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44946.833333333328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44946.874999999993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44946.916666666657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44946.958333333321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44946.999999999985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44947.04166666665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44947.083333333314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44947.124999999978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44947.166666666642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44947.208333333307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44947.249999999971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44947.291666666635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44947.333333333299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44947.374999999964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44947.416666666628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44947.458333333292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44947.499999999956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44947.541666666621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44947.583333333285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44947.624999999949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44947.666666666613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44947.708333333278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44947.749999999942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44947.791666666606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44947.83333333327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44947.874999999935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44947.916666666599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44947.958333333263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44947.999999999927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44948.041666666591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44948.083333333256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44948.12499999992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44948.166666666584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44948.208333333248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44948.249999999913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44948.291666666577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44948.333333333241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44948.374999999905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44948.41666666657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44948.458333333234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44948.499999999898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44948.541666666562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44948.583333333227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44948.624999999891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44948.666666666555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44948.708333333219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44948.749999999884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44948.791666666548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44948.833333333212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44948.874999999876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44948.916666666541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44948.958333333205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44948.999999999869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44949.041666666533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44949.083333333198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44949.124999999862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44949.166666666526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44949.20833333319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44949.249999999854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44949.291666666519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44949.333333333183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44949.374999999847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44949.416666666511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44949.458333333176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44949.49999999984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44949.541666666504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44949.583333333168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44949.624999999833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44949.666666666497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44949.708333333161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44949.749999999825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44949.79166666649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44949.833333333154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44949.874999999818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44949.916666666482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44949.958333333147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44949.999999999811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44950.041666666475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44950.083333333139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44950.124999999804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44950.166666666468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44950.208333333132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44950.249999999796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44950.291666666461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44950.333333333125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44950.374999999789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44950.416666666453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44950.458333333117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44950.499999999782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44950.541666666446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44950.58333333311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44950.624999999774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44950.666666666439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44950.708333333103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44950.749999999767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44950.791666666431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44950.833333333096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44950.87499999976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44950.916666666424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44950.958333333088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44950.999999999753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44951.041666666417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44951.083333333081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44951.124999999745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44951.16666666641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44951.208333333074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44951.249999999738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44951.291666666402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44951.333333333067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44951.374999999731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44951.416666666395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44951.458333333059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44951.499999999724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44951.541666666388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44951.583333333052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44951.624999999716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44951.66666666638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44951.708333333045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44951.749999999709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44951.791666666373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44951.833333333037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44951.874999999702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44951.916666666366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44951.95833333303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44951.999999999694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44952.041666666359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44952.083333333023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44952.124999999687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44952.166666666351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44952.208333333016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44952.24999999968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5" t="s">
        <v>321</v>
      </c>
      <c r="B1269" s="495"/>
      <c r="I1269" s="253" t="s">
        <v>311</v>
      </c>
      <c r="L1269" s="254"/>
      <c r="M1269" s="254">
        <v>-10</v>
      </c>
      <c r="N1269" s="254">
        <v>10</v>
      </c>
      <c r="O1269" s="254"/>
      <c r="P1269" s="254"/>
      <c r="Q1269" s="254"/>
      <c r="R1269" s="254"/>
    </row>
    <row r="1270" spans="1:18" x14ac:dyDescent="0.2">
      <c r="A1270" s="28">
        <f>Overview!E17</f>
        <v>0</v>
      </c>
      <c r="B1270" s="28"/>
      <c r="L1270" s="500" t="s">
        <v>310</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6" t="s">
        <v>31</v>
      </c>
      <c r="Q1" s="496"/>
      <c r="R1" s="496"/>
      <c r="S1" s="501" t="s">
        <v>481</v>
      </c>
      <c r="T1" s="496"/>
      <c r="U1" s="176"/>
      <c r="V1" s="496" t="s">
        <v>482</v>
      </c>
      <c r="W1" s="496"/>
      <c r="X1" s="5"/>
      <c r="Y1" s="496" t="s">
        <v>24</v>
      </c>
      <c r="Z1" s="496"/>
      <c r="AA1" s="496"/>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6" t="s">
        <v>497</v>
      </c>
      <c r="BJ1" s="496"/>
      <c r="BK1" s="496"/>
      <c r="BL1" s="496"/>
      <c r="BM1" s="496"/>
      <c r="BN1" s="496"/>
      <c r="BO1" s="496"/>
      <c r="BP1" s="496"/>
      <c r="BQ1" s="497"/>
      <c r="BR1" s="497"/>
      <c r="BS1" s="497"/>
      <c r="BT1" s="497"/>
      <c r="BU1" s="5"/>
      <c r="BV1" s="498" t="s">
        <v>303</v>
      </c>
      <c r="BW1" s="452"/>
      <c r="BX1" s="452"/>
      <c r="BY1" s="28"/>
      <c r="BZ1" s="28"/>
      <c r="CA1" s="5"/>
      <c r="CB1" s="5"/>
      <c r="CC1" s="28"/>
      <c r="CD1" s="28"/>
      <c r="CE1" s="28"/>
      <c r="CF1" s="28"/>
      <c r="CG1" s="28"/>
      <c r="CH1" s="28"/>
      <c r="CI1" s="28"/>
      <c r="CJ1" s="28"/>
      <c r="CK1" s="5"/>
      <c r="CL1" s="5"/>
      <c r="CM1" s="5"/>
      <c r="CN1" s="496" t="s">
        <v>317</v>
      </c>
      <c r="CO1" s="496"/>
      <c r="CP1" s="496"/>
      <c r="CQ1" s="497"/>
      <c r="CR1" s="497"/>
      <c r="CS1" s="497"/>
      <c r="CT1" s="497"/>
      <c r="CU1" s="497"/>
      <c r="CV1" s="497"/>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783</v>
      </c>
      <c r="E3" s="138" t="s">
        <v>779</v>
      </c>
      <c r="F3" s="138" t="s">
        <v>780</v>
      </c>
      <c r="G3" s="138" t="s">
        <v>781</v>
      </c>
      <c r="H3" s="138" t="s">
        <v>782</v>
      </c>
      <c r="I3" s="138" t="s">
        <v>25</v>
      </c>
      <c r="J3" s="138" t="s">
        <v>1105</v>
      </c>
      <c r="K3" s="138" t="s">
        <v>26</v>
      </c>
      <c r="L3" s="138" t="s">
        <v>27</v>
      </c>
      <c r="M3" s="138" t="s">
        <v>784</v>
      </c>
      <c r="N3" s="138" t="s">
        <v>236</v>
      </c>
      <c r="O3" s="138" t="s">
        <v>785</v>
      </c>
      <c r="P3" s="138" t="s">
        <v>194</v>
      </c>
      <c r="Q3" s="138" t="s">
        <v>810</v>
      </c>
      <c r="R3" s="138" t="s">
        <v>233</v>
      </c>
      <c r="S3" s="258" t="s">
        <v>483</v>
      </c>
      <c r="T3" s="138" t="s">
        <v>480</v>
      </c>
      <c r="U3" s="138" t="s">
        <v>811</v>
      </c>
      <c r="V3" s="259" t="s">
        <v>879</v>
      </c>
      <c r="W3" s="138" t="s">
        <v>880</v>
      </c>
      <c r="X3" s="138" t="s">
        <v>1</v>
      </c>
      <c r="Y3" s="138" t="s">
        <v>185</v>
      </c>
      <c r="Z3" s="138" t="s">
        <v>184</v>
      </c>
      <c r="AA3" s="138" t="s">
        <v>24</v>
      </c>
      <c r="AB3" s="138" t="s">
        <v>800</v>
      </c>
      <c r="AC3" s="138" t="s">
        <v>189</v>
      </c>
      <c r="AD3" s="138" t="s">
        <v>801</v>
      </c>
      <c r="AE3" s="138" t="s">
        <v>865</v>
      </c>
      <c r="AF3" s="138" t="s">
        <v>316</v>
      </c>
      <c r="AG3" s="138" t="s">
        <v>794</v>
      </c>
      <c r="AH3" s="138" t="s">
        <v>795</v>
      </c>
      <c r="AI3" s="138" t="s">
        <v>796</v>
      </c>
      <c r="AJ3" s="138" t="s">
        <v>797</v>
      </c>
      <c r="AK3" s="138" t="s">
        <v>798</v>
      </c>
      <c r="AL3" s="138" t="s">
        <v>1104</v>
      </c>
      <c r="AM3" s="138" t="s">
        <v>799</v>
      </c>
      <c r="AN3" s="138" t="s">
        <v>1103</v>
      </c>
      <c r="AO3" s="138" t="s">
        <v>802</v>
      </c>
      <c r="AP3" s="138" t="s">
        <v>2</v>
      </c>
      <c r="AQ3" s="258" t="s">
        <v>1021</v>
      </c>
      <c r="AR3" s="138" t="s">
        <v>812</v>
      </c>
      <c r="AS3" s="258" t="s">
        <v>1022</v>
      </c>
      <c r="AT3" s="138" t="s">
        <v>1059</v>
      </c>
      <c r="AU3" s="138" t="s">
        <v>1061</v>
      </c>
      <c r="AV3" s="138" t="s">
        <v>787</v>
      </c>
      <c r="AW3" s="138" t="s">
        <v>803</v>
      </c>
      <c r="AX3" s="138" t="s">
        <v>804</v>
      </c>
      <c r="AY3" s="138" t="s">
        <v>805</v>
      </c>
      <c r="AZ3" s="138" t="s">
        <v>806</v>
      </c>
      <c r="BA3" s="138" t="s">
        <v>807</v>
      </c>
      <c r="BB3" s="138" t="s">
        <v>808</v>
      </c>
      <c r="BC3" s="138" t="s">
        <v>1106</v>
      </c>
      <c r="BD3" s="138" t="s">
        <v>809</v>
      </c>
      <c r="BE3" s="138" t="s">
        <v>1107</v>
      </c>
      <c r="BF3" s="138" t="s">
        <v>788</v>
      </c>
      <c r="BG3" s="138" t="s">
        <v>237</v>
      </c>
      <c r="BH3" s="138" t="s">
        <v>359</v>
      </c>
      <c r="BI3" s="138" t="s">
        <v>498</v>
      </c>
      <c r="BJ3" s="138" t="s">
        <v>499</v>
      </c>
      <c r="BK3" s="138" t="s">
        <v>500</v>
      </c>
      <c r="BL3" s="138" t="s">
        <v>501</v>
      </c>
      <c r="BM3" s="138" t="s">
        <v>502</v>
      </c>
      <c r="BN3" s="138" t="s">
        <v>503</v>
      </c>
      <c r="BO3" s="138" t="s">
        <v>504</v>
      </c>
      <c r="BP3" s="138" t="s">
        <v>505</v>
      </c>
      <c r="BQ3" s="138" t="s">
        <v>908</v>
      </c>
      <c r="BR3" s="138" t="s">
        <v>1108</v>
      </c>
      <c r="BS3" s="138" t="s">
        <v>909</v>
      </c>
      <c r="BT3" s="138" t="s">
        <v>910</v>
      </c>
      <c r="BU3" s="138" t="s">
        <v>911</v>
      </c>
      <c r="BV3" s="138" t="s">
        <v>250</v>
      </c>
      <c r="BW3" s="138" t="s">
        <v>302</v>
      </c>
      <c r="BX3" s="138" t="s">
        <v>125</v>
      </c>
      <c r="BY3" s="138" t="s">
        <v>1024</v>
      </c>
      <c r="BZ3" s="138" t="s">
        <v>1023</v>
      </c>
      <c r="CA3" s="138" t="s">
        <v>141</v>
      </c>
      <c r="CB3" s="138" t="s">
        <v>133</v>
      </c>
      <c r="CC3" s="138" t="s">
        <v>1085</v>
      </c>
      <c r="CD3" s="138" t="s">
        <v>1089</v>
      </c>
      <c r="CE3" s="138" t="s">
        <v>333</v>
      </c>
      <c r="CF3" s="138" t="s">
        <v>334</v>
      </c>
      <c r="CG3" s="138" t="s">
        <v>338</v>
      </c>
      <c r="CH3" s="138" t="s">
        <v>339</v>
      </c>
      <c r="CI3" s="138" t="s">
        <v>145</v>
      </c>
      <c r="CJ3" s="138" t="s">
        <v>507</v>
      </c>
      <c r="CK3" s="260" t="s">
        <v>789</v>
      </c>
      <c r="CL3" s="260" t="s">
        <v>790</v>
      </c>
      <c r="CM3" s="260" t="s">
        <v>791</v>
      </c>
      <c r="CN3" s="138" t="s">
        <v>1025</v>
      </c>
      <c r="CO3" s="138" t="s">
        <v>894</v>
      </c>
      <c r="CP3" s="138" t="s">
        <v>895</v>
      </c>
      <c r="CQ3" s="138" t="s">
        <v>896</v>
      </c>
      <c r="CR3" s="138" t="s">
        <v>897</v>
      </c>
      <c r="CS3" s="138" t="s">
        <v>898</v>
      </c>
      <c r="CT3" s="138" t="s">
        <v>899</v>
      </c>
      <c r="CU3" s="138" t="s">
        <v>900</v>
      </c>
      <c r="CV3" s="138" t="s">
        <v>901</v>
      </c>
      <c r="CW3" s="138" t="s">
        <v>902</v>
      </c>
      <c r="CX3" s="138" t="s">
        <v>903</v>
      </c>
      <c r="CY3" s="138" t="s">
        <v>904</v>
      </c>
      <c r="CZ3" s="260" t="s">
        <v>792</v>
      </c>
      <c r="DA3" s="138" t="s">
        <v>1096</v>
      </c>
      <c r="DB3" s="260" t="s">
        <v>793</v>
      </c>
      <c r="DC3" s="138" t="s">
        <v>905</v>
      </c>
      <c r="DD3" s="138" t="s">
        <v>1062</v>
      </c>
      <c r="DE3" s="138" t="s">
        <v>906</v>
      </c>
      <c r="DF3" s="138" t="s">
        <v>907</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44946.75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44946.75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44946.791666666664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44946.791666666664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44946.833333333328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44946.833333333328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44946.874999999993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44946.874999999993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44946.916666666657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44946.916666666657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44946.958333333321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44946.958333333321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44946.999999999985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44946.999999999985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44947.04166666665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44947.04166666665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44947.083333333314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44947.083333333314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44947.124999999978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44947.124999999978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44947.166666666642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44947.166666666642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44947.208333333307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44947.208333333307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44947.249999999971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44947.249999999971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44947.291666666635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44947.291666666635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44947.333333333299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44947.333333333299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44947.374999999964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44947.374999999964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44947.416666666628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44947.416666666628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44947.458333333292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44947.458333333292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44947.499999999956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44947.499999999956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44947.541666666621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44947.541666666621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44947.583333333285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44947.583333333285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44947.624999999949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44947.624999999949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44947.666666666613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44947.666666666613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44947.708333333278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44947.708333333278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44947.749999999942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44947.749999999942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44947.791666666606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44947.791666666606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44947.83333333327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44947.83333333327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44947.874999999935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44947.874999999935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44947.916666666599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44947.916666666599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44947.958333333263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44947.958333333263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44947.999999999927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44947.999999999927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44948.041666666591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44948.041666666591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44948.083333333256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44948.083333333256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44948.12499999992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44948.12499999992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44948.166666666584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44948.166666666584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44948.208333333248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44948.208333333248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44948.249999999913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44948.249999999913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44948.291666666577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44948.291666666577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44948.333333333241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44948.333333333241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44948.374999999905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44948.374999999905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44948.41666666657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44948.41666666657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44948.458333333234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44948.458333333234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44948.499999999898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44948.499999999898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44948.541666666562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44948.541666666562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44948.583333333227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44948.583333333227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44948.624999999891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44948.624999999891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44948.666666666555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44948.666666666555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44948.708333333219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44948.708333333219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44948.749999999884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44948.749999999884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44948.791666666548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44948.791666666548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44948.833333333212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44948.833333333212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44948.874999999876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44948.874999999876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44948.916666666541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44948.916666666541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44948.958333333205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44948.958333333205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44948.999999999869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44948.999999999869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44949.041666666533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44949.041666666533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44949.083333333198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44949.083333333198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44949.124999999862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44949.124999999862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44949.166666666526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44949.166666666526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44949.20833333319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44949.20833333319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44949.249999999854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44949.249999999854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44949.291666666519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44949.291666666519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44949.333333333183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44949.333333333183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44949.374999999847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44949.374999999847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44949.416666666511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44949.416666666511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44949.458333333176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44949.458333333176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44949.49999999984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44949.49999999984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44949.541666666504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44949.541666666504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44949.583333333168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44949.583333333168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44949.624999999833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44949.624999999833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44949.666666666497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44949.666666666497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44949.708333333161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44949.708333333161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44949.749999999825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44949.749999999825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44949.79166666649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44949.79166666649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44949.833333333154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44949.833333333154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44949.874999999818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44949.874999999818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44949.916666666482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44949.916666666482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44949.958333333147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44949.958333333147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44949.999999999811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44949.999999999811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44950.041666666475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44950.041666666475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44950.083333333139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44950.083333333139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44950.124999999804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44950.124999999804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44950.166666666468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44950.166666666468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44950.208333333132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44950.208333333132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44950.249999999796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44950.249999999796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44950.291666666461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44950.291666666461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44950.333333333125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44950.333333333125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44950.374999999789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44950.374999999789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44950.416666666453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44950.416666666453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44950.458333333117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44950.458333333117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44950.499999999782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44950.499999999782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44950.541666666446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44950.541666666446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44950.58333333311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44950.58333333311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44950.624999999774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44950.624999999774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44950.666666666439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44950.666666666439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44950.708333333103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44950.708333333103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44950.749999999767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44950.749999999767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44950.791666666431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44950.791666666431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44950.833333333096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44950.833333333096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44950.87499999976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44950.87499999976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44950.916666666424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44950.916666666424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44950.958333333088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44950.958333333088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44950.999999999753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44950.999999999753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44951.041666666417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44951.041666666417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44951.083333333081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44951.083333333081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44951.124999999745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44951.124999999745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44951.16666666641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44951.16666666641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44951.208333333074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44951.208333333074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44951.249999999738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44951.249999999738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44951.291666666402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44951.291666666402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44951.333333333067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44951.333333333067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44951.374999999731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44951.374999999731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44951.416666666395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44951.416666666395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44951.458333333059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44951.458333333059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44951.499999999724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44951.499999999724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44951.541666666388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44951.541666666388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44951.583333333052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44951.583333333052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44951.624999999716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44951.624999999716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44951.66666666638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44951.66666666638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44951.708333333045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44951.708333333045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44951.749999999709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44951.749999999709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44951.791666666373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44951.791666666373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44951.833333333037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44951.833333333037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44951.874999999702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44951.874999999702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44951.916666666366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44951.916666666366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44951.95833333303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44951.95833333303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44951.999999999694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44951.999999999694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44952.041666666359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44952.041666666359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44952.083333333023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44952.083333333023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44952.124999999687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44952.124999999687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44952.166666666351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44952.166666666351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44952.208333333016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44952.208333333016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44952.24999999968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44952.24999999968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5" t="s">
        <v>321</v>
      </c>
      <c r="C1269" s="495"/>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2" t="s">
        <v>1100</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2"/>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1101</v>
      </c>
      <c r="P3" s="138" t="s">
        <v>304</v>
      </c>
      <c r="Q3" s="138" t="s">
        <v>341</v>
      </c>
      <c r="R3" s="138" t="s">
        <v>1102</v>
      </c>
      <c r="S3" s="138" t="s">
        <v>347</v>
      </c>
      <c r="T3" s="138" t="s">
        <v>432</v>
      </c>
      <c r="U3" s="138" t="s">
        <v>1093</v>
      </c>
      <c r="V3" s="138" t="s">
        <v>510</v>
      </c>
      <c r="W3" s="138" t="s">
        <v>783</v>
      </c>
      <c r="X3" s="138" t="s">
        <v>931</v>
      </c>
      <c r="Y3" s="138" t="s">
        <v>932</v>
      </c>
      <c r="Z3" s="138" t="s">
        <v>784</v>
      </c>
      <c r="AA3" s="138" t="s">
        <v>933</v>
      </c>
      <c r="AB3" s="138" t="s">
        <v>934</v>
      </c>
      <c r="AC3" s="138" t="s">
        <v>935</v>
      </c>
      <c r="AD3" s="138" t="s">
        <v>936</v>
      </c>
      <c r="AE3" s="138" t="s">
        <v>937</v>
      </c>
      <c r="AF3" s="138" t="s">
        <v>940</v>
      </c>
      <c r="AG3" s="138" t="s">
        <v>941</v>
      </c>
      <c r="AH3" s="138" t="s">
        <v>942</v>
      </c>
      <c r="AI3" s="138" t="s">
        <v>938</v>
      </c>
      <c r="AJ3" s="138" t="s">
        <v>943</v>
      </c>
      <c r="AK3" s="138" t="s">
        <v>944</v>
      </c>
      <c r="AL3" s="138" t="s">
        <v>1111</v>
      </c>
      <c r="AM3" s="138" t="s">
        <v>945</v>
      </c>
      <c r="AN3" s="138" t="s">
        <v>939</v>
      </c>
      <c r="AO3" s="439" t="s">
        <v>1094</v>
      </c>
    </row>
    <row r="4" spans="1:41" x14ac:dyDescent="0.2">
      <c r="A4" s="140">
        <f>TblRezone[[#This Row],[Hour]]</f>
        <v>1</v>
      </c>
      <c r="B4" s="157">
        <f ca="1">TblConstr[[#This Row],[Land]]</f>
        <v>250</v>
      </c>
      <c r="C4" s="97">
        <f ca="1">TblProd[[#This Row],[Mana]]</f>
        <v>0</v>
      </c>
      <c r="D4" s="424">
        <f>1-TblMagic[[#This Row],[Wiz str cost]]</f>
        <v>1</v>
      </c>
      <c r="E4" s="162">
        <f>Imps!L4</f>
        <v>44946.75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44946.791666666664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44946.833333333328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44946.874999999993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44946.916666666657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44946.958333333321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44946.999999999985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44947.04166666665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44947.083333333314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44947.124999999978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44947.166666666642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44947.208333333307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44947.249999999971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44947.291666666635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44947.333333333299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44947.374999999964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44947.416666666628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44947.458333333292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44947.499999999956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44947.541666666621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44947.583333333285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44947.624999999949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44947.666666666613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44947.708333333278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44947.749999999942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44947.791666666606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44947.83333333327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44947.874999999935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44947.916666666599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44947.958333333263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44947.999999999927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44948.041666666591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44948.083333333256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44948.12499999992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44948.166666666584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44948.208333333248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44948.249999999913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44948.291666666577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44948.333333333241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44948.374999999905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44948.41666666657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44948.458333333234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44948.499999999898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44948.541666666562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44948.583333333227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44948.624999999891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44948.666666666555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44948.708333333219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44948.749999999884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44948.791666666548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44948.833333333212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44948.874999999876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44948.916666666541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44948.958333333205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44948.999999999869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44949.041666666533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44949.083333333198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44949.124999999862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44949.166666666526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44949.20833333319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44949.249999999854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44949.291666666519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44949.333333333183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44949.374999999847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44949.416666666511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44949.458333333176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44949.49999999984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44949.541666666504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44949.583333333168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44949.624999999833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44949.666666666497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44949.708333333161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44949.749999999825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44949.79166666649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44949.833333333154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44949.874999999818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44949.916666666482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44949.958333333147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44949.999999999811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44950.041666666475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44950.083333333139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44950.124999999804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44950.166666666468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44950.208333333132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44950.249999999796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44950.291666666461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44950.333333333125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44950.374999999789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44950.416666666453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44950.458333333117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44950.499999999782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44950.541666666446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44950.58333333311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44950.624999999774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44950.666666666439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44950.708333333103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44950.749999999767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44950.791666666431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44950.833333333096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44950.87499999976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44950.916666666424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44950.958333333088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44950.999999999753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44951.041666666417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44951.083333333081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44951.124999999745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44951.16666666641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44951.208333333074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44951.249999999738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44951.291666666402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44951.333333333067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44951.374999999731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44951.416666666395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44951.458333333059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44951.499999999724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44951.541666666388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44951.583333333052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44951.624999999716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44951.66666666638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44951.708333333045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44951.749999999709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44951.791666666373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44951.833333333037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44951.874999999702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44951.916666666366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44951.95833333303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44951.999999999694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44952.041666666359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44952.083333333023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44952.124999999687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44952.166666666351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44952.208333333016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44952.24999999968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1018</v>
      </c>
      <c r="F2" s="304">
        <f>IFERROR(SMALL(TblTech[Activate @ hour],1),0)</f>
        <v>0</v>
      </c>
      <c r="G2" s="45" t="s">
        <v>1081</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783</v>
      </c>
      <c r="F3" s="290" t="s">
        <v>1019</v>
      </c>
      <c r="G3" s="290" t="s">
        <v>946</v>
      </c>
      <c r="H3" s="290" t="s">
        <v>990</v>
      </c>
      <c r="I3" s="290" t="s">
        <v>991</v>
      </c>
      <c r="J3" s="290" t="s">
        <v>784</v>
      </c>
      <c r="K3" s="258" t="s">
        <v>785</v>
      </c>
      <c r="L3" s="290" t="s">
        <v>947</v>
      </c>
      <c r="M3" s="224" t="s">
        <v>545</v>
      </c>
      <c r="N3" s="224" t="s">
        <v>547</v>
      </c>
      <c r="O3" s="224" t="s">
        <v>548</v>
      </c>
      <c r="P3" s="224" t="s">
        <v>550</v>
      </c>
      <c r="Q3" s="224" t="s">
        <v>552</v>
      </c>
      <c r="R3" s="224" t="s">
        <v>553</v>
      </c>
      <c r="S3" s="224" t="s">
        <v>554</v>
      </c>
      <c r="T3" s="224" t="s">
        <v>555</v>
      </c>
      <c r="U3" s="224" t="s">
        <v>556</v>
      </c>
      <c r="V3" s="224" t="s">
        <v>558</v>
      </c>
      <c r="W3" s="224" t="s">
        <v>560</v>
      </c>
      <c r="X3" s="224" t="s">
        <v>561</v>
      </c>
      <c r="Y3" s="224" t="s">
        <v>562</v>
      </c>
      <c r="Z3" s="224" t="s">
        <v>563</v>
      </c>
      <c r="AA3" s="224" t="s">
        <v>565</v>
      </c>
      <c r="AB3" s="224" t="s">
        <v>566</v>
      </c>
      <c r="AC3" s="224" t="s">
        <v>567</v>
      </c>
      <c r="AD3" s="224" t="s">
        <v>569</v>
      </c>
      <c r="AE3" s="224" t="s">
        <v>571</v>
      </c>
      <c r="AF3" s="224" t="s">
        <v>572</v>
      </c>
      <c r="AG3" s="224" t="s">
        <v>573</v>
      </c>
      <c r="AH3" s="224" t="s">
        <v>575</v>
      </c>
      <c r="AI3" s="224" t="s">
        <v>577</v>
      </c>
      <c r="AJ3" s="224" t="s">
        <v>579</v>
      </c>
      <c r="AK3" s="224" t="s">
        <v>580</v>
      </c>
      <c r="AL3" s="224" t="s">
        <v>581</v>
      </c>
      <c r="AM3" s="224" t="s">
        <v>582</v>
      </c>
      <c r="AN3" s="224" t="s">
        <v>583</v>
      </c>
      <c r="AO3" s="224" t="s">
        <v>584</v>
      </c>
      <c r="AP3" s="224" t="s">
        <v>586</v>
      </c>
      <c r="AQ3" s="224" t="s">
        <v>588</v>
      </c>
      <c r="AR3" s="224" t="s">
        <v>589</v>
      </c>
      <c r="AS3" s="224" t="s">
        <v>590</v>
      </c>
      <c r="AT3" s="224" t="s">
        <v>591</v>
      </c>
      <c r="AU3" s="224" t="s">
        <v>592</v>
      </c>
      <c r="AV3" s="224" t="s">
        <v>593</v>
      </c>
      <c r="AW3" s="224" t="s">
        <v>595</v>
      </c>
      <c r="AX3" s="224" t="s">
        <v>596</v>
      </c>
      <c r="AY3" s="224" t="s">
        <v>597</v>
      </c>
      <c r="AZ3" s="224" t="s">
        <v>598</v>
      </c>
      <c r="BA3" s="224" t="s">
        <v>599</v>
      </c>
      <c r="BB3" s="224" t="s">
        <v>600</v>
      </c>
      <c r="BC3" s="224" t="s">
        <v>601</v>
      </c>
      <c r="BD3" s="224" t="s">
        <v>602</v>
      </c>
      <c r="BE3" s="224" t="s">
        <v>603</v>
      </c>
      <c r="BF3" s="224" t="s">
        <v>604</v>
      </c>
      <c r="BG3" s="224" t="s">
        <v>605</v>
      </c>
      <c r="BH3" s="224" t="s">
        <v>607</v>
      </c>
      <c r="BI3" s="224" t="s">
        <v>608</v>
      </c>
      <c r="BJ3" s="224" t="s">
        <v>610</v>
      </c>
      <c r="BK3" s="224" t="s">
        <v>611</v>
      </c>
      <c r="BL3" s="224" t="s">
        <v>612</v>
      </c>
      <c r="BM3" s="224" t="s">
        <v>614</v>
      </c>
      <c r="BN3" s="224" t="s">
        <v>616</v>
      </c>
      <c r="BO3" s="224" t="s">
        <v>617</v>
      </c>
      <c r="BP3" s="224" t="s">
        <v>618</v>
      </c>
      <c r="BQ3" s="224" t="s">
        <v>620</v>
      </c>
      <c r="BR3" s="224" t="s">
        <v>621</v>
      </c>
      <c r="BS3" s="224" t="s">
        <v>623</v>
      </c>
      <c r="BT3" s="224" t="s">
        <v>625</v>
      </c>
      <c r="BU3" s="224" t="s">
        <v>626</v>
      </c>
      <c r="BV3" s="224" t="s">
        <v>628</v>
      </c>
      <c r="BW3" s="224" t="s">
        <v>629</v>
      </c>
      <c r="BX3" s="224" t="s">
        <v>630</v>
      </c>
      <c r="BY3" s="224" t="s">
        <v>632</v>
      </c>
      <c r="BZ3" s="224" t="s">
        <v>633</v>
      </c>
      <c r="CA3" s="224" t="s">
        <v>689</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690</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691</v>
      </c>
      <c r="I5" s="296" t="s">
        <v>1121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548</v>
      </c>
      <c r="H6" s="297" t="s">
        <v>692</v>
      </c>
      <c r="I6" s="296" t="s">
        <v>549</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550</v>
      </c>
      <c r="H7" s="297" t="s">
        <v>693</v>
      </c>
      <c r="I7" s="296" t="s">
        <v>551</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552</v>
      </c>
      <c r="H8" s="297" t="s">
        <v>694</v>
      </c>
      <c r="I8" s="296" t="s">
        <v>1118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553</v>
      </c>
      <c r="H9" s="297" t="s">
        <v>705</v>
      </c>
      <c r="I9" s="296" t="s">
        <v>568</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554</v>
      </c>
      <c r="H10" s="297" t="s">
        <v>734</v>
      </c>
      <c r="I10" s="296" t="s">
        <v>749</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555</v>
      </c>
      <c r="H11" s="297" t="s">
        <v>697</v>
      </c>
      <c r="I11" s="296" t="s">
        <v>1065</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556</v>
      </c>
      <c r="H12" s="297" t="s">
        <v>716</v>
      </c>
      <c r="I12" s="296" t="s">
        <v>587</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558</v>
      </c>
      <c r="H13" s="297" t="s">
        <v>698</v>
      </c>
      <c r="I13" s="296" t="s">
        <v>557</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560</v>
      </c>
      <c r="H14" s="297" t="s">
        <v>1075</v>
      </c>
      <c r="I14" s="296" t="s">
        <v>750</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561</v>
      </c>
      <c r="H16" s="297" t="s">
        <v>700</v>
      </c>
      <c r="I16" s="296" t="s">
        <v>759</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562</v>
      </c>
      <c r="H17" s="297" t="s">
        <v>701</v>
      </c>
      <c r="I17" s="296" t="s">
        <v>760</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563</v>
      </c>
      <c r="H18" s="297" t="s">
        <v>702</v>
      </c>
      <c r="I18" s="296" t="s">
        <v>1114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565</v>
      </c>
      <c r="H19" s="297" t="s">
        <v>703</v>
      </c>
      <c r="I19" s="296" t="s">
        <v>1120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566</v>
      </c>
      <c r="H20" s="297" t="s">
        <v>704</v>
      </c>
      <c r="I20" s="296" t="s">
        <v>1066</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567</v>
      </c>
      <c r="H21" s="297" t="s">
        <v>696</v>
      </c>
      <c r="I21" s="296" t="s">
        <v>1116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569</v>
      </c>
      <c r="H22" s="297" t="s">
        <v>723</v>
      </c>
      <c r="I22" s="296" t="s">
        <v>1067</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571</v>
      </c>
      <c r="H23" s="297" t="s">
        <v>707</v>
      </c>
      <c r="I23" s="296" t="s">
        <v>751</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572</v>
      </c>
      <c r="H24" s="297" t="s">
        <v>708</v>
      </c>
      <c r="I24" s="296" t="s">
        <v>752</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573</v>
      </c>
      <c r="H25" s="297" t="s">
        <v>709</v>
      </c>
      <c r="I25" s="296" t="s">
        <v>574</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575</v>
      </c>
      <c r="H27" s="297" t="s">
        <v>710</v>
      </c>
      <c r="I27" s="296" t="s">
        <v>576</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577</v>
      </c>
      <c r="H28" s="297" t="s">
        <v>711</v>
      </c>
      <c r="I28" s="296" t="s">
        <v>578</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579</v>
      </c>
      <c r="H29" s="297" t="s">
        <v>712</v>
      </c>
      <c r="I29" s="296" t="s">
        <v>1122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580</v>
      </c>
      <c r="H30" s="297" t="s">
        <v>713</v>
      </c>
      <c r="I30" s="296" t="s">
        <v>1115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581</v>
      </c>
      <c r="H31" s="297" t="s">
        <v>695</v>
      </c>
      <c r="I31" s="296" t="s">
        <v>1068</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582</v>
      </c>
      <c r="H32" s="297" t="s">
        <v>706</v>
      </c>
      <c r="I32" s="296" t="s">
        <v>570</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583</v>
      </c>
      <c r="H33" s="297" t="s">
        <v>714</v>
      </c>
      <c r="I33" s="296" t="s">
        <v>753</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584</v>
      </c>
      <c r="H34" s="297" t="s">
        <v>715</v>
      </c>
      <c r="I34" s="296" t="s">
        <v>585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586</v>
      </c>
      <c r="H35" s="297" t="s">
        <v>699</v>
      </c>
      <c r="I35" s="296" t="s">
        <v>559</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588</v>
      </c>
      <c r="H37" s="297" t="s">
        <v>717</v>
      </c>
      <c r="I37" s="296" t="s">
        <v>768</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589</v>
      </c>
      <c r="H38" s="297" t="s">
        <v>718</v>
      </c>
      <c r="I38" s="296" t="s">
        <v>636</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590</v>
      </c>
      <c r="H39" s="297" t="s">
        <v>719</v>
      </c>
      <c r="I39" s="296" t="s">
        <v>1069</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591</v>
      </c>
      <c r="H40" s="297" t="s">
        <v>720</v>
      </c>
      <c r="I40" s="296" t="s">
        <v>1119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592</v>
      </c>
      <c r="H41" s="297" t="s">
        <v>1074</v>
      </c>
      <c r="I41" s="296" t="s">
        <v>1070</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593</v>
      </c>
      <c r="H42" s="297" t="s">
        <v>722</v>
      </c>
      <c r="I42" s="296" t="s">
        <v>1114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595</v>
      </c>
      <c r="H43" s="297" t="s">
        <v>1076</v>
      </c>
      <c r="I43" s="296" t="s">
        <v>754</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596</v>
      </c>
      <c r="H44" s="297" t="s">
        <v>721</v>
      </c>
      <c r="I44" s="296" t="s">
        <v>594</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597</v>
      </c>
      <c r="H46" s="297" t="s">
        <v>725</v>
      </c>
      <c r="I46" s="296" t="s">
        <v>1071</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598</v>
      </c>
      <c r="H47" s="297" t="s">
        <v>724</v>
      </c>
      <c r="I47" s="296" t="s">
        <v>1117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599</v>
      </c>
      <c r="H48" s="297" t="s">
        <v>726</v>
      </c>
      <c r="I48" s="296" t="s">
        <v>1068</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600</v>
      </c>
      <c r="H49" s="297" t="s">
        <v>727</v>
      </c>
      <c r="I49" s="296" t="s">
        <v>637</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601</v>
      </c>
      <c r="H50" s="297" t="s">
        <v>728</v>
      </c>
      <c r="I50" s="296" t="s">
        <v>1068</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602</v>
      </c>
      <c r="H51" s="297" t="s">
        <v>400</v>
      </c>
      <c r="I51" s="296" t="s">
        <v>1072</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603</v>
      </c>
      <c r="H52" s="297" t="s">
        <v>730</v>
      </c>
      <c r="I52" s="296" t="s">
        <v>638</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604</v>
      </c>
      <c r="H54" s="297" t="s">
        <v>731</v>
      </c>
      <c r="I54" s="296" t="s">
        <v>570</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605</v>
      </c>
      <c r="H55" s="297" t="s">
        <v>732</v>
      </c>
      <c r="I55" s="296" t="s">
        <v>606</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607</v>
      </c>
      <c r="H56" s="297" t="s">
        <v>1077</v>
      </c>
      <c r="I56" s="296" t="s">
        <v>1123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608</v>
      </c>
      <c r="H57" s="297" t="s">
        <v>733</v>
      </c>
      <c r="I57" s="296" t="s">
        <v>609</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610</v>
      </c>
      <c r="H58" s="297" t="s">
        <v>729</v>
      </c>
      <c r="I58" s="296" t="s">
        <v>755</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611</v>
      </c>
      <c r="H59" s="297" t="s">
        <v>735</v>
      </c>
      <c r="I59" s="296" t="s">
        <v>756</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612</v>
      </c>
      <c r="H61" s="297" t="s">
        <v>736</v>
      </c>
      <c r="I61" s="296" t="s">
        <v>613</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614</v>
      </c>
      <c r="H62" s="297" t="s">
        <v>740</v>
      </c>
      <c r="I62" s="296" t="s">
        <v>1073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616</v>
      </c>
      <c r="H63" s="297" t="s">
        <v>1078</v>
      </c>
      <c r="I63" s="296" t="s">
        <v>757</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617</v>
      </c>
      <c r="H64" s="297" t="s">
        <v>738</v>
      </c>
      <c r="I64" s="296" t="s">
        <v>639</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618</v>
      </c>
      <c r="H65" s="297" t="s">
        <v>739</v>
      </c>
      <c r="I65" s="296" t="s">
        <v>619</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620</v>
      </c>
      <c r="H67" s="297" t="s">
        <v>1079</v>
      </c>
      <c r="I67" s="296" t="s">
        <v>758</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621</v>
      </c>
      <c r="H68" s="297" t="s">
        <v>741</v>
      </c>
      <c r="I68" s="296" t="s">
        <v>622</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623</v>
      </c>
      <c r="H69" s="297" t="s">
        <v>742</v>
      </c>
      <c r="I69" s="296" t="s">
        <v>624</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625</v>
      </c>
      <c r="H70" s="297" t="s">
        <v>743</v>
      </c>
      <c r="I70" s="296" t="s">
        <v>769</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626</v>
      </c>
      <c r="H72" s="297" t="s">
        <v>744</v>
      </c>
      <c r="I72" s="296" t="s">
        <v>627</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628</v>
      </c>
      <c r="H73" s="297" t="s">
        <v>745</v>
      </c>
      <c r="I73" s="296" t="s">
        <v>564</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629</v>
      </c>
      <c r="H74" s="297" t="s">
        <v>746</v>
      </c>
      <c r="I74" s="296" t="s">
        <v>770</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630</v>
      </c>
      <c r="H76" s="297" t="s">
        <v>737</v>
      </c>
      <c r="I76" s="296" t="s">
        <v>615</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632</v>
      </c>
      <c r="H77" s="297" t="s">
        <v>747</v>
      </c>
      <c r="I77" s="296" t="s">
        <v>631</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633</v>
      </c>
      <c r="H79" s="297" t="s">
        <v>748</v>
      </c>
      <c r="I79" s="296" t="s">
        <v>634</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992</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1020</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783</v>
      </c>
      <c r="C3" s="138" t="s">
        <v>2</v>
      </c>
      <c r="D3" s="138" t="s">
        <v>7</v>
      </c>
      <c r="E3" s="138" t="s">
        <v>3</v>
      </c>
      <c r="F3" s="138" t="s">
        <v>4</v>
      </c>
      <c r="G3" s="138" t="s">
        <v>784</v>
      </c>
      <c r="H3" s="138" t="s">
        <v>279</v>
      </c>
      <c r="I3" s="138" t="s">
        <v>230</v>
      </c>
      <c r="J3" s="138" t="s">
        <v>23</v>
      </c>
      <c r="K3" s="138" t="s">
        <v>0</v>
      </c>
      <c r="L3" s="138" t="s">
        <v>316</v>
      </c>
      <c r="M3" s="138" t="s">
        <v>312</v>
      </c>
      <c r="N3" s="138" t="s">
        <v>981</v>
      </c>
      <c r="O3" s="138" t="s">
        <v>319</v>
      </c>
      <c r="P3" s="138" t="s">
        <v>222</v>
      </c>
      <c r="Q3" s="138" t="s">
        <v>320</v>
      </c>
      <c r="R3" s="138" t="s">
        <v>982</v>
      </c>
      <c r="S3" s="138" t="s">
        <v>983</v>
      </c>
      <c r="T3" s="138" t="s">
        <v>984</v>
      </c>
      <c r="U3" s="138" t="s">
        <v>985</v>
      </c>
      <c r="V3" s="138" t="s">
        <v>986</v>
      </c>
      <c r="W3" s="138" t="s">
        <v>987</v>
      </c>
      <c r="X3" s="138" t="s">
        <v>785</v>
      </c>
      <c r="Y3" s="138" t="s">
        <v>214</v>
      </c>
      <c r="Z3" s="138" t="s">
        <v>216</v>
      </c>
      <c r="AA3" s="138" t="s">
        <v>217</v>
      </c>
      <c r="AB3" s="138" t="s">
        <v>218</v>
      </c>
      <c r="AC3" s="138" t="s">
        <v>219</v>
      </c>
      <c r="AD3" s="138" t="s">
        <v>220</v>
      </c>
      <c r="AE3" s="138" t="s">
        <v>800</v>
      </c>
      <c r="AF3" s="138" t="s">
        <v>1050</v>
      </c>
      <c r="AG3" s="138" t="s">
        <v>948</v>
      </c>
      <c r="AH3" s="138" t="s">
        <v>949</v>
      </c>
      <c r="AI3" s="138" t="s">
        <v>950</v>
      </c>
      <c r="AJ3" s="138" t="s">
        <v>951</v>
      </c>
      <c r="AK3" s="138" t="s">
        <v>952</v>
      </c>
      <c r="AL3" s="138" t="s">
        <v>801</v>
      </c>
      <c r="AM3" s="258" t="s">
        <v>953</v>
      </c>
      <c r="AN3" s="258" t="s">
        <v>954</v>
      </c>
      <c r="AO3" s="258" t="s">
        <v>955</v>
      </c>
      <c r="AP3" s="258" t="s">
        <v>956</v>
      </c>
      <c r="AQ3" s="258" t="s">
        <v>802</v>
      </c>
      <c r="AR3" s="258" t="s">
        <v>957</v>
      </c>
      <c r="AS3" s="258" t="s">
        <v>958</v>
      </c>
      <c r="AT3" s="258" t="s">
        <v>959</v>
      </c>
      <c r="AU3" s="258" t="s">
        <v>960</v>
      </c>
      <c r="AV3" s="258" t="s">
        <v>876</v>
      </c>
      <c r="AW3" s="258" t="s">
        <v>961</v>
      </c>
      <c r="AX3" s="258" t="s">
        <v>962</v>
      </c>
      <c r="AY3" s="258" t="s">
        <v>963</v>
      </c>
      <c r="AZ3" s="258" t="s">
        <v>964</v>
      </c>
      <c r="BA3" s="258" t="s">
        <v>877</v>
      </c>
      <c r="BB3" s="258" t="s">
        <v>965</v>
      </c>
      <c r="BC3" s="258" t="s">
        <v>966</v>
      </c>
      <c r="BD3" s="258" t="s">
        <v>967</v>
      </c>
      <c r="BE3" s="258" t="s">
        <v>968</v>
      </c>
      <c r="BF3" s="258" t="s">
        <v>1051</v>
      </c>
      <c r="BG3" s="258" t="s">
        <v>969</v>
      </c>
      <c r="BH3" s="258" t="s">
        <v>970</v>
      </c>
      <c r="BI3" s="258" t="s">
        <v>971</v>
      </c>
      <c r="BJ3" s="258" t="s">
        <v>972</v>
      </c>
      <c r="BK3" s="258" t="s">
        <v>1052</v>
      </c>
      <c r="BL3" s="258" t="s">
        <v>973</v>
      </c>
      <c r="BM3" s="258" t="s">
        <v>974</v>
      </c>
      <c r="BN3" s="258" t="s">
        <v>975</v>
      </c>
      <c r="BO3" s="258" t="s">
        <v>976</v>
      </c>
      <c r="BP3" s="258" t="s">
        <v>1053</v>
      </c>
      <c r="BQ3" s="258" t="s">
        <v>977</v>
      </c>
      <c r="BR3" s="258" t="s">
        <v>978</v>
      </c>
      <c r="BS3" s="258" t="s">
        <v>979</v>
      </c>
      <c r="BT3" s="258" t="s">
        <v>980</v>
      </c>
      <c r="BU3" s="138" t="s">
        <v>1054</v>
      </c>
      <c r="BV3" s="305" t="s">
        <v>314</v>
      </c>
      <c r="BW3" s="138" t="s">
        <v>988</v>
      </c>
      <c r="BX3" s="138" t="s">
        <v>1055</v>
      </c>
      <c r="BY3" s="138" t="s">
        <v>989</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44946.75</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44946.75</v>
      </c>
      <c r="BZ4" s="313">
        <f>Overview!B15</f>
        <v>44947</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44946.791666666664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44946.791666666664</v>
      </c>
      <c r="BZ5" s="317">
        <f ca="1">OFFSET(TblImps[[#This Row],[Servertime]],-1,0)+1/24</f>
        <v>44947.041666666664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44946.833333333328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44946.833333333328</v>
      </c>
      <c r="BZ6" s="317">
        <f ca="1">OFFSET(TblImps[[#This Row],[Servertime]],-1,0)+1/24</f>
        <v>44947.083333333328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44946.874999999993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44946.874999999993</v>
      </c>
      <c r="BZ7" s="317">
        <f ca="1">OFFSET(TblImps[[#This Row],[Servertime]],-1,0)+1/24</f>
        <v>44947.124999999993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44946.916666666657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44946.916666666657</v>
      </c>
      <c r="BZ8" s="317">
        <f ca="1">OFFSET(TblImps[[#This Row],[Servertime]],-1,0)+1/24</f>
        <v>44947.166666666657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44946.958333333321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44946.958333333321</v>
      </c>
      <c r="BZ9" s="317">
        <f ca="1">OFFSET(TblImps[[#This Row],[Servertime]],-1,0)+1/24</f>
        <v>44947.208333333321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44946.999999999985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44946.999999999985</v>
      </c>
      <c r="BZ10" s="317">
        <f ca="1">OFFSET(TblImps[[#This Row],[Servertime]],-1,0)+1/24</f>
        <v>44947.249999999985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44947.04166666665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44947.04166666665</v>
      </c>
      <c r="BZ11" s="317">
        <f ca="1">OFFSET(TblImps[[#This Row],[Servertime]],-1,0)+1/24</f>
        <v>44947.29166666665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44947.083333333314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44947.083333333314</v>
      </c>
      <c r="BZ12" s="317">
        <f ca="1">OFFSET(TblImps[[#This Row],[Servertime]],-1,0)+1/24</f>
        <v>44947.333333333314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44947.124999999978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44947.124999999978</v>
      </c>
      <c r="BZ13" s="317">
        <f ca="1">OFFSET(TblImps[[#This Row],[Servertime]],-1,0)+1/24</f>
        <v>44947.374999999978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44947.166666666642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44947.166666666642</v>
      </c>
      <c r="BZ14" s="317">
        <f ca="1">OFFSET(TblImps[[#This Row],[Servertime]],-1,0)+1/24</f>
        <v>44947.416666666642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44947.208333333307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44947.208333333307</v>
      </c>
      <c r="BZ15" s="317">
        <f ca="1">OFFSET(TblImps[[#This Row],[Servertime]],-1,0)+1/24</f>
        <v>44947.458333333307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44947.249999999971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44947.249999999971</v>
      </c>
      <c r="BZ16" s="317">
        <f ca="1">OFFSET(TblImps[[#This Row],[Servertime]],-1,0)+1/24</f>
        <v>44947.499999999971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44947.291666666635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44947.291666666635</v>
      </c>
      <c r="BZ17" s="317">
        <f ca="1">OFFSET(TblImps[[#This Row],[Servertime]],-1,0)+1/24</f>
        <v>44947.541666666635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44947.333333333299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44947.333333333299</v>
      </c>
      <c r="BZ18" s="317">
        <f ca="1">OFFSET(TblImps[[#This Row],[Servertime]],-1,0)+1/24</f>
        <v>44947.583333333299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44947.374999999964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44947.374999999964</v>
      </c>
      <c r="BZ19" s="317">
        <f ca="1">OFFSET(TblImps[[#This Row],[Servertime]],-1,0)+1/24</f>
        <v>44947.624999999964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44947.416666666628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44947.416666666628</v>
      </c>
      <c r="BZ20" s="317">
        <f ca="1">OFFSET(TblImps[[#This Row],[Servertime]],-1,0)+1/24</f>
        <v>44947.666666666628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44947.458333333292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44947.458333333292</v>
      </c>
      <c r="BZ21" s="317">
        <f ca="1">OFFSET(TblImps[[#This Row],[Servertime]],-1,0)+1/24</f>
        <v>44947.708333333292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44947.499999999956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44947.499999999956</v>
      </c>
      <c r="BZ22" s="317">
        <f ca="1">OFFSET(TblImps[[#This Row],[Servertime]],-1,0)+1/24</f>
        <v>44947.749999999956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44947.541666666621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44947.541666666621</v>
      </c>
      <c r="BZ23" s="317">
        <f ca="1">OFFSET(TblImps[[#This Row],[Servertime]],-1,0)+1/24</f>
        <v>44947.791666666621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44947.583333333285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44947.583333333285</v>
      </c>
      <c r="BZ24" s="317">
        <f ca="1">OFFSET(TblImps[[#This Row],[Servertime]],-1,0)+1/24</f>
        <v>44947.833333333285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44947.624999999949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44947.624999999949</v>
      </c>
      <c r="BZ25" s="317">
        <f ca="1">OFFSET(TblImps[[#This Row],[Servertime]],-1,0)+1/24</f>
        <v>44947.874999999949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44947.666666666613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44947.666666666613</v>
      </c>
      <c r="BZ26" s="317">
        <f ca="1">OFFSET(TblImps[[#This Row],[Servertime]],-1,0)+1/24</f>
        <v>44947.916666666613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44947.708333333278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44947.708333333278</v>
      </c>
      <c r="BZ27" s="317">
        <f ca="1">OFFSET(TblImps[[#This Row],[Servertime]],-1,0)+1/24</f>
        <v>44947.958333333278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44947.749999999942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44947.749999999942</v>
      </c>
      <c r="BZ28" s="317">
        <f ca="1">OFFSET(TblImps[[#This Row],[Servertime]],-1,0)+1/24</f>
        <v>44947.999999999942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44947.791666666606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44947.791666666606</v>
      </c>
      <c r="BZ29" s="317">
        <f ca="1">OFFSET(TblImps[[#This Row],[Servertime]],-1,0)+1/24</f>
        <v>44948.041666666606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44947.83333333327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44947.83333333327</v>
      </c>
      <c r="BZ30" s="317">
        <f ca="1">OFFSET(TblImps[[#This Row],[Servertime]],-1,0)+1/24</f>
        <v>44948.08333333327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44947.874999999935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44947.874999999935</v>
      </c>
      <c r="BZ31" s="317">
        <f ca="1">OFFSET(TblImps[[#This Row],[Servertime]],-1,0)+1/24</f>
        <v>44948.124999999935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44947.916666666599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44947.916666666599</v>
      </c>
      <c r="BZ32" s="317">
        <f ca="1">OFFSET(TblImps[[#This Row],[Servertime]],-1,0)+1/24</f>
        <v>44948.166666666599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44947.958333333263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44947.958333333263</v>
      </c>
      <c r="BZ33" s="317">
        <f ca="1">OFFSET(TblImps[[#This Row],[Servertime]],-1,0)+1/24</f>
        <v>44948.208333333263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44947.999999999927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44947.999999999927</v>
      </c>
      <c r="BZ34" s="317">
        <f ca="1">OFFSET(TblImps[[#This Row],[Servertime]],-1,0)+1/24</f>
        <v>44948.249999999927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44948.041666666591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44948.041666666591</v>
      </c>
      <c r="BZ35" s="317">
        <f ca="1">OFFSET(TblImps[[#This Row],[Servertime]],-1,0)+1/24</f>
        <v>44948.291666666591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44948.083333333256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44948.083333333256</v>
      </c>
      <c r="BZ36" s="317">
        <f ca="1">OFFSET(TblImps[[#This Row],[Servertime]],-1,0)+1/24</f>
        <v>44948.333333333256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44948.12499999992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44948.12499999992</v>
      </c>
      <c r="BZ37" s="317">
        <f ca="1">OFFSET(TblImps[[#This Row],[Servertime]],-1,0)+1/24</f>
        <v>44948.37499999992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44948.166666666584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44948.166666666584</v>
      </c>
      <c r="BZ38" s="317">
        <f ca="1">OFFSET(TblImps[[#This Row],[Servertime]],-1,0)+1/24</f>
        <v>44948.416666666584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44948.208333333248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44948.208333333248</v>
      </c>
      <c r="BZ39" s="317">
        <f ca="1">OFFSET(TblImps[[#This Row],[Servertime]],-1,0)+1/24</f>
        <v>44948.458333333248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44948.249999999913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44948.249999999913</v>
      </c>
      <c r="BZ40" s="317">
        <f ca="1">OFFSET(TblImps[[#This Row],[Servertime]],-1,0)+1/24</f>
        <v>44948.499999999913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44948.291666666577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44948.291666666577</v>
      </c>
      <c r="BZ41" s="317">
        <f ca="1">OFFSET(TblImps[[#This Row],[Servertime]],-1,0)+1/24</f>
        <v>44948.541666666577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44948.333333333241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44948.333333333241</v>
      </c>
      <c r="BZ42" s="317">
        <f ca="1">OFFSET(TblImps[[#This Row],[Servertime]],-1,0)+1/24</f>
        <v>44948.583333333241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44948.374999999905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44948.374999999905</v>
      </c>
      <c r="BZ43" s="317">
        <f ca="1">OFFSET(TblImps[[#This Row],[Servertime]],-1,0)+1/24</f>
        <v>44948.624999999905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44948.41666666657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44948.41666666657</v>
      </c>
      <c r="BZ44" s="317">
        <f ca="1">OFFSET(TblImps[[#This Row],[Servertime]],-1,0)+1/24</f>
        <v>44948.66666666657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44948.458333333234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44948.458333333234</v>
      </c>
      <c r="BZ45" s="317">
        <f ca="1">OFFSET(TblImps[[#This Row],[Servertime]],-1,0)+1/24</f>
        <v>44948.708333333234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44948.499999999898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44948.499999999898</v>
      </c>
      <c r="BZ46" s="317">
        <f ca="1">OFFSET(TblImps[[#This Row],[Servertime]],-1,0)+1/24</f>
        <v>44948.749999999898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44948.541666666562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44948.541666666562</v>
      </c>
      <c r="BZ47" s="317">
        <f ca="1">OFFSET(TblImps[[#This Row],[Servertime]],-1,0)+1/24</f>
        <v>44948.791666666562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44948.583333333227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44948.583333333227</v>
      </c>
      <c r="BZ48" s="317">
        <f ca="1">OFFSET(TblImps[[#This Row],[Servertime]],-1,0)+1/24</f>
        <v>44948.833333333227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44948.624999999891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44948.624999999891</v>
      </c>
      <c r="BZ49" s="317">
        <f ca="1">OFFSET(TblImps[[#This Row],[Servertime]],-1,0)+1/24</f>
        <v>44948.874999999891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44948.666666666555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44948.666666666555</v>
      </c>
      <c r="BZ50" s="317">
        <f ca="1">OFFSET(TblImps[[#This Row],[Servertime]],-1,0)+1/24</f>
        <v>44948.916666666555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44948.708333333219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44948.708333333219</v>
      </c>
      <c r="BZ51" s="317">
        <f ca="1">OFFSET(TblImps[[#This Row],[Servertime]],-1,0)+1/24</f>
        <v>44948.958333333219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44948.749999999884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44948.749999999884</v>
      </c>
      <c r="BZ52" s="317">
        <f ca="1">OFFSET(TblImps[[#This Row],[Servertime]],-1,0)+1/24</f>
        <v>44948.999999999884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44948.791666666548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44948.791666666548</v>
      </c>
      <c r="BZ53" s="317">
        <f ca="1">OFFSET(TblImps[[#This Row],[Servertime]],-1,0)+1/24</f>
        <v>44949.041666666548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44948.833333333212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44948.833333333212</v>
      </c>
      <c r="BZ54" s="317">
        <f ca="1">OFFSET(TblImps[[#This Row],[Servertime]],-1,0)+1/24</f>
        <v>44949.083333333212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44948.874999999876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44948.874999999876</v>
      </c>
      <c r="BZ55" s="317">
        <f ca="1">OFFSET(TblImps[[#This Row],[Servertime]],-1,0)+1/24</f>
        <v>44949.124999999876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44948.916666666541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44948.916666666541</v>
      </c>
      <c r="BZ56" s="317">
        <f ca="1">OFFSET(TblImps[[#This Row],[Servertime]],-1,0)+1/24</f>
        <v>44949.166666666541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44948.958333333205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44948.958333333205</v>
      </c>
      <c r="BZ57" s="317">
        <f ca="1">OFFSET(TblImps[[#This Row],[Servertime]],-1,0)+1/24</f>
        <v>44949.208333333205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44948.999999999869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44948.999999999869</v>
      </c>
      <c r="BZ58" s="317">
        <f ca="1">OFFSET(TblImps[[#This Row],[Servertime]],-1,0)+1/24</f>
        <v>44949.249999999869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44949.041666666533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44949.041666666533</v>
      </c>
      <c r="BZ59" s="317">
        <f ca="1">OFFSET(TblImps[[#This Row],[Servertime]],-1,0)+1/24</f>
        <v>44949.291666666533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44949.083333333198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44949.083333333198</v>
      </c>
      <c r="BZ60" s="317">
        <f ca="1">OFFSET(TblImps[[#This Row],[Servertime]],-1,0)+1/24</f>
        <v>44949.333333333198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44949.124999999862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44949.124999999862</v>
      </c>
      <c r="BZ61" s="317">
        <f ca="1">OFFSET(TblImps[[#This Row],[Servertime]],-1,0)+1/24</f>
        <v>44949.374999999862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44949.166666666526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44949.166666666526</v>
      </c>
      <c r="BZ62" s="317">
        <f ca="1">OFFSET(TblImps[[#This Row],[Servertime]],-1,0)+1/24</f>
        <v>44949.416666666526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44949.20833333319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44949.20833333319</v>
      </c>
      <c r="BZ63" s="317">
        <f ca="1">OFFSET(TblImps[[#This Row],[Servertime]],-1,0)+1/24</f>
        <v>44949.45833333319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44949.249999999854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44949.249999999854</v>
      </c>
      <c r="BZ64" s="317">
        <f ca="1">OFFSET(TblImps[[#This Row],[Servertime]],-1,0)+1/24</f>
        <v>44949.499999999854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44949.291666666519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44949.291666666519</v>
      </c>
      <c r="BZ65" s="317">
        <f ca="1">OFFSET(TblImps[[#This Row],[Servertime]],-1,0)+1/24</f>
        <v>44949.541666666519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44949.333333333183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44949.333333333183</v>
      </c>
      <c r="BZ66" s="317">
        <f ca="1">OFFSET(TblImps[[#This Row],[Servertime]],-1,0)+1/24</f>
        <v>44949.583333333183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44949.374999999847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44949.374999999847</v>
      </c>
      <c r="BZ67" s="317">
        <f ca="1">OFFSET(TblImps[[#This Row],[Servertime]],-1,0)+1/24</f>
        <v>44949.624999999847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44949.416666666511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44949.416666666511</v>
      </c>
      <c r="BZ68" s="317">
        <f ca="1">OFFSET(TblImps[[#This Row],[Servertime]],-1,0)+1/24</f>
        <v>44949.666666666511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44949.458333333176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44949.458333333176</v>
      </c>
      <c r="BZ69" s="317">
        <f ca="1">OFFSET(TblImps[[#This Row],[Servertime]],-1,0)+1/24</f>
        <v>44949.708333333176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44949.49999999984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44949.49999999984</v>
      </c>
      <c r="BZ70" s="317">
        <f ca="1">OFFSET(TblImps[[#This Row],[Servertime]],-1,0)+1/24</f>
        <v>44949.74999999984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44949.541666666504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44949.541666666504</v>
      </c>
      <c r="BZ71" s="317">
        <f ca="1">OFFSET(TblImps[[#This Row],[Servertime]],-1,0)+1/24</f>
        <v>44949.791666666504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44949.583333333168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44949.583333333168</v>
      </c>
      <c r="BZ72" s="317">
        <f ca="1">OFFSET(TblImps[[#This Row],[Servertime]],-1,0)+1/24</f>
        <v>44949.833333333168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44949.624999999833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44949.624999999833</v>
      </c>
      <c r="BZ73" s="317">
        <f ca="1">OFFSET(TblImps[[#This Row],[Servertime]],-1,0)+1/24</f>
        <v>44949.874999999833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44949.666666666497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44949.666666666497</v>
      </c>
      <c r="BZ74" s="317">
        <f ca="1">OFFSET(TblImps[[#This Row],[Servertime]],-1,0)+1/24</f>
        <v>44949.916666666497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44949.708333333161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44949.708333333161</v>
      </c>
      <c r="BZ75" s="317">
        <f ca="1">OFFSET(TblImps[[#This Row],[Servertime]],-1,0)+1/24</f>
        <v>44949.958333333161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44949.749999999825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44949.749999999825</v>
      </c>
      <c r="BZ76" s="327">
        <f ca="1">OFFSET(TblImps[[#This Row],[Servertime]],-1,0)+1/24</f>
        <v>44949.999999999825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44949.79166666649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44949.79166666649</v>
      </c>
      <c r="BZ77" s="317">
        <f ca="1">OFFSET(TblImps[[#This Row],[Servertime]],-1,0)+1/24</f>
        <v>44950.04166666649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44949.833333333154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44949.833333333154</v>
      </c>
      <c r="BZ78" s="317">
        <f ca="1">OFFSET(TblImps[[#This Row],[Servertime]],-1,0)+1/24</f>
        <v>44950.083333333154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44949.874999999818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44949.874999999818</v>
      </c>
      <c r="BZ79" s="317">
        <f ca="1">OFFSET(TblImps[[#This Row],[Servertime]],-1,0)+1/24</f>
        <v>44950.124999999818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44949.916666666482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44949.916666666482</v>
      </c>
      <c r="BZ80" s="317">
        <f ca="1">OFFSET(TblImps[[#This Row],[Servertime]],-1,0)+1/24</f>
        <v>44950.166666666482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44949.958333333147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44949.958333333147</v>
      </c>
      <c r="BZ81" s="317">
        <f ca="1">OFFSET(TblImps[[#This Row],[Servertime]],-1,0)+1/24</f>
        <v>44950.208333333147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44949.999999999811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44949.999999999811</v>
      </c>
      <c r="BZ82" s="317">
        <f ca="1">OFFSET(TblImps[[#This Row],[Servertime]],-1,0)+1/24</f>
        <v>44950.249999999811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44950.041666666475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44950.041666666475</v>
      </c>
      <c r="BZ83" s="317">
        <f ca="1">OFFSET(TblImps[[#This Row],[Servertime]],-1,0)+1/24</f>
        <v>44950.291666666475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44950.083333333139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44950.083333333139</v>
      </c>
      <c r="BZ84" s="317">
        <f ca="1">OFFSET(TblImps[[#This Row],[Servertime]],-1,0)+1/24</f>
        <v>44950.333333333139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44950.124999999804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44950.124999999804</v>
      </c>
      <c r="BZ85" s="317">
        <f ca="1">OFFSET(TblImps[[#This Row],[Servertime]],-1,0)+1/24</f>
        <v>44950.374999999804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44950.166666666468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44950.166666666468</v>
      </c>
      <c r="BZ86" s="317">
        <f ca="1">OFFSET(TblImps[[#This Row],[Servertime]],-1,0)+1/24</f>
        <v>44950.416666666468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44950.208333333132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44950.208333333132</v>
      </c>
      <c r="BZ87" s="317">
        <f ca="1">OFFSET(TblImps[[#This Row],[Servertime]],-1,0)+1/24</f>
        <v>44950.458333333132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44950.249999999796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44950.249999999796</v>
      </c>
      <c r="BZ88" s="317">
        <f ca="1">OFFSET(TblImps[[#This Row],[Servertime]],-1,0)+1/24</f>
        <v>44950.499999999796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44950.291666666461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44950.291666666461</v>
      </c>
      <c r="BZ89" s="317">
        <f ca="1">OFFSET(TblImps[[#This Row],[Servertime]],-1,0)+1/24</f>
        <v>44950.541666666461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44950.333333333125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44950.333333333125</v>
      </c>
      <c r="BZ90" s="317">
        <f ca="1">OFFSET(TblImps[[#This Row],[Servertime]],-1,0)+1/24</f>
        <v>44950.583333333125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44950.374999999789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44950.374999999789</v>
      </c>
      <c r="BZ91" s="317">
        <f ca="1">OFFSET(TblImps[[#This Row],[Servertime]],-1,0)+1/24</f>
        <v>44950.624999999789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44950.416666666453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44950.416666666453</v>
      </c>
      <c r="BZ92" s="317">
        <f ca="1">OFFSET(TblImps[[#This Row],[Servertime]],-1,0)+1/24</f>
        <v>44950.666666666453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44950.458333333117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44950.458333333117</v>
      </c>
      <c r="BZ93" s="317">
        <f ca="1">OFFSET(TblImps[[#This Row],[Servertime]],-1,0)+1/24</f>
        <v>44950.708333333117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44950.499999999782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44950.499999999782</v>
      </c>
      <c r="BZ94" s="317">
        <f ca="1">OFFSET(TblImps[[#This Row],[Servertime]],-1,0)+1/24</f>
        <v>44950.749999999782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44950.541666666446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44950.541666666446</v>
      </c>
      <c r="BZ95" s="317">
        <f ca="1">OFFSET(TblImps[[#This Row],[Servertime]],-1,0)+1/24</f>
        <v>44950.791666666446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44950.58333333311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44950.58333333311</v>
      </c>
      <c r="BZ96" s="317">
        <f ca="1">OFFSET(TblImps[[#This Row],[Servertime]],-1,0)+1/24</f>
        <v>44950.83333333311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44950.624999999774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44950.624999999774</v>
      </c>
      <c r="BZ97" s="317">
        <f ca="1">OFFSET(TblImps[[#This Row],[Servertime]],-1,0)+1/24</f>
        <v>44950.874999999774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44950.666666666439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44950.666666666439</v>
      </c>
      <c r="BZ98" s="317">
        <f ca="1">OFFSET(TblImps[[#This Row],[Servertime]],-1,0)+1/24</f>
        <v>44950.916666666439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44950.708333333103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44950.708333333103</v>
      </c>
      <c r="BZ99" s="317">
        <f ca="1">OFFSET(TblImps[[#This Row],[Servertime]],-1,0)+1/24</f>
        <v>44950.958333333103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44950.749999999767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44950.749999999767</v>
      </c>
      <c r="BZ100" s="317">
        <f ca="1">OFFSET(TblImps[[#This Row],[Servertime]],-1,0)+1/24</f>
        <v>44950.999999999767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44950.791666666431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44950.791666666431</v>
      </c>
      <c r="BZ101" s="317">
        <f ca="1">OFFSET(TblImps[[#This Row],[Servertime]],-1,0)+1/24</f>
        <v>44951.041666666431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44950.833333333096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44950.833333333096</v>
      </c>
      <c r="BZ102" s="317">
        <f ca="1">OFFSET(TblImps[[#This Row],[Servertime]],-1,0)+1/24</f>
        <v>44951.083333333096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44950.87499999976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44950.87499999976</v>
      </c>
      <c r="BZ103" s="317">
        <f ca="1">OFFSET(TblImps[[#This Row],[Servertime]],-1,0)+1/24</f>
        <v>44951.12499999976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44950.916666666424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44950.916666666424</v>
      </c>
      <c r="BZ104" s="317">
        <f ca="1">OFFSET(TblImps[[#This Row],[Servertime]],-1,0)+1/24</f>
        <v>44951.166666666424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44950.958333333088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44950.958333333088</v>
      </c>
      <c r="BZ105" s="317">
        <f ca="1">OFFSET(TblImps[[#This Row],[Servertime]],-1,0)+1/24</f>
        <v>44951.208333333088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44950.999999999753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44950.999999999753</v>
      </c>
      <c r="BZ106" s="317">
        <f ca="1">OFFSET(TblImps[[#This Row],[Servertime]],-1,0)+1/24</f>
        <v>44951.249999999753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44951.041666666417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44951.041666666417</v>
      </c>
      <c r="BZ107" s="317">
        <f ca="1">OFFSET(TblImps[[#This Row],[Servertime]],-1,0)+1/24</f>
        <v>44951.291666666417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44951.083333333081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44951.083333333081</v>
      </c>
      <c r="BZ108" s="317">
        <f ca="1">OFFSET(TblImps[[#This Row],[Servertime]],-1,0)+1/24</f>
        <v>44951.333333333081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44951.124999999745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44951.124999999745</v>
      </c>
      <c r="BZ109" s="317">
        <f ca="1">OFFSET(TblImps[[#This Row],[Servertime]],-1,0)+1/24</f>
        <v>44951.374999999745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44951.16666666641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44951.16666666641</v>
      </c>
      <c r="BZ110" s="317">
        <f ca="1">OFFSET(TblImps[[#This Row],[Servertime]],-1,0)+1/24</f>
        <v>44951.41666666641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44951.208333333074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44951.208333333074</v>
      </c>
      <c r="BZ111" s="317">
        <f ca="1">OFFSET(TblImps[[#This Row],[Servertime]],-1,0)+1/24</f>
        <v>44951.458333333074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44951.249999999738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44951.249999999738</v>
      </c>
      <c r="BZ112" s="317">
        <f ca="1">OFFSET(TblImps[[#This Row],[Servertime]],-1,0)+1/24</f>
        <v>44951.499999999738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44951.291666666402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44951.291666666402</v>
      </c>
      <c r="BZ113" s="317">
        <f ca="1">OFFSET(TblImps[[#This Row],[Servertime]],-1,0)+1/24</f>
        <v>44951.541666666402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44951.333333333067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44951.333333333067</v>
      </c>
      <c r="BZ114" s="317">
        <f ca="1">OFFSET(TblImps[[#This Row],[Servertime]],-1,0)+1/24</f>
        <v>44951.583333333067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44951.374999999731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44951.374999999731</v>
      </c>
      <c r="BZ115" s="317">
        <f ca="1">OFFSET(TblImps[[#This Row],[Servertime]],-1,0)+1/24</f>
        <v>44951.624999999731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44951.416666666395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44951.416666666395</v>
      </c>
      <c r="BZ116" s="317">
        <f ca="1">OFFSET(TblImps[[#This Row],[Servertime]],-1,0)+1/24</f>
        <v>44951.666666666395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44951.458333333059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44951.458333333059</v>
      </c>
      <c r="BZ117" s="317">
        <f ca="1">OFFSET(TblImps[[#This Row],[Servertime]],-1,0)+1/24</f>
        <v>44951.708333333059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44951.499999999724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44951.499999999724</v>
      </c>
      <c r="BZ118" s="317">
        <f ca="1">OFFSET(TblImps[[#This Row],[Servertime]],-1,0)+1/24</f>
        <v>44951.749999999724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44951.541666666388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44951.541666666388</v>
      </c>
      <c r="BZ119" s="317">
        <f ca="1">OFFSET(TblImps[[#This Row],[Servertime]],-1,0)+1/24</f>
        <v>44951.791666666388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44951.583333333052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44951.583333333052</v>
      </c>
      <c r="BZ120" s="317">
        <f ca="1">OFFSET(TblImps[[#This Row],[Servertime]],-1,0)+1/24</f>
        <v>44951.833333333052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44951.624999999716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44951.624999999716</v>
      </c>
      <c r="BZ121" s="317">
        <f ca="1">OFFSET(TblImps[[#This Row],[Servertime]],-1,0)+1/24</f>
        <v>44951.874999999716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44951.66666666638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44951.66666666638</v>
      </c>
      <c r="BZ122" s="317">
        <f ca="1">OFFSET(TblImps[[#This Row],[Servertime]],-1,0)+1/24</f>
        <v>44951.91666666638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44951.708333333045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44951.708333333045</v>
      </c>
      <c r="BZ123" s="317">
        <f ca="1">OFFSET(TblImps[[#This Row],[Servertime]],-1,0)+1/24</f>
        <v>44951.958333333045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44951.749999999709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44951.749999999709</v>
      </c>
      <c r="BZ124" s="317">
        <f ca="1">OFFSET(TblImps[[#This Row],[Servertime]],-1,0)+1/24</f>
        <v>44951.999999999709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44951.791666666373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44951.791666666373</v>
      </c>
      <c r="BZ125" s="317">
        <f ca="1">OFFSET(TblImps[[#This Row],[Servertime]],-1,0)+1/24</f>
        <v>44952.041666666373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44951.833333333037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44951.833333333037</v>
      </c>
      <c r="BZ126" s="317">
        <f ca="1">OFFSET(TblImps[[#This Row],[Servertime]],-1,0)+1/24</f>
        <v>44952.083333333037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44951.874999999702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44951.874999999702</v>
      </c>
      <c r="BZ127" s="317">
        <f ca="1">OFFSET(TblImps[[#This Row],[Servertime]],-1,0)+1/24</f>
        <v>44952.124999999702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44951.916666666366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44951.916666666366</v>
      </c>
      <c r="BZ128" s="317">
        <f ca="1">OFFSET(TblImps[[#This Row],[Servertime]],-1,0)+1/24</f>
        <v>44952.166666666366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44951.95833333303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44951.95833333303</v>
      </c>
      <c r="BZ129" s="317">
        <f ca="1">OFFSET(TblImps[[#This Row],[Servertime]],-1,0)+1/24</f>
        <v>44952.20833333303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44951.999999999694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44951.999999999694</v>
      </c>
      <c r="BZ130" s="317">
        <f ca="1">OFFSET(TblImps[[#This Row],[Servertime]],-1,0)+1/24</f>
        <v>44952.249999999694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44952.041666666359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44952.041666666359</v>
      </c>
      <c r="BZ131" s="317">
        <f ca="1">OFFSET(TblImps[[#This Row],[Servertime]],-1,0)+1/24</f>
        <v>44952.291666666359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44952.083333333023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44952.083333333023</v>
      </c>
      <c r="BZ132" s="317">
        <f ca="1">OFFSET(TblImps[[#This Row],[Servertime]],-1,0)+1/24</f>
        <v>44952.333333333023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44952.124999999687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44952.124999999687</v>
      </c>
      <c r="BZ133" s="317">
        <f ca="1">OFFSET(TblImps[[#This Row],[Servertime]],-1,0)+1/24</f>
        <v>44952.374999999687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44952.166666666351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44952.166666666351</v>
      </c>
      <c r="BZ134" s="317">
        <f ca="1">OFFSET(TblImps[[#This Row],[Servertime]],-1,0)+1/24</f>
        <v>44952.416666666351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44952.208333333016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44952.208333333016</v>
      </c>
      <c r="BZ135" s="317">
        <f ca="1">OFFSET(TblImps[[#This Row],[Servertime]],-1,0)+1/24</f>
        <v>44952.458333333016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44952.24999999968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44952.24999999968</v>
      </c>
      <c r="BZ136" s="317">
        <f ca="1">OFFSET(TblImps[[#This Row],[Servertime]],-1,0)+1/24</f>
        <v>44952.49999999968</v>
      </c>
      <c r="CA136" s="57"/>
      <c r="CB136" s="315"/>
      <c r="CC136" s="315"/>
    </row>
    <row r="1269" spans="2:23" x14ac:dyDescent="0.2">
      <c r="B1269" s="495" t="s">
        <v>321</v>
      </c>
      <c r="C1269" s="452"/>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1015</v>
      </c>
      <c r="D2" s="41" t="s">
        <v>946</v>
      </c>
      <c r="E2" s="41" t="s">
        <v>1017</v>
      </c>
    </row>
    <row r="3" spans="2:5" ht="15.75" x14ac:dyDescent="0.25">
      <c r="B3" s="40" t="s">
        <v>994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1000</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1002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1003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1005</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1006</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1007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1008</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1009</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1011</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1012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1013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1014</v>
      </c>
      <c r="C23" s="40" t="s">
        <v>1016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993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1082</v>
      </c>
      <c r="B23" s="332"/>
      <c r="C23" s="45" t="s">
        <v>1083</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1105</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635</v>
      </c>
      <c r="U66" s="159"/>
    </row>
    <row r="67" spans="1:21" x14ac:dyDescent="0.2">
      <c r="A67" s="329" t="s">
        <v>354</v>
      </c>
      <c r="B67" s="45">
        <v>15</v>
      </c>
      <c r="C67" s="45" t="s">
        <v>275</v>
      </c>
      <c r="L67" s="111" t="s">
        <v>545</v>
      </c>
      <c r="M67" s="434">
        <v>2.5000000000000001E-2</v>
      </c>
      <c r="N67" s="45" t="s">
        <v>640</v>
      </c>
      <c r="S67" s="45" t="s">
        <v>690</v>
      </c>
      <c r="U67" s="159"/>
    </row>
    <row r="68" spans="1:21" x14ac:dyDescent="0.2">
      <c r="A68" s="329" t="s">
        <v>175</v>
      </c>
      <c r="B68" s="45">
        <v>15</v>
      </c>
      <c r="C68" s="45" t="str">
        <f>C65</f>
        <v>peasants</v>
      </c>
      <c r="L68" s="111" t="s">
        <v>547</v>
      </c>
      <c r="M68" s="434">
        <v>0.05</v>
      </c>
      <c r="N68" s="45" t="s">
        <v>641</v>
      </c>
      <c r="S68" s="45" t="s">
        <v>691</v>
      </c>
    </row>
    <row r="69" spans="1:21" x14ac:dyDescent="0.2">
      <c r="A69" s="329" t="s">
        <v>276</v>
      </c>
      <c r="B69" s="45">
        <f>IF(OR(Overview!$B$14="Halfling",Overview!$B$14="Dwarf",Overview!$B$14="Gnome"),10,IF(race="Nomad",25,5))</f>
        <v>5</v>
      </c>
      <c r="L69" s="45" t="s">
        <v>548</v>
      </c>
      <c r="M69" s="2">
        <v>0.05</v>
      </c>
      <c r="N69" s="45" t="s">
        <v>642</v>
      </c>
      <c r="S69" s="45" t="s">
        <v>692</v>
      </c>
    </row>
    <row r="70" spans="1:21" x14ac:dyDescent="0.2">
      <c r="L70" s="45" t="s">
        <v>550</v>
      </c>
      <c r="M70" s="434">
        <v>7.4999999999999997E-2</v>
      </c>
      <c r="N70" s="45" t="s">
        <v>640</v>
      </c>
      <c r="S70" s="45" t="s">
        <v>693</v>
      </c>
      <c r="T70" s="111"/>
      <c r="U70" s="160"/>
    </row>
    <row r="71" spans="1:21" x14ac:dyDescent="0.2">
      <c r="A71" s="343" t="s">
        <v>277</v>
      </c>
      <c r="L71" s="45" t="s">
        <v>552</v>
      </c>
      <c r="M71" s="434">
        <v>0.02</v>
      </c>
      <c r="N71" s="45" t="s">
        <v>643</v>
      </c>
      <c r="S71" s="45" t="s">
        <v>694</v>
      </c>
      <c r="U71" s="160"/>
    </row>
    <row r="72" spans="1:21" x14ac:dyDescent="0.2">
      <c r="A72" s="329" t="str">
        <f>CONCATENATE("Your race is ",Overview!B14)</f>
        <v>Your race is Human</v>
      </c>
      <c r="L72" s="45" t="s">
        <v>553</v>
      </c>
      <c r="M72" s="2">
        <v>0.05</v>
      </c>
      <c r="N72" s="45" t="s">
        <v>679</v>
      </c>
      <c r="S72" s="111" t="s">
        <v>705</v>
      </c>
      <c r="T72" s="111"/>
      <c r="U72" s="159"/>
    </row>
    <row r="73" spans="1:21" x14ac:dyDescent="0.2">
      <c r="L73" s="45" t="s">
        <v>554</v>
      </c>
      <c r="M73" s="2">
        <v>0.1</v>
      </c>
      <c r="N73" s="45" t="s">
        <v>761</v>
      </c>
      <c r="S73" s="111" t="s">
        <v>734</v>
      </c>
      <c r="T73" s="111"/>
      <c r="U73" s="159"/>
    </row>
    <row r="74" spans="1:21" x14ac:dyDescent="0.2">
      <c r="A74" s="328" t="s">
        <v>207</v>
      </c>
      <c r="B74" s="45" t="s">
        <v>278</v>
      </c>
      <c r="F74" s="45" t="s">
        <v>212</v>
      </c>
      <c r="L74" s="45" t="s">
        <v>555</v>
      </c>
      <c r="M74" s="2">
        <v>-0.1</v>
      </c>
      <c r="N74" s="45" t="s">
        <v>677</v>
      </c>
      <c r="O74" s="45" t="s">
        <v>646</v>
      </c>
      <c r="S74" s="111" t="s">
        <v>697</v>
      </c>
      <c r="T74" s="111"/>
      <c r="U74" s="159"/>
    </row>
    <row r="75" spans="1:21" x14ac:dyDescent="0.2">
      <c r="A75" s="329" t="s">
        <v>202</v>
      </c>
      <c r="B75" s="45">
        <v>2</v>
      </c>
      <c r="C75" s="45" t="s">
        <v>208</v>
      </c>
      <c r="D75" s="342"/>
      <c r="F75" s="342">
        <v>0.1</v>
      </c>
      <c r="G75" s="45" t="s">
        <v>107</v>
      </c>
      <c r="L75" s="45" t="s">
        <v>556</v>
      </c>
      <c r="M75" s="2">
        <v>-0.05</v>
      </c>
      <c r="N75" s="45" t="s">
        <v>684</v>
      </c>
      <c r="O75" s="159">
        <v>-0.15</v>
      </c>
      <c r="P75" s="45" t="s">
        <v>661</v>
      </c>
      <c r="S75" s="111" t="s">
        <v>716</v>
      </c>
      <c r="T75" s="111"/>
      <c r="U75" s="160"/>
    </row>
    <row r="76" spans="1:21" x14ac:dyDescent="0.2">
      <c r="A76" s="329" t="s">
        <v>203</v>
      </c>
      <c r="B76" s="45">
        <v>2</v>
      </c>
      <c r="C76" s="45" t="s">
        <v>208</v>
      </c>
      <c r="D76" s="342"/>
      <c r="F76" s="342">
        <v>0.1</v>
      </c>
      <c r="G76" s="45" t="s">
        <v>110</v>
      </c>
      <c r="L76" s="45" t="s">
        <v>558</v>
      </c>
      <c r="M76" s="434">
        <v>-2.5000000000000001E-2</v>
      </c>
      <c r="N76" s="45" t="s">
        <v>647</v>
      </c>
      <c r="S76" s="111" t="s">
        <v>698</v>
      </c>
      <c r="T76" s="111"/>
      <c r="U76" s="159"/>
    </row>
    <row r="77" spans="1:21" x14ac:dyDescent="0.2">
      <c r="A77" s="329" t="s">
        <v>209</v>
      </c>
      <c r="B77" s="45">
        <v>2.5</v>
      </c>
      <c r="C77" s="45" t="s">
        <v>208</v>
      </c>
      <c r="D77" s="342"/>
      <c r="F77" s="342">
        <v>0.1</v>
      </c>
      <c r="G77" s="45" t="s">
        <v>32</v>
      </c>
      <c r="L77" s="45" t="s">
        <v>560</v>
      </c>
      <c r="M77" s="2">
        <v>-0.1</v>
      </c>
      <c r="N77" s="45" t="s">
        <v>762</v>
      </c>
      <c r="S77" s="111" t="s">
        <v>1075</v>
      </c>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561</v>
      </c>
      <c r="M79" s="434">
        <v>-0.1</v>
      </c>
      <c r="N79" s="45" t="s">
        <v>649</v>
      </c>
      <c r="S79" s="111" t="s">
        <v>700</v>
      </c>
      <c r="T79" s="111"/>
      <c r="U79" s="160"/>
    </row>
    <row r="80" spans="1:21" x14ac:dyDescent="0.2">
      <c r="A80" s="329" t="s">
        <v>537</v>
      </c>
      <c r="B80" s="45">
        <v>5</v>
      </c>
      <c r="C80" s="45" t="s">
        <v>208</v>
      </c>
      <c r="D80" s="342"/>
      <c r="F80" s="342">
        <v>0.2</v>
      </c>
      <c r="G80" s="45" t="s">
        <v>110</v>
      </c>
      <c r="H80" s="45" t="s">
        <v>252</v>
      </c>
      <c r="L80" s="45" t="s">
        <v>562</v>
      </c>
      <c r="M80" s="2">
        <v>0.15</v>
      </c>
      <c r="N80" s="45" t="s">
        <v>650</v>
      </c>
      <c r="S80" s="111" t="s">
        <v>701</v>
      </c>
      <c r="T80" s="111"/>
      <c r="U80" s="159"/>
    </row>
    <row r="81" spans="1:23" x14ac:dyDescent="0.2">
      <c r="A81" s="329" t="s">
        <v>538</v>
      </c>
      <c r="B81" s="45">
        <v>5</v>
      </c>
      <c r="C81" s="45" t="s">
        <v>208</v>
      </c>
      <c r="D81" s="342"/>
      <c r="F81" s="342">
        <v>0.3</v>
      </c>
      <c r="G81" s="45" t="s">
        <v>539</v>
      </c>
      <c r="L81" s="45" t="s">
        <v>563</v>
      </c>
      <c r="M81" s="2">
        <v>-0.1</v>
      </c>
      <c r="N81" s="45" t="s">
        <v>651</v>
      </c>
      <c r="S81" s="111" t="s">
        <v>702</v>
      </c>
      <c r="T81" s="111"/>
      <c r="U81" s="159"/>
    </row>
    <row r="82" spans="1:23" x14ac:dyDescent="0.2">
      <c r="A82" s="329" t="s">
        <v>267</v>
      </c>
      <c r="B82" s="45">
        <f>B80</f>
        <v>5</v>
      </c>
      <c r="C82" s="45" t="str">
        <f>C80</f>
        <v>* Landsize</v>
      </c>
      <c r="D82" s="159"/>
      <c r="F82" s="342">
        <v>0.2</v>
      </c>
      <c r="G82" s="45" t="s">
        <v>32</v>
      </c>
      <c r="H82" s="45" t="s">
        <v>264</v>
      </c>
      <c r="L82" s="45" t="s">
        <v>565</v>
      </c>
      <c r="M82" s="2">
        <v>-0.2</v>
      </c>
      <c r="N82" s="45" t="s">
        <v>652</v>
      </c>
      <c r="O82" s="167">
        <v>0.1</v>
      </c>
      <c r="P82" s="5" t="s">
        <v>1113</v>
      </c>
      <c r="S82" s="111" t="s">
        <v>703</v>
      </c>
      <c r="T82" s="111"/>
      <c r="U82" s="159"/>
    </row>
    <row r="83" spans="1:23" x14ac:dyDescent="0.2">
      <c r="A83" s="329" t="s">
        <v>266</v>
      </c>
      <c r="B83" s="45">
        <f>B80</f>
        <v>5</v>
      </c>
      <c r="C83" s="45" t="str">
        <f>C80</f>
        <v>* Landsize</v>
      </c>
      <c r="D83" s="159"/>
      <c r="F83" s="342">
        <v>0.1</v>
      </c>
      <c r="G83" s="45" t="s">
        <v>31</v>
      </c>
      <c r="L83" s="45" t="s">
        <v>566</v>
      </c>
      <c r="M83" s="2">
        <v>0.01</v>
      </c>
      <c r="N83" s="45" t="s">
        <v>653</v>
      </c>
      <c r="O83" s="45" t="s">
        <v>646</v>
      </c>
      <c r="S83" s="111" t="s">
        <v>704</v>
      </c>
      <c r="T83" s="111"/>
      <c r="U83" s="159"/>
    </row>
    <row r="84" spans="1:23" x14ac:dyDescent="0.2">
      <c r="A84" s="329" t="s">
        <v>304</v>
      </c>
      <c r="B84" s="45">
        <v>5</v>
      </c>
      <c r="C84" s="45" t="str">
        <f t="shared" ref="C84:C90" si="0">C83</f>
        <v>* Landsize</v>
      </c>
      <c r="D84" s="159"/>
      <c r="F84" s="159">
        <v>0.2</v>
      </c>
      <c r="G84" s="45" t="s">
        <v>107</v>
      </c>
      <c r="H84" s="159">
        <v>0.1</v>
      </c>
      <c r="I84" s="45" t="s">
        <v>108</v>
      </c>
      <c r="L84" s="45" t="s">
        <v>567</v>
      </c>
      <c r="M84" s="29">
        <v>-2.5000000000000001E-2</v>
      </c>
      <c r="N84" s="45" t="s">
        <v>645</v>
      </c>
      <c r="O84" s="160">
        <v>-0.05</v>
      </c>
      <c r="P84" s="45" t="s">
        <v>763</v>
      </c>
      <c r="S84" s="111" t="s">
        <v>696</v>
      </c>
      <c r="T84" s="111"/>
    </row>
    <row r="85" spans="1:23" x14ac:dyDescent="0.2">
      <c r="A85" s="329" t="s">
        <v>341</v>
      </c>
      <c r="B85" s="45">
        <f>B84</f>
        <v>5</v>
      </c>
      <c r="C85" s="45" t="str">
        <f t="shared" si="0"/>
        <v>* Landsize</v>
      </c>
      <c r="D85" s="159"/>
      <c r="F85" s="159">
        <v>0.1</v>
      </c>
      <c r="G85" s="45" t="s">
        <v>31</v>
      </c>
      <c r="H85" s="159">
        <v>0.1</v>
      </c>
      <c r="I85" s="45" t="s">
        <v>32</v>
      </c>
      <c r="L85" s="45" t="s">
        <v>569</v>
      </c>
      <c r="M85">
        <v>1.25</v>
      </c>
      <c r="N85" s="45" t="s">
        <v>681</v>
      </c>
      <c r="S85" s="111" t="s">
        <v>723</v>
      </c>
      <c r="T85" s="111"/>
      <c r="U85" s="160"/>
    </row>
    <row r="86" spans="1:23" x14ac:dyDescent="0.2">
      <c r="A86" s="329" t="s">
        <v>340</v>
      </c>
      <c r="B86" s="45">
        <f>B85</f>
        <v>5</v>
      </c>
      <c r="C86" s="45" t="str">
        <f t="shared" si="0"/>
        <v>* Landsize</v>
      </c>
      <c r="D86" s="159"/>
      <c r="F86" s="159">
        <v>0.15</v>
      </c>
      <c r="G86" s="45" t="s">
        <v>32</v>
      </c>
      <c r="H86" s="159" t="s">
        <v>342</v>
      </c>
      <c r="L86" s="45" t="s">
        <v>571</v>
      </c>
      <c r="M86" s="2">
        <v>-0.15</v>
      </c>
      <c r="N86" s="45" t="s">
        <v>649</v>
      </c>
      <c r="S86" s="111" t="s">
        <v>707</v>
      </c>
      <c r="T86" s="111"/>
      <c r="U86" s="159"/>
    </row>
    <row r="87" spans="1:23" x14ac:dyDescent="0.2">
      <c r="A87" s="329" t="s">
        <v>347</v>
      </c>
      <c r="B87" s="45">
        <v>5</v>
      </c>
      <c r="C87" s="344" t="str">
        <f t="shared" si="0"/>
        <v>* Landsize</v>
      </c>
      <c r="D87" s="159"/>
      <c r="F87" s="262">
        <v>15</v>
      </c>
      <c r="G87" s="45" t="s">
        <v>348</v>
      </c>
      <c r="H87" s="159"/>
      <c r="L87" s="45" t="s">
        <v>572</v>
      </c>
      <c r="M87" s="434">
        <v>-2.5000000000000001E-2</v>
      </c>
      <c r="N87" s="45" t="s">
        <v>645</v>
      </c>
      <c r="O87" s="45">
        <v>-1</v>
      </c>
      <c r="P87" s="45" t="s">
        <v>678</v>
      </c>
      <c r="S87" s="111" t="s">
        <v>708</v>
      </c>
      <c r="T87" s="111"/>
      <c r="U87" s="159"/>
    </row>
    <row r="88" spans="1:23" x14ac:dyDescent="0.2">
      <c r="A88" s="329" t="s">
        <v>432</v>
      </c>
      <c r="B88" s="45">
        <v>5</v>
      </c>
      <c r="C88" s="45" t="str">
        <f t="shared" si="0"/>
        <v>* Landsize</v>
      </c>
      <c r="D88" s="159"/>
      <c r="F88" s="121">
        <v>7.4999999999999997E-2</v>
      </c>
      <c r="G88" s="45" t="s">
        <v>31</v>
      </c>
      <c r="L88" s="45" t="s">
        <v>573</v>
      </c>
      <c r="M88" s="434">
        <v>-2.5000000000000001E-2</v>
      </c>
      <c r="N88" s="45" t="s">
        <v>651</v>
      </c>
      <c r="S88" s="111" t="s">
        <v>709</v>
      </c>
      <c r="T88" s="111"/>
      <c r="U88" s="160"/>
    </row>
    <row r="89" spans="1:23" x14ac:dyDescent="0.2">
      <c r="A89" s="329" t="s">
        <v>1093</v>
      </c>
      <c r="B89" s="45">
        <v>5</v>
      </c>
      <c r="C89" s="45" t="str">
        <f t="shared" si="0"/>
        <v>* Landsize</v>
      </c>
      <c r="D89" s="121">
        <v>0.01</v>
      </c>
      <c r="E89" s="45" t="s">
        <v>364</v>
      </c>
      <c r="F89" s="159">
        <v>0.1</v>
      </c>
      <c r="G89" s="45" t="s">
        <v>1095</v>
      </c>
      <c r="M89"/>
      <c r="S89" s="111"/>
      <c r="T89" s="111"/>
    </row>
    <row r="90" spans="1:23" x14ac:dyDescent="0.2">
      <c r="A90" s="329" t="s">
        <v>1102</v>
      </c>
      <c r="B90" s="45">
        <v>5</v>
      </c>
      <c r="C90" s="45" t="str">
        <f t="shared" si="0"/>
        <v>* Landsize</v>
      </c>
      <c r="F90" s="159">
        <v>0.15</v>
      </c>
      <c r="G90" s="45" t="s">
        <v>106</v>
      </c>
      <c r="L90" s="45" t="s">
        <v>575</v>
      </c>
      <c r="M90" s="2">
        <v>0.05</v>
      </c>
      <c r="N90" s="45" t="s">
        <v>654</v>
      </c>
      <c r="S90" s="111" t="s">
        <v>710</v>
      </c>
      <c r="T90" s="111"/>
    </row>
    <row r="91" spans="1:23" x14ac:dyDescent="0.2">
      <c r="L91" s="45" t="s">
        <v>577</v>
      </c>
      <c r="M91" s="434">
        <v>2.5000000000000001E-2</v>
      </c>
      <c r="N91" s="45" t="s">
        <v>656</v>
      </c>
      <c r="S91" s="111" t="s">
        <v>711</v>
      </c>
      <c r="T91" s="111"/>
      <c r="U91" s="160"/>
    </row>
    <row r="92" spans="1:23" x14ac:dyDescent="0.2">
      <c r="A92" s="328" t="s">
        <v>82</v>
      </c>
      <c r="L92" s="45" t="s">
        <v>579</v>
      </c>
      <c r="M92" s="434">
        <v>7.4999999999999997E-2</v>
      </c>
      <c r="N92" s="45" t="s">
        <v>657</v>
      </c>
      <c r="O92" s="121">
        <v>0.25</v>
      </c>
      <c r="P92" s="45" t="s">
        <v>658</v>
      </c>
      <c r="S92" s="111" t="s">
        <v>712</v>
      </c>
      <c r="T92" s="111"/>
      <c r="U92" s="160"/>
      <c r="W92" s="159"/>
    </row>
    <row r="93" spans="1:23" x14ac:dyDescent="0.2">
      <c r="A93" s="329" t="s">
        <v>274</v>
      </c>
      <c r="B93" s="45">
        <f>IF(Overview!$B$14="Kobold",40,30)</f>
        <v>30</v>
      </c>
      <c r="C93" s="45" t="s">
        <v>245</v>
      </c>
      <c r="L93" s="45" t="s">
        <v>580</v>
      </c>
      <c r="M93" s="434">
        <v>0.1</v>
      </c>
      <c r="N93" s="45" t="s">
        <v>641</v>
      </c>
      <c r="O93" s="159">
        <v>0.05</v>
      </c>
      <c r="P93" s="45" t="s">
        <v>659</v>
      </c>
      <c r="S93" s="111" t="s">
        <v>713</v>
      </c>
      <c r="T93" s="111"/>
      <c r="U93" s="160"/>
      <c r="W93" s="159"/>
    </row>
    <row r="94" spans="1:23" x14ac:dyDescent="0.2">
      <c r="L94" s="45" t="s">
        <v>581</v>
      </c>
      <c r="M94" s="434">
        <v>-1.7500000000000002E-2</v>
      </c>
      <c r="N94" s="45" t="s">
        <v>644</v>
      </c>
      <c r="S94" s="111" t="s">
        <v>695</v>
      </c>
      <c r="T94" s="111"/>
    </row>
    <row r="95" spans="1:23" x14ac:dyDescent="0.2">
      <c r="A95" s="328" t="s">
        <v>357</v>
      </c>
      <c r="L95" s="45" t="s">
        <v>582</v>
      </c>
      <c r="M95" s="434">
        <v>1.4999999999999999E-2</v>
      </c>
      <c r="N95" s="45" t="s">
        <v>655</v>
      </c>
      <c r="S95" s="111" t="s">
        <v>706</v>
      </c>
      <c r="T95" s="111"/>
      <c r="U95" s="159"/>
    </row>
    <row r="96" spans="1:23" x14ac:dyDescent="0.2">
      <c r="A96" s="329" t="s">
        <v>511</v>
      </c>
      <c r="B96" s="45">
        <v>250</v>
      </c>
      <c r="L96" s="45" t="s">
        <v>583</v>
      </c>
      <c r="M96" s="434">
        <v>-7.4999999999999997E-2</v>
      </c>
      <c r="N96" s="45" t="s">
        <v>645</v>
      </c>
      <c r="O96" s="45">
        <v>-2</v>
      </c>
      <c r="P96" s="45" t="s">
        <v>678</v>
      </c>
      <c r="S96" s="111" t="s">
        <v>714</v>
      </c>
      <c r="T96" s="111"/>
      <c r="U96" s="160"/>
    </row>
    <row r="97" spans="1:23" x14ac:dyDescent="0.2">
      <c r="A97" s="329" t="s">
        <v>512</v>
      </c>
      <c r="B97" s="159">
        <v>0.01</v>
      </c>
      <c r="L97" s="45" t="s">
        <v>584</v>
      </c>
      <c r="M97" s="2">
        <v>-0.5</v>
      </c>
      <c r="N97" s="45" t="s">
        <v>660</v>
      </c>
      <c r="S97" s="111" t="s">
        <v>715</v>
      </c>
      <c r="T97" s="111"/>
      <c r="U97" s="159"/>
    </row>
    <row r="98" spans="1:23" x14ac:dyDescent="0.2">
      <c r="A98" s="329" t="s">
        <v>513</v>
      </c>
      <c r="B98" s="159">
        <v>0.01</v>
      </c>
      <c r="L98" s="45" t="s">
        <v>586</v>
      </c>
      <c r="M98" s="2">
        <v>-0.1</v>
      </c>
      <c r="N98" s="45" t="s">
        <v>648</v>
      </c>
      <c r="S98" s="111" t="s">
        <v>699</v>
      </c>
      <c r="T98" s="111"/>
      <c r="U98" s="159"/>
      <c r="W98" s="159"/>
    </row>
    <row r="99" spans="1:23" x14ac:dyDescent="0.2">
      <c r="A99" s="329" t="s">
        <v>514</v>
      </c>
      <c r="B99" s="159">
        <v>0.01</v>
      </c>
      <c r="M99"/>
      <c r="S99" s="111"/>
      <c r="T99" s="111"/>
    </row>
    <row r="100" spans="1:23" x14ac:dyDescent="0.2">
      <c r="L100" s="45" t="s">
        <v>588</v>
      </c>
      <c r="M100" s="434">
        <v>0.125</v>
      </c>
      <c r="N100" s="45" t="s">
        <v>662</v>
      </c>
      <c r="S100" s="111" t="s">
        <v>717</v>
      </c>
      <c r="T100" s="111"/>
      <c r="U100" s="160"/>
    </row>
    <row r="101" spans="1:23" x14ac:dyDescent="0.2">
      <c r="A101" s="328" t="s">
        <v>463</v>
      </c>
      <c r="L101" s="45" t="s">
        <v>589</v>
      </c>
      <c r="M101"/>
      <c r="N101" s="45" t="s">
        <v>636</v>
      </c>
      <c r="S101" s="111" t="s">
        <v>718</v>
      </c>
      <c r="T101" s="111"/>
    </row>
    <row r="102" spans="1:23" x14ac:dyDescent="0.2">
      <c r="L102" s="45" t="s">
        <v>590</v>
      </c>
      <c r="M102" s="434">
        <v>2.5000000000000001E-2</v>
      </c>
      <c r="N102" s="45" t="s">
        <v>656</v>
      </c>
      <c r="O102" s="160">
        <v>7.4999999999999997E-2</v>
      </c>
      <c r="P102" s="45" t="s">
        <v>654</v>
      </c>
      <c r="S102" s="111" t="s">
        <v>719</v>
      </c>
      <c r="T102" s="111"/>
      <c r="U102" s="160"/>
      <c r="W102" s="160"/>
    </row>
    <row r="103" spans="1:23" x14ac:dyDescent="0.2">
      <c r="A103" s="329" t="s">
        <v>464</v>
      </c>
      <c r="B103" s="45" t="s">
        <v>216</v>
      </c>
      <c r="D103" s="342">
        <v>0.3</v>
      </c>
      <c r="E103" s="45" t="s">
        <v>443</v>
      </c>
      <c r="L103" s="45" t="s">
        <v>591</v>
      </c>
      <c r="M103" s="2">
        <v>0.04</v>
      </c>
      <c r="N103" s="45" t="s">
        <v>643</v>
      </c>
      <c r="S103" s="111" t="s">
        <v>720</v>
      </c>
      <c r="T103" s="111"/>
      <c r="U103" s="159"/>
    </row>
    <row r="104" spans="1:23" x14ac:dyDescent="0.2">
      <c r="B104" s="45" t="s">
        <v>214</v>
      </c>
      <c r="D104" s="342">
        <v>0.2</v>
      </c>
      <c r="E104" s="45" t="s">
        <v>443</v>
      </c>
      <c r="L104" s="45" t="s">
        <v>592</v>
      </c>
      <c r="M104">
        <v>2</v>
      </c>
      <c r="N104" s="45" t="s">
        <v>1112</v>
      </c>
      <c r="S104" s="111" t="s">
        <v>1074</v>
      </c>
      <c r="T104" s="111"/>
      <c r="U104" s="159"/>
    </row>
    <row r="105" spans="1:23" x14ac:dyDescent="0.2">
      <c r="B105" s="45" t="s">
        <v>465</v>
      </c>
      <c r="D105" s="342">
        <v>0.3</v>
      </c>
      <c r="E105" s="45" t="s">
        <v>443</v>
      </c>
      <c r="L105" s="45" t="s">
        <v>593</v>
      </c>
      <c r="M105" s="434">
        <v>-0.1</v>
      </c>
      <c r="N105" s="45" t="s">
        <v>651</v>
      </c>
      <c r="S105" s="111" t="s">
        <v>722</v>
      </c>
      <c r="T105" s="111"/>
      <c r="U105" s="159"/>
    </row>
    <row r="106" spans="1:23" x14ac:dyDescent="0.2">
      <c r="B106" s="45" t="s">
        <v>466</v>
      </c>
      <c r="D106" s="342">
        <v>0.6</v>
      </c>
      <c r="E106" s="45" t="s">
        <v>443</v>
      </c>
      <c r="L106" s="45" t="s">
        <v>595</v>
      </c>
      <c r="M106">
        <v>-1</v>
      </c>
      <c r="N106" s="45" t="s">
        <v>764</v>
      </c>
      <c r="S106" s="111" t="s">
        <v>1076</v>
      </c>
      <c r="T106" s="111"/>
      <c r="U106" s="160"/>
    </row>
    <row r="107" spans="1:23" x14ac:dyDescent="0.2">
      <c r="L107" s="45" t="s">
        <v>596</v>
      </c>
      <c r="M107" s="2">
        <v>-0.2</v>
      </c>
      <c r="N107" s="45" t="s">
        <v>663</v>
      </c>
      <c r="S107" s="111" t="s">
        <v>721</v>
      </c>
      <c r="T107" s="111"/>
    </row>
    <row r="108" spans="1:23" x14ac:dyDescent="0.2">
      <c r="A108" s="329" t="s">
        <v>467</v>
      </c>
      <c r="B108" s="45" t="s">
        <v>216</v>
      </c>
      <c r="D108" s="45">
        <v>4000</v>
      </c>
      <c r="E108" s="45" t="s">
        <v>515</v>
      </c>
      <c r="M108"/>
    </row>
    <row r="109" spans="1:23" x14ac:dyDescent="0.2">
      <c r="B109" s="45" t="s">
        <v>214</v>
      </c>
      <c r="D109" s="45">
        <v>4000</v>
      </c>
      <c r="E109" s="45" t="s">
        <v>515</v>
      </c>
      <c r="L109" s="45" t="s">
        <v>597</v>
      </c>
      <c r="M109" s="434">
        <v>2.5000000000000001E-2</v>
      </c>
      <c r="N109" s="45" t="s">
        <v>1080</v>
      </c>
      <c r="O109" s="45" t="s">
        <v>665</v>
      </c>
      <c r="S109" s="111" t="s">
        <v>725</v>
      </c>
      <c r="T109" s="111"/>
      <c r="U109" s="159"/>
      <c r="W109" s="159"/>
    </row>
    <row r="110" spans="1:23" x14ac:dyDescent="0.2">
      <c r="B110" s="45" t="s">
        <v>465</v>
      </c>
      <c r="D110" s="45">
        <v>7500</v>
      </c>
      <c r="E110" s="45" t="s">
        <v>515</v>
      </c>
      <c r="L110" s="45" t="s">
        <v>598</v>
      </c>
      <c r="M110" s="2">
        <v>-0.2</v>
      </c>
      <c r="N110" s="45" t="s">
        <v>682</v>
      </c>
      <c r="O110" s="159">
        <v>-0.1</v>
      </c>
      <c r="P110" s="45" t="s">
        <v>664</v>
      </c>
      <c r="Q110" s="5">
        <v>2</v>
      </c>
      <c r="R110" s="5" t="s">
        <v>686</v>
      </c>
      <c r="S110" s="111" t="s">
        <v>724</v>
      </c>
      <c r="T110" s="111"/>
    </row>
    <row r="111" spans="1:23" x14ac:dyDescent="0.2">
      <c r="B111" s="45" t="s">
        <v>535</v>
      </c>
      <c r="D111" s="45">
        <v>5000</v>
      </c>
      <c r="E111" s="45" t="s">
        <v>515</v>
      </c>
      <c r="L111" s="45" t="s">
        <v>599</v>
      </c>
      <c r="M111" s="434">
        <v>-1.7500000000000002E-2</v>
      </c>
      <c r="N111" s="45" t="s">
        <v>644</v>
      </c>
      <c r="S111" s="111" t="s">
        <v>726</v>
      </c>
      <c r="T111" s="111"/>
      <c r="U111" s="159"/>
    </row>
    <row r="112" spans="1:23" x14ac:dyDescent="0.2">
      <c r="B112" s="45" t="s">
        <v>217</v>
      </c>
      <c r="D112" s="45">
        <v>5000</v>
      </c>
      <c r="E112" s="45" t="s">
        <v>515</v>
      </c>
      <c r="L112" s="45" t="s">
        <v>600</v>
      </c>
      <c r="M112" s="434">
        <v>2.5000000000000001E-2</v>
      </c>
      <c r="N112" s="45" t="s">
        <v>674</v>
      </c>
      <c r="O112" s="160">
        <v>7.4999999999999997E-2</v>
      </c>
      <c r="P112" s="45" t="s">
        <v>666</v>
      </c>
      <c r="S112" s="111" t="s">
        <v>727</v>
      </c>
      <c r="T112" s="111"/>
      <c r="U112" s="160"/>
      <c r="W112" s="160"/>
    </row>
    <row r="113" spans="1:23" x14ac:dyDescent="0.2">
      <c r="L113" s="45" t="s">
        <v>601</v>
      </c>
      <c r="M113" s="434">
        <v>-1.7500000000000002E-2</v>
      </c>
      <c r="N113" s="45" t="s">
        <v>644</v>
      </c>
      <c r="S113" s="111" t="s">
        <v>728</v>
      </c>
      <c r="T113" s="111"/>
      <c r="U113" s="159"/>
    </row>
    <row r="114" spans="1:23" x14ac:dyDescent="0.2">
      <c r="A114" s="328" t="s">
        <v>468</v>
      </c>
      <c r="F114" s="45" t="s">
        <v>470</v>
      </c>
      <c r="L114" s="45" t="s">
        <v>602</v>
      </c>
      <c r="M114">
        <v>1</v>
      </c>
      <c r="N114" s="45" t="s">
        <v>680</v>
      </c>
      <c r="S114" s="111" t="s">
        <v>400</v>
      </c>
      <c r="T114" s="111"/>
      <c r="U114" s="159"/>
      <c r="W114" s="159"/>
    </row>
    <row r="115" spans="1:23" x14ac:dyDescent="0.2">
      <c r="A115" s="329" t="s">
        <v>125</v>
      </c>
      <c r="B115" s="253"/>
      <c r="C115" s="345">
        <v>0.2</v>
      </c>
      <c r="D115" s="45" t="s">
        <v>475</v>
      </c>
      <c r="F115" s="180" t="s">
        <v>474</v>
      </c>
      <c r="L115" s="45" t="s">
        <v>603</v>
      </c>
      <c r="M115" s="2">
        <v>-0.01</v>
      </c>
      <c r="N115" s="45" t="s">
        <v>668</v>
      </c>
      <c r="S115" s="111" t="s">
        <v>730</v>
      </c>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604</v>
      </c>
      <c r="M117" s="434">
        <v>1.4999999999999999E-2</v>
      </c>
      <c r="N117" s="45" t="s">
        <v>655</v>
      </c>
      <c r="S117" s="111" t="s">
        <v>731</v>
      </c>
      <c r="T117" s="111"/>
      <c r="U117" s="160"/>
    </row>
    <row r="118" spans="1:23" x14ac:dyDescent="0.2">
      <c r="A118" s="329" t="s">
        <v>141</v>
      </c>
      <c r="B118" s="253"/>
      <c r="C118" s="345">
        <v>0.2</v>
      </c>
      <c r="D118" s="45" t="s">
        <v>475</v>
      </c>
      <c r="F118" s="180">
        <v>4</v>
      </c>
      <c r="L118" s="45" t="s">
        <v>605</v>
      </c>
      <c r="M118" s="434">
        <v>2.5000000000000001E-2</v>
      </c>
      <c r="N118" s="45" t="s">
        <v>656</v>
      </c>
      <c r="O118" s="159">
        <v>-0.05</v>
      </c>
      <c r="P118" s="45" t="s">
        <v>669</v>
      </c>
      <c r="S118" s="111" t="s">
        <v>732</v>
      </c>
      <c r="T118" s="111"/>
      <c r="U118" s="160"/>
      <c r="W118" s="159"/>
    </row>
    <row r="119" spans="1:23" x14ac:dyDescent="0.2">
      <c r="A119" s="329" t="s">
        <v>133</v>
      </c>
      <c r="B119" s="253"/>
      <c r="C119" s="345">
        <v>0.2</v>
      </c>
      <c r="D119" s="45" t="s">
        <v>476</v>
      </c>
      <c r="F119" s="180">
        <v>2</v>
      </c>
      <c r="L119" s="45" t="s">
        <v>607</v>
      </c>
      <c r="M119" s="2">
        <v>-0.05</v>
      </c>
      <c r="N119" s="45" t="s">
        <v>651</v>
      </c>
      <c r="O119" s="159">
        <v>-0.1</v>
      </c>
      <c r="P119" s="45" t="s">
        <v>664</v>
      </c>
      <c r="Q119" s="45">
        <v>5</v>
      </c>
      <c r="R119" s="45" t="s">
        <v>685</v>
      </c>
      <c r="S119" s="111" t="s">
        <v>1077</v>
      </c>
      <c r="T119" s="111"/>
      <c r="U119" s="159"/>
      <c r="W119" s="159"/>
    </row>
    <row r="120" spans="1:23" x14ac:dyDescent="0.2">
      <c r="A120" s="329" t="s">
        <v>1085</v>
      </c>
      <c r="B120" s="119" t="s">
        <v>299</v>
      </c>
      <c r="C120" s="345">
        <v>0.1</v>
      </c>
      <c r="D120" s="45" t="s">
        <v>302</v>
      </c>
      <c r="F120" s="180">
        <v>0</v>
      </c>
      <c r="L120" s="45" t="s">
        <v>608</v>
      </c>
      <c r="M120" s="434">
        <v>-0.125</v>
      </c>
      <c r="N120" s="45" t="s">
        <v>670</v>
      </c>
      <c r="S120" s="111" t="s">
        <v>733</v>
      </c>
      <c r="T120" s="111"/>
      <c r="U120" s="160"/>
    </row>
    <row r="121" spans="1:23" x14ac:dyDescent="0.2">
      <c r="B121" s="45" t="s">
        <v>298</v>
      </c>
      <c r="C121" s="346">
        <v>0.1</v>
      </c>
      <c r="D121" s="45" t="s">
        <v>302</v>
      </c>
      <c r="F121" s="180">
        <v>0</v>
      </c>
      <c r="L121" s="45" t="s">
        <v>610</v>
      </c>
      <c r="M121" s="2">
        <v>0.01</v>
      </c>
      <c r="N121" s="45" t="s">
        <v>655</v>
      </c>
      <c r="O121" s="159">
        <v>0.1</v>
      </c>
      <c r="P121" s="45" t="s">
        <v>667</v>
      </c>
      <c r="S121" s="111" t="s">
        <v>729</v>
      </c>
      <c r="T121" s="111"/>
      <c r="U121" s="159"/>
    </row>
    <row r="122" spans="1:23" x14ac:dyDescent="0.2">
      <c r="A122" s="329" t="s">
        <v>469</v>
      </c>
      <c r="B122" s="253"/>
      <c r="C122" s="345">
        <v>0.2</v>
      </c>
      <c r="D122" s="45" t="s">
        <v>476</v>
      </c>
      <c r="F122" s="180">
        <v>3</v>
      </c>
      <c r="L122" s="45" t="s">
        <v>611</v>
      </c>
      <c r="M122" s="29">
        <v>7.4999999999999997E-2</v>
      </c>
      <c r="N122" s="45" t="s">
        <v>683</v>
      </c>
      <c r="O122" s="159">
        <v>-0.05</v>
      </c>
      <c r="P122" s="45" t="s">
        <v>671</v>
      </c>
      <c r="S122" s="111" t="s">
        <v>735</v>
      </c>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612</v>
      </c>
      <c r="M124" s="2">
        <v>0.3</v>
      </c>
      <c r="N124" s="45" t="s">
        <v>672</v>
      </c>
      <c r="S124" s="111" t="s">
        <v>736</v>
      </c>
      <c r="T124" s="111"/>
      <c r="U124" s="159"/>
    </row>
    <row r="125" spans="1:23" x14ac:dyDescent="0.2">
      <c r="A125" s="329" t="s">
        <v>363</v>
      </c>
      <c r="B125" s="180" t="s">
        <v>473</v>
      </c>
      <c r="C125" s="119">
        <v>250</v>
      </c>
      <c r="D125" s="45" t="s">
        <v>472</v>
      </c>
      <c r="F125" s="180">
        <v>3</v>
      </c>
      <c r="L125" s="45" t="s">
        <v>614</v>
      </c>
      <c r="M125">
        <v>1.25</v>
      </c>
      <c r="N125" s="45" t="s">
        <v>687</v>
      </c>
      <c r="S125" s="111" t="s">
        <v>740</v>
      </c>
      <c r="T125" s="111"/>
      <c r="U125" s="159"/>
    </row>
    <row r="126" spans="1:23" x14ac:dyDescent="0.2">
      <c r="A126" s="329" t="s">
        <v>430</v>
      </c>
      <c r="B126" s="253"/>
      <c r="C126" s="121">
        <v>0.1</v>
      </c>
      <c r="D126" s="45" t="s">
        <v>506</v>
      </c>
      <c r="F126" s="180">
        <v>4</v>
      </c>
      <c r="L126" s="45" t="s">
        <v>616</v>
      </c>
      <c r="M126" s="434">
        <v>-7.4999999999999997E-2</v>
      </c>
      <c r="N126" s="45" t="s">
        <v>671</v>
      </c>
      <c r="O126" s="160">
        <v>7.4999999999999997E-3</v>
      </c>
      <c r="P126" s="45" t="s">
        <v>765</v>
      </c>
      <c r="S126" s="111" t="s">
        <v>1078</v>
      </c>
      <c r="T126" s="111"/>
      <c r="U126" s="159"/>
    </row>
    <row r="127" spans="1:23" x14ac:dyDescent="0.2">
      <c r="L127" s="45" t="s">
        <v>617</v>
      </c>
      <c r="M127" s="434">
        <v>2.5000000000000001E-2</v>
      </c>
      <c r="N127" s="45" t="s">
        <v>674</v>
      </c>
      <c r="S127" s="111" t="s">
        <v>738</v>
      </c>
      <c r="T127" s="111"/>
      <c r="U127" s="160"/>
    </row>
    <row r="128" spans="1:23" x14ac:dyDescent="0.2">
      <c r="A128" s="328" t="s">
        <v>270</v>
      </c>
      <c r="L128" s="45" t="s">
        <v>618</v>
      </c>
      <c r="M128" s="434">
        <v>-2.5000000000000001E-2</v>
      </c>
      <c r="N128" s="45" t="s">
        <v>647</v>
      </c>
      <c r="O128" s="5">
        <v>2</v>
      </c>
      <c r="P128" s="5" t="s">
        <v>686</v>
      </c>
      <c r="S128" s="111" t="s">
        <v>739</v>
      </c>
      <c r="T128" s="111"/>
      <c r="U128" s="160"/>
    </row>
    <row r="129" spans="1:23" x14ac:dyDescent="0.2">
      <c r="A129" s="329" t="s">
        <v>487</v>
      </c>
      <c r="B129" s="45">
        <v>20</v>
      </c>
      <c r="M129"/>
      <c r="S129" s="111"/>
      <c r="T129" s="111"/>
    </row>
    <row r="130" spans="1:23" x14ac:dyDescent="0.2">
      <c r="A130" s="329" t="s">
        <v>485</v>
      </c>
      <c r="B130" s="45">
        <v>0</v>
      </c>
      <c r="C130" s="45" t="s">
        <v>486</v>
      </c>
      <c r="L130" s="45" t="s">
        <v>620</v>
      </c>
      <c r="M130" s="2">
        <v>0.6</v>
      </c>
      <c r="N130" s="45" t="s">
        <v>766</v>
      </c>
      <c r="S130" s="111" t="s">
        <v>1079</v>
      </c>
      <c r="T130" s="111"/>
    </row>
    <row r="131" spans="1:23" x14ac:dyDescent="0.2">
      <c r="L131" s="45" t="s">
        <v>621</v>
      </c>
      <c r="M131" s="434">
        <v>-7.4999999999999997E-2</v>
      </c>
      <c r="N131" s="45" t="s">
        <v>671</v>
      </c>
      <c r="S131" s="111" t="s">
        <v>741</v>
      </c>
      <c r="T131" s="111"/>
      <c r="U131" s="160"/>
    </row>
    <row r="132" spans="1:23" x14ac:dyDescent="0.2">
      <c r="A132" s="328" t="s">
        <v>767</v>
      </c>
      <c r="L132" s="45" t="s">
        <v>623</v>
      </c>
      <c r="M132">
        <v>2</v>
      </c>
      <c r="N132" s="45" t="s">
        <v>688</v>
      </c>
      <c r="S132" s="111" t="s">
        <v>742</v>
      </c>
      <c r="T132" s="111"/>
    </row>
    <row r="133" spans="1:23" x14ac:dyDescent="0.2">
      <c r="A133" s="329" t="s">
        <v>89</v>
      </c>
      <c r="B133" s="45" t="s">
        <v>3</v>
      </c>
      <c r="L133" s="45" t="s">
        <v>625</v>
      </c>
      <c r="M133" s="2">
        <v>0.3</v>
      </c>
      <c r="N133" s="45" t="s">
        <v>675</v>
      </c>
      <c r="S133" s="111" t="s">
        <v>743</v>
      </c>
      <c r="T133" s="111"/>
      <c r="U133" s="159"/>
    </row>
    <row r="134" spans="1:23" x14ac:dyDescent="0.2">
      <c r="A134" s="329" t="s">
        <v>90</v>
      </c>
      <c r="B134" s="45" t="s">
        <v>3</v>
      </c>
      <c r="M134"/>
      <c r="S134" s="111"/>
      <c r="T134" s="111"/>
    </row>
    <row r="135" spans="1:23" x14ac:dyDescent="0.2">
      <c r="A135" s="329" t="s">
        <v>91</v>
      </c>
      <c r="B135" s="45" t="s">
        <v>3</v>
      </c>
      <c r="L135" s="45" t="s">
        <v>626</v>
      </c>
      <c r="M135" s="2">
        <v>-0.15</v>
      </c>
      <c r="N135" s="45" t="s">
        <v>684</v>
      </c>
      <c r="O135" s="159">
        <v>-0.05</v>
      </c>
      <c r="P135" s="45" t="s">
        <v>661</v>
      </c>
      <c r="S135" s="111" t="s">
        <v>744</v>
      </c>
      <c r="T135" s="111"/>
      <c r="U135" s="159"/>
      <c r="W135" s="159"/>
    </row>
    <row r="136" spans="1:23" x14ac:dyDescent="0.2">
      <c r="A136" s="329" t="s">
        <v>92</v>
      </c>
      <c r="B136" s="45" t="s">
        <v>3</v>
      </c>
      <c r="L136" s="45" t="s">
        <v>628</v>
      </c>
      <c r="M136" s="434">
        <v>-0.05</v>
      </c>
      <c r="N136" s="45" t="s">
        <v>651</v>
      </c>
      <c r="S136" s="111" t="s">
        <v>745</v>
      </c>
      <c r="T136" s="111"/>
      <c r="U136" s="160"/>
    </row>
    <row r="137" spans="1:23" x14ac:dyDescent="0.2">
      <c r="A137" s="329" t="s">
        <v>93</v>
      </c>
      <c r="B137" s="45" t="s">
        <v>3</v>
      </c>
      <c r="L137" s="45" t="s">
        <v>629</v>
      </c>
      <c r="M137" s="2">
        <v>-0.25</v>
      </c>
      <c r="N137" s="45" t="s">
        <v>676</v>
      </c>
      <c r="S137" s="111" t="s">
        <v>746</v>
      </c>
      <c r="T137" s="111"/>
      <c r="U137" s="159"/>
    </row>
    <row r="138" spans="1:23" x14ac:dyDescent="0.2">
      <c r="A138" s="329" t="s">
        <v>94</v>
      </c>
      <c r="B138" s="45" t="s">
        <v>3</v>
      </c>
      <c r="M138"/>
      <c r="S138" s="111"/>
      <c r="T138" s="111"/>
    </row>
    <row r="139" spans="1:23" x14ac:dyDescent="0.2">
      <c r="A139" s="329" t="s">
        <v>95</v>
      </c>
      <c r="B139" s="45" t="s">
        <v>3</v>
      </c>
      <c r="L139" s="45" t="s">
        <v>630</v>
      </c>
      <c r="M139" s="2">
        <v>0.05</v>
      </c>
      <c r="N139" s="45" t="s">
        <v>673</v>
      </c>
      <c r="S139" s="111" t="s">
        <v>737</v>
      </c>
      <c r="T139" s="111"/>
      <c r="U139" s="160"/>
    </row>
    <row r="140" spans="1:23" x14ac:dyDescent="0.2">
      <c r="A140" s="329" t="s">
        <v>96</v>
      </c>
      <c r="B140" s="45" t="s">
        <v>7</v>
      </c>
      <c r="L140" s="45" t="s">
        <v>632</v>
      </c>
      <c r="M140" s="434">
        <v>-7.4999999999999997E-2</v>
      </c>
      <c r="N140" s="45" t="s">
        <v>670</v>
      </c>
      <c r="S140" s="111" t="s">
        <v>747</v>
      </c>
      <c r="T140" s="111"/>
      <c r="U140" s="159"/>
    </row>
    <row r="141" spans="1:23" x14ac:dyDescent="0.2">
      <c r="A141" s="329" t="s">
        <v>97</v>
      </c>
      <c r="B141" s="45" t="s">
        <v>3</v>
      </c>
      <c r="M141"/>
    </row>
    <row r="142" spans="1:23" x14ac:dyDescent="0.2">
      <c r="A142" s="329" t="s">
        <v>29</v>
      </c>
      <c r="B142" s="45" t="s">
        <v>3</v>
      </c>
      <c r="L142" s="45" t="s">
        <v>633</v>
      </c>
      <c r="M142" s="2">
        <v>-0.05</v>
      </c>
      <c r="N142" s="45" t="s">
        <v>671</v>
      </c>
      <c r="S142" s="45" t="s">
        <v>748</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1063</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1064</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772</v>
      </c>
      <c r="D4" s="347" t="s">
        <v>773</v>
      </c>
      <c r="E4" s="348" t="s">
        <v>774</v>
      </c>
      <c r="F4" s="348" t="s">
        <v>775</v>
      </c>
      <c r="G4" s="348" t="s">
        <v>776</v>
      </c>
      <c r="H4" s="351" t="s">
        <v>777</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1084</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1090</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1091</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505">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1085</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1097</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835</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1086</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1087</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1088</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c r="V61" s="370"/>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950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778</v>
      </c>
      <c r="B85" s="352" t="s">
        <v>778</v>
      </c>
      <c r="C85" s="373" t="s">
        <v>778</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778</v>
      </c>
      <c r="B86" s="352" t="s">
        <v>778</v>
      </c>
      <c r="C86" s="373" t="s">
        <v>778</v>
      </c>
      <c r="D86" s="63" t="s">
        <v>1109</v>
      </c>
      <c r="G86" s="96">
        <v>1000</v>
      </c>
      <c r="H86" s="96" t="s">
        <v>1110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778</v>
      </c>
      <c r="B87" s="352" t="s">
        <v>778</v>
      </c>
      <c r="C87" s="373" t="s">
        <v>778</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778</v>
      </c>
      <c r="B88" s="352" t="s">
        <v>778</v>
      </c>
      <c r="C88" s="373" t="s">
        <v>778</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2023-01-13T06:00:45Z</dcterms:modified>
</cp:coreProperties>
</file>