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46B4E9A-CEF7-4649-9921-15C88A5BE79E}"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97" i="6"/>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E98" i="4" l="1"/>
  <c r="E89" i="4"/>
  <c r="CO13" i="8"/>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Q21" i="9"/>
  <c r="CM21" i="8" s="1"/>
  <c r="AI16" i="9"/>
  <c r="AH6" i="9"/>
  <c r="AG6" i="9"/>
  <c r="AK6" i="9"/>
  <c r="AE6" i="9"/>
  <c r="AM6" i="9"/>
  <c r="AN6" i="9" l="1"/>
  <c r="AN7" i="9" s="1"/>
  <c r="AQ22" i="9"/>
  <c r="CM22" i="8" s="1"/>
  <c r="AI17" i="9"/>
  <c r="AM7" i="9"/>
  <c r="AH7" i="9"/>
  <c r="AG7" i="9"/>
  <c r="AK7" i="9"/>
  <c r="AE7" i="9"/>
  <c r="BK7" i="11" l="1"/>
  <c r="AN8" i="9"/>
  <c r="BK8" i="1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BK9" i="11"/>
  <c r="AQ24" i="9"/>
  <c r="CM24" i="8" s="1"/>
  <c r="AI19" i="9"/>
  <c r="AO19" i="8" s="1"/>
  <c r="AM9" i="9"/>
  <c r="O6" i="1"/>
  <c r="AH9" i="9"/>
  <c r="AG9" i="9"/>
  <c r="AK9" i="9"/>
  <c r="AE9" i="9"/>
  <c r="AB4" i="1"/>
  <c r="AN10" i="9" l="1"/>
  <c r="BK10" i="1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N11" i="9" l="1"/>
  <c r="BK11" i="11"/>
  <c r="AQ26" i="9"/>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N12" i="9" l="1"/>
  <c r="BK12" i="11"/>
  <c r="AQ27" i="9"/>
  <c r="CM27" i="8" s="1"/>
  <c r="BX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X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BK13" i="1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BK14" i="11"/>
  <c r="AQ29" i="9"/>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BK15" i="11"/>
  <c r="AQ30" i="9"/>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N16" i="9" l="1"/>
  <c r="BK16" i="11"/>
  <c r="AQ31" i="9"/>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P4" i="8" l="1"/>
  <c r="AN17" i="9"/>
  <c r="BK17" i="11"/>
  <c r="AG4" i="7"/>
  <c r="AI4" i="7" s="1"/>
  <c r="AA4" i="8" s="1"/>
  <c r="AQ32" i="9"/>
  <c r="CM32" i="8" s="1"/>
  <c r="AO5" i="5"/>
  <c r="AM5" i="5"/>
  <c r="AN5" i="5"/>
  <c r="AR5" i="5" s="1"/>
  <c r="AV6" i="5"/>
  <c r="AW6" i="5"/>
  <c r="AG5" i="7"/>
  <c r="CL6" i="8"/>
  <c r="J8" i="2"/>
  <c r="BF9" i="5" a="1"/>
  <c r="BF9" i="5" s="1"/>
  <c r="AE8" i="1" s="1"/>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P5" i="8" l="1"/>
  <c r="AN18" i="9"/>
  <c r="BK18" i="11"/>
  <c r="AQ33" i="9"/>
  <c r="CM33" i="8" s="1"/>
  <c r="AO6" i="5"/>
  <c r="AM6" i="5"/>
  <c r="AN6" i="5"/>
  <c r="AR6" i="5" s="1"/>
  <c r="AV7" i="5"/>
  <c r="AW7" i="5"/>
  <c r="AI5" i="7"/>
  <c r="J9" i="2"/>
  <c r="CL7" i="8"/>
  <c r="BF10" i="5" a="1"/>
  <c r="BF10" i="5" s="1"/>
  <c r="AE9" i="1" s="1"/>
  <c r="CR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P6" i="8" l="1"/>
  <c r="AN19" i="9"/>
  <c r="BK19" i="11"/>
  <c r="AQ34" i="9"/>
  <c r="CM34" i="8" s="1"/>
  <c r="AO7" i="5"/>
  <c r="AM7" i="5"/>
  <c r="AN7" i="5"/>
  <c r="AV8" i="5"/>
  <c r="AW8" i="5"/>
  <c r="BF11" i="5" a="1"/>
  <c r="BF11" i="5" s="1"/>
  <c r="AE10" i="1" s="1"/>
  <c r="AG6" i="7"/>
  <c r="AI6" i="7" s="1"/>
  <c r="J10" i="2"/>
  <c r="CL8"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0" i="11"/>
  <c r="AQ35" i="9"/>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1" i="11"/>
  <c r="AQ36" i="9"/>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AR9" i="5" s="1"/>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P9" i="8" l="1"/>
  <c r="AN22" i="9"/>
  <c r="BK22" i="11"/>
  <c r="AQ37" i="9"/>
  <c r="CM37" i="8" s="1"/>
  <c r="AO10" i="5"/>
  <c r="AM10" i="5"/>
  <c r="AN10" i="5"/>
  <c r="AR10" i="5" s="1"/>
  <c r="J13" i="2"/>
  <c r="BF14" i="5" a="1"/>
  <c r="BF14" i="5" s="1"/>
  <c r="AE13" i="1" s="1"/>
  <c r="AV11" i="5"/>
  <c r="AW11" i="5"/>
  <c r="E17" i="8"/>
  <c r="AG9" i="7"/>
  <c r="AI9" i="7" s="1"/>
  <c r="CL11"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N23" i="9" l="1"/>
  <c r="BK23" i="11"/>
  <c r="AQ38" i="9"/>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N24" i="9" l="1"/>
  <c r="BK24" i="11"/>
  <c r="AS16" i="5"/>
  <c r="AQ39" i="9"/>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P12" i="8" l="1"/>
  <c r="AN25" i="9"/>
  <c r="BK25" i="11"/>
  <c r="AQ40" i="9"/>
  <c r="AO13" i="5"/>
  <c r="AM13" i="5"/>
  <c r="AN13" i="5"/>
  <c r="AR13" i="5" s="1"/>
  <c r="AV14" i="5"/>
  <c r="AW14" i="5"/>
  <c r="E20" i="8"/>
  <c r="AG12" i="7"/>
  <c r="AI12" i="7" s="1"/>
  <c r="CL14" i="8"/>
  <c r="DB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6" i="11"/>
  <c r="AQ41" i="9"/>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P14" i="8" l="1"/>
  <c r="AN27" i="9"/>
  <c r="BK27" i="11"/>
  <c r="AQ42" i="9"/>
  <c r="AO15" i="5"/>
  <c r="AM15" i="5"/>
  <c r="AN15" i="5"/>
  <c r="AR15" i="5" s="1"/>
  <c r="AV16" i="5"/>
  <c r="AW16" i="5"/>
  <c r="AG14" i="7"/>
  <c r="AI14" i="7" s="1"/>
  <c r="CL16"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P15" i="8" l="1"/>
  <c r="AN28" i="9"/>
  <c r="BK28" i="11"/>
  <c r="AQ43" i="9"/>
  <c r="AO16" i="5"/>
  <c r="AM16" i="5"/>
  <c r="AN16" i="5"/>
  <c r="AV17" i="5"/>
  <c r="AW17" i="5"/>
  <c r="AG15" i="7"/>
  <c r="AI15" i="7" s="1"/>
  <c r="CL17" i="8"/>
  <c r="DB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29" i="11"/>
  <c r="AQ44" i="9"/>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P17" i="8" l="1"/>
  <c r="AN30" i="9"/>
  <c r="BK30" i="11"/>
  <c r="AQ45" i="9"/>
  <c r="AO18" i="5"/>
  <c r="AM18" i="5"/>
  <c r="AN18" i="5"/>
  <c r="AR18" i="5" s="1"/>
  <c r="AV19" i="5"/>
  <c r="AW19" i="5"/>
  <c r="AG17" i="7"/>
  <c r="AI17" i="7" s="1"/>
  <c r="CL19"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P18" i="8" l="1"/>
  <c r="AN31" i="9"/>
  <c r="BK31" i="11"/>
  <c r="AQ46" i="9"/>
  <c r="AO19" i="5"/>
  <c r="AM19" i="5"/>
  <c r="AN19" i="5"/>
  <c r="AV20" i="5"/>
  <c r="AW20" i="5"/>
  <c r="AG18" i="7"/>
  <c r="AI18" i="7" s="1"/>
  <c r="CL20"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N32" i="9" l="1"/>
  <c r="BK32" i="11"/>
  <c r="AQ47" i="9"/>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P20" i="8" l="1"/>
  <c r="AN33" i="9"/>
  <c r="BK33" i="11"/>
  <c r="AQ48" i="9"/>
  <c r="AO21" i="5"/>
  <c r="AM21" i="5"/>
  <c r="AN21" i="5"/>
  <c r="AV22" i="5"/>
  <c r="AW22" i="5"/>
  <c r="AG21" i="7"/>
  <c r="AG20" i="7"/>
  <c r="AI20" i="7" s="1"/>
  <c r="CL22"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4" i="11"/>
  <c r="AQ49" i="9"/>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5" i="1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N36" i="9" l="1"/>
  <c r="BK36" i="11"/>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7" i="11"/>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8" i="11"/>
  <c r="AQ53" i="9"/>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39" i="1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BK40" i="11" l="1"/>
  <c r="AN40" i="9"/>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1" i="11"/>
  <c r="AQ56" i="9"/>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N42" i="9" l="1"/>
  <c r="BK42" i="11"/>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3" i="11"/>
  <c r="AQ58" i="9"/>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4" i="1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5" i="1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6" i="11"/>
  <c r="AQ61" i="9"/>
  <c r="CM61" i="8" s="1"/>
  <c r="AO34" i="5"/>
  <c r="AM34" i="5"/>
  <c r="AN34" i="5"/>
  <c r="AR34" i="5" s="1"/>
  <c r="AI56" i="9"/>
  <c r="AO56" i="8" s="1"/>
  <c r="AV35" i="5"/>
  <c r="AW35" i="5"/>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7" i="1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8" i="11"/>
  <c r="AQ63" i="9"/>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N49" i="9" l="1"/>
  <c r="BK49" i="11"/>
  <c r="AQ64" i="9"/>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N50" i="9" l="1"/>
  <c r="BK50" i="11"/>
  <c r="AQ65" i="9"/>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N51" i="9" l="1"/>
  <c r="BK51" i="11"/>
  <c r="AQ66" i="9"/>
  <c r="CM66" i="8" s="1"/>
  <c r="AO39" i="5"/>
  <c r="AM39" i="5"/>
  <c r="AN39" i="5"/>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N52" i="9" l="1"/>
  <c r="BK52" i="1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3" i="11"/>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N54" i="9" l="1"/>
  <c r="BK54" i="1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N55" i="9" l="1"/>
  <c r="BK55" i="11"/>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6" i="11"/>
  <c r="AQ71" i="9"/>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7" i="11"/>
  <c r="AQ72" i="9"/>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8" i="11"/>
  <c r="AQ73" i="9"/>
  <c r="CM73" i="8" s="1"/>
  <c r="AO46" i="5"/>
  <c r="AM46" i="5"/>
  <c r="AN46" i="5"/>
  <c r="AV47" i="5"/>
  <c r="AW47" i="5"/>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N59" i="9" l="1"/>
  <c r="BK59" i="11"/>
  <c r="AQ74" i="9"/>
  <c r="CM74" i="8" s="1"/>
  <c r="AO47" i="5"/>
  <c r="AM47" i="5"/>
  <c r="AN47" i="5"/>
  <c r="AR47" i="5" s="1"/>
  <c r="AV48" i="5"/>
  <c r="AW48" i="5"/>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0" i="11"/>
  <c r="AQ75" i="9"/>
  <c r="CM75" i="8" s="1"/>
  <c r="AO48" i="5"/>
  <c r="AM48" i="5"/>
  <c r="AN48" i="5"/>
  <c r="AV49" i="5"/>
  <c r="AW49" i="5"/>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N61" i="9" l="1"/>
  <c r="BK61" i="11"/>
  <c r="AQ76" i="9"/>
  <c r="CM76" i="8" s="1"/>
  <c r="AO49" i="5"/>
  <c r="AM49" i="5"/>
  <c r="AN49" i="5"/>
  <c r="AR49" i="5" s="1"/>
  <c r="AV50" i="5"/>
  <c r="AW50" i="5"/>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N62" i="9" l="1"/>
  <c r="BK62" i="11"/>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N63" i="9" l="1"/>
  <c r="BK63" i="11"/>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N64" i="9" l="1"/>
  <c r="BK64" i="11"/>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5" i="11"/>
  <c r="AQ80" i="9"/>
  <c r="CM80" i="8" s="1"/>
  <c r="B69" i="4"/>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6" i="11"/>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7" i="1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N68" i="9" l="1"/>
  <c r="BK68" i="11"/>
  <c r="AQ83" i="9"/>
  <c r="CM83" i="8" s="1"/>
  <c r="AO56" i="5"/>
  <c r="AM56" i="5"/>
  <c r="AN56" i="5"/>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69" i="11"/>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0" i="11"/>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1" i="11"/>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N72" i="9" l="1"/>
  <c r="BK72" i="11"/>
  <c r="AQ87" i="9"/>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N73" i="9" l="1"/>
  <c r="BK73" i="11"/>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4" i="11"/>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N75" i="9" l="1"/>
  <c r="BK75" i="11"/>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6" i="1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N77" i="9" l="1"/>
  <c r="BK77" i="11"/>
  <c r="AQ92" i="9"/>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N78" i="9" l="1"/>
  <c r="BK78" i="1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79" i="11"/>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N80" i="9" l="1"/>
  <c r="BK80" i="1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N81" i="9" l="1"/>
  <c r="BK81" i="11"/>
  <c r="AQ96" i="9"/>
  <c r="CM96" i="8" s="1"/>
  <c r="AO69" i="5"/>
  <c r="AM69" i="5"/>
  <c r="AN69" i="5"/>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2" i="1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3" i="11"/>
  <c r="AQ98" i="9"/>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4" i="11"/>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5" i="1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6" i="11"/>
  <c r="AQ101" i="9"/>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N87" i="9" l="1"/>
  <c r="BK87" i="11"/>
  <c r="AQ102" i="9"/>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N88" i="9" l="1"/>
  <c r="BK88" i="1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89" i="1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0" i="11"/>
  <c r="AQ105" i="9"/>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1" i="11"/>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2" i="11"/>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N93" i="9" l="1"/>
  <c r="BK93" i="1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4" i="1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N95" i="9" l="1"/>
  <c r="BK95" i="11"/>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6" i="11"/>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7" i="11"/>
  <c r="AQ112" i="9"/>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8" i="11"/>
  <c r="AQ113" i="9"/>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99" i="1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N100" i="9" l="1"/>
  <c r="BK100" i="11"/>
  <c r="AQ115" i="9"/>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1" i="11"/>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N102" i="9" l="1"/>
  <c r="BK102" i="11"/>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N103" i="9" l="1"/>
  <c r="BK103" i="11"/>
  <c r="AQ118" i="9"/>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N104" i="9" l="1"/>
  <c r="BK104" i="1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5" i="1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6" i="1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7" i="11"/>
  <c r="AQ122" i="9"/>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8" i="1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09" i="1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0" i="11"/>
  <c r="AQ125" i="9"/>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1" i="11"/>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2" i="11"/>
  <c r="AQ127" i="9"/>
  <c r="CM127" i="8" s="1"/>
  <c r="AO100" i="5"/>
  <c r="AM100" i="5"/>
  <c r="AN100" i="5"/>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N113" i="9" l="1"/>
  <c r="BK113" i="11"/>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4" i="11"/>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5" i="11"/>
  <c r="AQ130" i="9"/>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6" i="11"/>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N117" i="9" l="1"/>
  <c r="BK117" i="1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8" i="11"/>
  <c r="AQ133" i="9"/>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19" i="11"/>
  <c r="AQ134" i="9"/>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0" i="11"/>
  <c r="AQ135" i="9"/>
  <c r="CM135" i="8" s="1"/>
  <c r="AO108" i="5"/>
  <c r="AM108" i="5"/>
  <c r="AN108" i="5"/>
  <c r="AR108" i="5" s="1"/>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1" i="11"/>
  <c r="AQ136" i="9"/>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N122" i="9" l="1"/>
  <c r="BK122" i="11"/>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N123" i="9" l="1"/>
  <c r="BK123" i="11"/>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4" i="11"/>
  <c r="AO112" i="5"/>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N125" i="9" l="1"/>
  <c r="BK125" i="11"/>
  <c r="AI112" i="7"/>
  <c r="AO113" i="5"/>
  <c r="AM113" i="5"/>
  <c r="AN113" i="5"/>
  <c r="AR113" i="5" s="1"/>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6" i="11"/>
  <c r="AO114" i="5"/>
  <c r="AM114" i="5"/>
  <c r="AN114" i="5"/>
  <c r="AR114" i="5" s="1"/>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7" i="11"/>
  <c r="AO115" i="5"/>
  <c r="AM115" i="5"/>
  <c r="AN115" i="5"/>
  <c r="AR115" i="5" s="1"/>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N128" i="9" l="1"/>
  <c r="BK128" i="11"/>
  <c r="AI115" i="7"/>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29" i="11"/>
  <c r="AO117" i="5"/>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0" i="11"/>
  <c r="AO118" i="5"/>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N131" i="9" l="1"/>
  <c r="BK131" i="11"/>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N132" i="9" l="1"/>
  <c r="BK132" i="11"/>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3" i="11"/>
  <c r="AO121" i="5"/>
  <c r="AM121" i="5"/>
  <c r="AN121" i="5"/>
  <c r="AR121" i="5" s="1"/>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4" i="11"/>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5" i="11"/>
  <c r="AO123" i="5"/>
  <c r="AM123" i="5"/>
  <c r="AN123" i="5"/>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N136" i="9" l="1"/>
  <c r="BK136" i="11"/>
  <c r="AO124" i="5"/>
  <c r="AM124" i="5"/>
  <c r="AN124" i="5"/>
  <c r="AR124" i="5" s="1"/>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Z4" i="2" s="1"/>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P21" i="8" s="1"/>
  <c r="M21" i="2"/>
  <c r="DF21" i="8"/>
  <c r="G21" i="1" s="1"/>
  <c r="N21" i="8" s="1"/>
  <c r="AA9" i="8"/>
  <c r="H9" i="11" s="1"/>
  <c r="R21" i="8" l="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P22" i="8" s="1"/>
  <c r="DF22" i="8"/>
  <c r="G22" i="1" s="1"/>
  <c r="N22" i="8" s="1"/>
  <c r="AA10" i="8"/>
  <c r="E10" i="2" s="1"/>
  <c r="L10" i="2" s="1"/>
  <c r="R22" i="8" l="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Z10" i="2"/>
  <c r="BJ11" i="1"/>
  <c r="P10" i="7"/>
  <c r="F10" i="9"/>
  <c r="C10" i="8"/>
  <c r="M23" i="2" l="1"/>
  <c r="DF23" i="8"/>
  <c r="G23" i="1" s="1"/>
  <c r="N23" i="8" s="1"/>
  <c r="CG23" i="8"/>
  <c r="P23" i="8" s="1"/>
  <c r="AA11" i="8"/>
  <c r="Y10" i="2"/>
  <c r="X10" i="2" s="1"/>
  <c r="R23" i="8" l="1"/>
  <c r="H11" i="1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Z11" i="2"/>
  <c r="Y11" i="2" s="1"/>
  <c r="X11" i="2" s="1"/>
  <c r="AO12" i="1"/>
  <c r="BJ12" i="1"/>
  <c r="C11" i="8"/>
  <c r="P11" i="7"/>
  <c r="M24" i="2" l="1"/>
  <c r="CG24" i="8"/>
  <c r="P24" i="8" s="1"/>
  <c r="DF24" i="8"/>
  <c r="G24" i="1" s="1"/>
  <c r="N24" i="8" s="1"/>
  <c r="AA12" i="8"/>
  <c r="H12" i="11" s="1"/>
  <c r="R24" i="8" l="1"/>
  <c r="AW12" i="8"/>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M25" i="2"/>
  <c r="DF25" i="8"/>
  <c r="G25" i="1" s="1"/>
  <c r="N25" i="8" s="1"/>
  <c r="AA13" i="8"/>
  <c r="H13" i="11" s="1"/>
  <c r="P25" i="8" l="1"/>
  <c r="R25" i="8" s="1"/>
  <c r="B13" i="8"/>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Z13" i="2"/>
  <c r="AA14" i="8" s="1"/>
  <c r="C13" i="8"/>
  <c r="F13" i="9"/>
  <c r="DF26" i="8" l="1"/>
  <c r="G26" i="1" s="1"/>
  <c r="N26" i="8" s="1"/>
  <c r="Y13" i="2"/>
  <c r="X13" i="2" s="1"/>
  <c r="M26" i="2"/>
  <c r="CG26" i="8"/>
  <c r="B14" i="8"/>
  <c r="D14" i="2" s="1"/>
  <c r="H14" i="11"/>
  <c r="AB14" i="7"/>
  <c r="AJ14" i="7" s="1"/>
  <c r="AW14" i="8"/>
  <c r="E14" i="2"/>
  <c r="L14" i="2" s="1"/>
  <c r="P26" i="8" l="1"/>
  <c r="R26" i="8" s="1"/>
  <c r="U14" i="2"/>
  <c r="W13" i="2" s="1"/>
  <c r="C14" i="2" l="1"/>
  <c r="S14" i="8" s="1"/>
  <c r="F14" i="1" l="1"/>
  <c r="H14" i="2"/>
  <c r="F14" i="2"/>
  <c r="AP14" i="1" s="1"/>
  <c r="I14" i="2"/>
  <c r="AA14" i="1" l="1"/>
  <c r="S14" i="1" s="1"/>
  <c r="H15" i="1" s="1"/>
  <c r="I14" i="11"/>
  <c r="O14" i="7"/>
  <c r="T14" i="8"/>
  <c r="W14" i="8" s="1"/>
  <c r="V14" i="8"/>
  <c r="T14" i="1"/>
  <c r="I15" i="1" s="1"/>
  <c r="AO15" i="1" s="1"/>
  <c r="J14" i="11"/>
  <c r="G14" i="2"/>
  <c r="AO15" i="8" l="1"/>
  <c r="E27" i="8" s="1"/>
  <c r="Z14" i="2"/>
  <c r="BJ15" i="1"/>
  <c r="P14" i="7"/>
  <c r="F14" i="9"/>
  <c r="C14" i="8"/>
  <c r="AK15" i="5"/>
  <c r="AQ15" i="8"/>
  <c r="C15" i="11"/>
  <c r="BI15" i="1"/>
  <c r="V15" i="10"/>
  <c r="AC15" i="7"/>
  <c r="M27" i="2" l="1"/>
  <c r="AA15" i="8"/>
  <c r="DF27" i="8"/>
  <c r="G27" i="1" s="1"/>
  <c r="N27" i="8" s="1"/>
  <c r="CG27" i="8"/>
  <c r="P27" i="8" s="1"/>
  <c r="Y14" i="2"/>
  <c r="X14" i="2" s="1"/>
  <c r="R27" i="8" l="1"/>
  <c r="AB15" i="7"/>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DF28" i="8"/>
  <c r="G28" i="1" s="1"/>
  <c r="N28" i="8" s="1"/>
  <c r="AA16" i="8"/>
  <c r="B16" i="8" s="1"/>
  <c r="D16" i="2" s="1"/>
  <c r="P28" i="8" l="1"/>
  <c r="R28" i="8" s="1"/>
  <c r="E16" i="2"/>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Z16" i="2"/>
  <c r="C16" i="8"/>
  <c r="BJ17" i="1"/>
  <c r="P16" i="7"/>
  <c r="F16" i="9"/>
  <c r="BI17" i="1"/>
  <c r="V17" i="10"/>
  <c r="AC17" i="7"/>
  <c r="AQ17" i="8"/>
  <c r="AK17" i="5"/>
  <c r="C17" i="11"/>
  <c r="E30" i="8" l="1"/>
  <c r="AA17" i="8"/>
  <c r="B17" i="8" s="1"/>
  <c r="DF29" i="8"/>
  <c r="G29" i="1" s="1"/>
  <c r="N29" i="8" s="1"/>
  <c r="CG29" i="8"/>
  <c r="M29" i="2"/>
  <c r="E31" i="8"/>
  <c r="CG30" i="8"/>
  <c r="M30" i="2"/>
  <c r="DF30" i="8"/>
  <c r="G30" i="1" s="1"/>
  <c r="N30" i="8" s="1"/>
  <c r="Y16" i="2"/>
  <c r="X16" i="2" s="1"/>
  <c r="P29" i="8" l="1"/>
  <c r="R29" i="8" s="1"/>
  <c r="P30" i="8"/>
  <c r="R30" i="8" s="1"/>
  <c r="E32" i="8"/>
  <c r="M31" i="2"/>
  <c r="CG31" i="8"/>
  <c r="DF31" i="8"/>
  <c r="G31" i="1" s="1"/>
  <c r="N31" i="8" s="1"/>
  <c r="D17" i="2"/>
  <c r="H17" i="11"/>
  <c r="AW17" i="8"/>
  <c r="E17" i="2"/>
  <c r="L17" i="2" s="1"/>
  <c r="AB17" i="7"/>
  <c r="AJ17" i="7" s="1"/>
  <c r="P31" i="8" l="1"/>
  <c r="R31" i="8" s="1"/>
  <c r="E33" i="8"/>
  <c r="CG32" i="8"/>
  <c r="M32" i="2"/>
  <c r="DF32" i="8"/>
  <c r="G32" i="1" s="1"/>
  <c r="N32" i="8" s="1"/>
  <c r="U17" i="2"/>
  <c r="W16" i="2" s="1"/>
  <c r="P32" i="8" l="1"/>
  <c r="R32" i="8" s="1"/>
  <c r="E34" i="8"/>
  <c r="M33" i="2"/>
  <c r="CG33" i="8"/>
  <c r="DF33" i="8"/>
  <c r="G33" i="1" s="1"/>
  <c r="N33" i="8" s="1"/>
  <c r="C17" i="2"/>
  <c r="S17" i="8" s="1"/>
  <c r="P33" i="8" l="1"/>
  <c r="R33" i="8" s="1"/>
  <c r="E35" i="8"/>
  <c r="M34" i="2"/>
  <c r="CG34" i="8"/>
  <c r="DF34" i="8"/>
  <c r="G34" i="1" s="1"/>
  <c r="N34" i="8" s="1"/>
  <c r="F17" i="1"/>
  <c r="I17" i="2"/>
  <c r="F17" i="2"/>
  <c r="AP17" i="1" s="1"/>
  <c r="H17" i="2"/>
  <c r="P34" i="8" l="1"/>
  <c r="R34" i="8" s="1"/>
  <c r="E36" i="8"/>
  <c r="CG35" i="8"/>
  <c r="M35" i="2"/>
  <c r="DF35" i="8"/>
  <c r="G35" i="1" s="1"/>
  <c r="N35" i="8" s="1"/>
  <c r="J17" i="11"/>
  <c r="T17" i="1"/>
  <c r="I18" i="1" s="1"/>
  <c r="AO18" i="1" s="1"/>
  <c r="G17" i="2"/>
  <c r="Z17" i="2" s="1"/>
  <c r="T17" i="8"/>
  <c r="W17" i="8" s="1"/>
  <c r="V17" i="8"/>
  <c r="AA17" i="1"/>
  <c r="S17" i="1" s="1"/>
  <c r="H18" i="1" s="1"/>
  <c r="I17" i="11"/>
  <c r="O17" i="7"/>
  <c r="P35" i="8" l="1"/>
  <c r="R35" i="8" s="1"/>
  <c r="E37" i="8"/>
  <c r="M36" i="2"/>
  <c r="CG36" i="8"/>
  <c r="DF36" i="8"/>
  <c r="G36" i="1" s="1"/>
  <c r="N36" i="8" s="1"/>
  <c r="AA18" i="8"/>
  <c r="V18" i="10"/>
  <c r="AC18" i="7"/>
  <c r="BI18" i="1"/>
  <c r="AK18" i="5"/>
  <c r="C18" i="11"/>
  <c r="AQ18" i="8"/>
  <c r="C17" i="8"/>
  <c r="BJ18" i="1"/>
  <c r="F17" i="9"/>
  <c r="P17" i="7"/>
  <c r="P36" i="8" l="1"/>
  <c r="R36" i="8" s="1"/>
  <c r="E38" i="8"/>
  <c r="CM38" i="8" s="1"/>
  <c r="CG37" i="8"/>
  <c r="M37" i="2"/>
  <c r="DF37" i="8"/>
  <c r="G37" i="1" s="1"/>
  <c r="N37" i="8" s="1"/>
  <c r="B18" i="8"/>
  <c r="Y17" i="2"/>
  <c r="X17" i="2" s="1"/>
  <c r="P37" i="8" l="1"/>
  <c r="R37" i="8" s="1"/>
  <c r="E39" i="8"/>
  <c r="CM39" i="8" s="1"/>
  <c r="CG38" i="8"/>
  <c r="M38" i="2"/>
  <c r="DF38" i="8"/>
  <c r="G38" i="1" s="1"/>
  <c r="N38" i="8" s="1"/>
  <c r="D18" i="2"/>
  <c r="E18" i="2"/>
  <c r="L18" i="2" s="1"/>
  <c r="AW18" i="8"/>
  <c r="H18" i="11"/>
  <c r="AB18" i="7"/>
  <c r="AJ18" i="7" s="1"/>
  <c r="P38" i="8" l="1"/>
  <c r="R38" i="8" s="1"/>
  <c r="E40" i="8"/>
  <c r="CM40" i="8" s="1"/>
  <c r="M39" i="2"/>
  <c r="CG39" i="8"/>
  <c r="DF39" i="8"/>
  <c r="G39" i="1" s="1"/>
  <c r="N39" i="8" s="1"/>
  <c r="U18" i="2"/>
  <c r="W17" i="2" s="1"/>
  <c r="B39" i="4" l="1"/>
  <c r="C98" i="4" s="1"/>
  <c r="P39" i="8"/>
  <c r="R39" i="8" s="1"/>
  <c r="E41" i="8"/>
  <c r="CM41" i="8" s="1"/>
  <c r="CG40" i="8"/>
  <c r="M40" i="2"/>
  <c r="DF40" i="8"/>
  <c r="G40" i="1" s="1"/>
  <c r="C18" i="2"/>
  <c r="S18" i="8" s="1"/>
  <c r="P40" i="8" l="1"/>
  <c r="R40" i="8" s="1"/>
  <c r="N40" i="8"/>
  <c r="B59" i="4"/>
  <c r="E42" i="8"/>
  <c r="CM42" i="8" s="1"/>
  <c r="M41" i="2"/>
  <c r="CG41" i="8"/>
  <c r="DF41" i="8"/>
  <c r="G41" i="1" s="1"/>
  <c r="N41" i="8" s="1"/>
  <c r="F18" i="2"/>
  <c r="AP18" i="1" s="1"/>
  <c r="I18" i="2"/>
  <c r="AA18" i="1" s="1"/>
  <c r="S18" i="1" s="1"/>
  <c r="H19" i="1" s="1"/>
  <c r="H18" i="2"/>
  <c r="F18" i="1"/>
  <c r="P41" i="8" l="1"/>
  <c r="R41" i="8" s="1"/>
  <c r="E43" i="8"/>
  <c r="CM43" i="8" s="1"/>
  <c r="CG42" i="8"/>
  <c r="M42" i="2"/>
  <c r="DF42" i="8"/>
  <c r="G42" i="1" s="1"/>
  <c r="N42" i="8" s="1"/>
  <c r="V18" i="8"/>
  <c r="T18" i="8"/>
  <c r="W18" i="8" s="1"/>
  <c r="V19" i="10"/>
  <c r="AC19" i="7"/>
  <c r="C19" i="11"/>
  <c r="AK19" i="5"/>
  <c r="AQ19" i="8"/>
  <c r="BI19" i="1"/>
  <c r="O18" i="7"/>
  <c r="I18" i="11"/>
  <c r="J18" i="11"/>
  <c r="T18" i="1"/>
  <c r="I19" i="1" s="1"/>
  <c r="AO19" i="1" s="1"/>
  <c r="G18" i="2"/>
  <c r="Z18" i="2" s="1"/>
  <c r="P42" i="8" l="1"/>
  <c r="R42" i="8" s="1"/>
  <c r="E44" i="8"/>
  <c r="CM44" i="8" s="1"/>
  <c r="M43" i="2"/>
  <c r="CG43" i="8"/>
  <c r="DF43" i="8"/>
  <c r="G43" i="1" s="1"/>
  <c r="N43" i="8" s="1"/>
  <c r="AA19" i="8"/>
  <c r="BJ19" i="1"/>
  <c r="C18" i="8"/>
  <c r="P18" i="7"/>
  <c r="F18" i="9"/>
  <c r="P43" i="8" l="1"/>
  <c r="R43" i="8" s="1"/>
  <c r="E45" i="8"/>
  <c r="CM45" i="8" s="1"/>
  <c r="CG44" i="8"/>
  <c r="M44" i="2"/>
  <c r="DF44" i="8"/>
  <c r="G44" i="1" s="1"/>
  <c r="N44" i="8" s="1"/>
  <c r="B19" i="8"/>
  <c r="Y18" i="2"/>
  <c r="X18" i="2" s="1"/>
  <c r="P44" i="8" l="1"/>
  <c r="R44" i="8" s="1"/>
  <c r="E46" i="8"/>
  <c r="CM46" i="8" s="1"/>
  <c r="CG45" i="8"/>
  <c r="M45" i="2"/>
  <c r="DF45" i="8"/>
  <c r="G45" i="1" s="1"/>
  <c r="N45" i="8" s="1"/>
  <c r="D19" i="2"/>
  <c r="H19" i="11"/>
  <c r="AB19" i="7"/>
  <c r="AJ19" i="7" s="1"/>
  <c r="E19" i="2"/>
  <c r="L19" i="2" s="1"/>
  <c r="AW19" i="8"/>
  <c r="P45" i="8" l="1"/>
  <c r="R45" i="8" s="1"/>
  <c r="E47" i="8"/>
  <c r="CM47" i="8" s="1"/>
  <c r="M46" i="2"/>
  <c r="CG46" i="8"/>
  <c r="DF46" i="8"/>
  <c r="G46" i="1" s="1"/>
  <c r="N46" i="8" s="1"/>
  <c r="U19" i="2"/>
  <c r="W18" i="2" s="1"/>
  <c r="P46" i="8" l="1"/>
  <c r="R46" i="8" s="1"/>
  <c r="E48" i="8"/>
  <c r="CM48" i="8" s="1"/>
  <c r="CG47" i="8"/>
  <c r="M47" i="2"/>
  <c r="DF47" i="8"/>
  <c r="G47" i="1" s="1"/>
  <c r="N47" i="8" s="1"/>
  <c r="C19" i="2"/>
  <c r="S19" i="8" s="1"/>
  <c r="P47" i="8" l="1"/>
  <c r="R47" i="8" s="1"/>
  <c r="E49" i="8"/>
  <c r="CM49" i="8" s="1"/>
  <c r="CG48" i="8"/>
  <c r="M48" i="2"/>
  <c r="DF48" i="8"/>
  <c r="G48" i="1" s="1"/>
  <c r="N48" i="8" s="1"/>
  <c r="H19" i="2"/>
  <c r="I19" i="2"/>
  <c r="F19" i="2"/>
  <c r="AP19" i="1" s="1"/>
  <c r="F19" i="1"/>
  <c r="P48" i="8" l="1"/>
  <c r="R48" i="8" s="1"/>
  <c r="E50" i="8"/>
  <c r="CG49" i="8"/>
  <c r="M49" i="2"/>
  <c r="DF49" i="8"/>
  <c r="G49" i="1" s="1"/>
  <c r="N49" i="8" s="1"/>
  <c r="I19" i="11"/>
  <c r="O19" i="7"/>
  <c r="T19" i="8"/>
  <c r="W19" i="8" s="1"/>
  <c r="V19" i="8"/>
  <c r="AA19" i="1"/>
  <c r="S19" i="1" s="1"/>
  <c r="H20" i="1" s="1"/>
  <c r="T19" i="1"/>
  <c r="I20" i="1" s="1"/>
  <c r="AO20" i="1" s="1"/>
  <c r="J19" i="11"/>
  <c r="G19" i="2"/>
  <c r="Z19" i="2" s="1"/>
  <c r="P49" i="8" l="1"/>
  <c r="R49" i="8" s="1"/>
  <c r="E51" i="8"/>
  <c r="M50" i="2"/>
  <c r="CG50" i="8"/>
  <c r="DF50" i="8"/>
  <c r="G50" i="1" s="1"/>
  <c r="N50" i="8" s="1"/>
  <c r="AA20" i="8"/>
  <c r="C19" i="8"/>
  <c r="F19" i="9"/>
  <c r="P19" i="7"/>
  <c r="AQ20" i="8"/>
  <c r="C20" i="11"/>
  <c r="AC20" i="7"/>
  <c r="AK20" i="5"/>
  <c r="BI20" i="1"/>
  <c r="V20" i="10"/>
  <c r="BJ20" i="1"/>
  <c r="P50" i="8" l="1"/>
  <c r="R50" i="8" s="1"/>
  <c r="E52" i="8"/>
  <c r="M51" i="2"/>
  <c r="CG51" i="8"/>
  <c r="DF51" i="8"/>
  <c r="G51" i="1" s="1"/>
  <c r="N51" i="8" s="1"/>
  <c r="B20" i="8"/>
  <c r="Y19" i="2"/>
  <c r="X19" i="2" s="1"/>
  <c r="P51" i="8" l="1"/>
  <c r="R51" i="8" s="1"/>
  <c r="E53" i="8"/>
  <c r="CG52" i="8"/>
  <c r="M52" i="2"/>
  <c r="DF52" i="8"/>
  <c r="G52" i="1" s="1"/>
  <c r="D20" i="2"/>
  <c r="H20" i="11"/>
  <c r="E20" i="2"/>
  <c r="L20" i="2" s="1"/>
  <c r="AW20" i="8"/>
  <c r="AB20" i="7"/>
  <c r="AJ20" i="7" s="1"/>
  <c r="P52" i="8" l="1"/>
  <c r="R52" i="8" s="1"/>
  <c r="N52" i="8"/>
  <c r="E54" i="8"/>
  <c r="M53" i="2"/>
  <c r="CG53" i="8"/>
  <c r="DF53" i="8"/>
  <c r="G53" i="1" s="1"/>
  <c r="N53" i="8" s="1"/>
  <c r="U20" i="2"/>
  <c r="W19" i="2" s="1"/>
  <c r="P53" i="8" l="1"/>
  <c r="R53" i="8" s="1"/>
  <c r="E55" i="8"/>
  <c r="M54" i="2"/>
  <c r="CG54" i="8"/>
  <c r="DF54" i="8"/>
  <c r="G54" i="1" s="1"/>
  <c r="N54" i="8" s="1"/>
  <c r="C20" i="2"/>
  <c r="S20" i="8" s="1"/>
  <c r="P54" i="8" l="1"/>
  <c r="R54" i="8" s="1"/>
  <c r="E56" i="8"/>
  <c r="CG55" i="8"/>
  <c r="M55" i="2"/>
  <c r="DF55" i="8"/>
  <c r="G55" i="1" s="1"/>
  <c r="N55" i="8" s="1"/>
  <c r="F20" i="2"/>
  <c r="AP20" i="1" s="1"/>
  <c r="H20" i="2"/>
  <c r="F20" i="1"/>
  <c r="I20" i="2"/>
  <c r="AA20" i="1" s="1"/>
  <c r="S20" i="1" s="1"/>
  <c r="H21" i="1" s="1"/>
  <c r="P55" i="8" l="1"/>
  <c r="R55" i="8" s="1"/>
  <c r="E57" i="8"/>
  <c r="M56" i="2"/>
  <c r="CG56" i="8"/>
  <c r="DF56" i="8"/>
  <c r="G56" i="1" s="1"/>
  <c r="N56" i="8" s="1"/>
  <c r="AC21" i="7"/>
  <c r="C21" i="11"/>
  <c r="AQ21" i="8"/>
  <c r="BI21" i="1"/>
  <c r="AK21" i="5"/>
  <c r="V21" i="10"/>
  <c r="T20" i="8"/>
  <c r="W20" i="8" s="1"/>
  <c r="V20" i="8"/>
  <c r="J20" i="11"/>
  <c r="T20" i="1"/>
  <c r="I21" i="1" s="1"/>
  <c r="AO21" i="1" s="1"/>
  <c r="G20" i="2"/>
  <c r="Z20" i="2" s="1"/>
  <c r="I20" i="11"/>
  <c r="O20" i="7"/>
  <c r="P56" i="8" l="1"/>
  <c r="R56" i="8" s="1"/>
  <c r="E58" i="8"/>
  <c r="M57" i="2"/>
  <c r="CG57" i="8"/>
  <c r="DF57" i="8"/>
  <c r="G57" i="1" s="1"/>
  <c r="N57" i="8" s="1"/>
  <c r="AA21" i="8"/>
  <c r="F20" i="9"/>
  <c r="P20" i="7"/>
  <c r="BJ21" i="1"/>
  <c r="C20" i="8"/>
  <c r="P57" i="8" l="1"/>
  <c r="R57" i="8" s="1"/>
  <c r="E59" i="8"/>
  <c r="CG58" i="8"/>
  <c r="M58" i="2"/>
  <c r="DF58" i="8"/>
  <c r="G58" i="1" s="1"/>
  <c r="N58" i="8" s="1"/>
  <c r="B21" i="8"/>
  <c r="Y20" i="2"/>
  <c r="X20" i="2" s="1"/>
  <c r="P58" i="8" l="1"/>
  <c r="R58" i="8" s="1"/>
  <c r="E60" i="8"/>
  <c r="CG59" i="8"/>
  <c r="M59" i="2"/>
  <c r="DF59" i="8"/>
  <c r="G59" i="1" s="1"/>
  <c r="N59" i="8" s="1"/>
  <c r="D21" i="2"/>
  <c r="AB21" i="7"/>
  <c r="AJ21" i="7" s="1"/>
  <c r="E21" i="2"/>
  <c r="L21" i="2" s="1"/>
  <c r="H21" i="11"/>
  <c r="AW21" i="8"/>
  <c r="P59" i="8" l="1"/>
  <c r="R59" i="8" s="1"/>
  <c r="E61" i="8"/>
  <c r="M60" i="2"/>
  <c r="CG60" i="8"/>
  <c r="DF60" i="8"/>
  <c r="G60" i="1" s="1"/>
  <c r="N60" i="8" s="1"/>
  <c r="U21" i="2"/>
  <c r="W20" i="2" s="1"/>
  <c r="P60" i="8" l="1"/>
  <c r="R60" i="8" s="1"/>
  <c r="E62" i="8"/>
  <c r="M61" i="2"/>
  <c r="CG61" i="8"/>
  <c r="DF61" i="8"/>
  <c r="G61" i="1" s="1"/>
  <c r="N61" i="8" s="1"/>
  <c r="C21" i="2"/>
  <c r="S21" i="8" s="1"/>
  <c r="P61" i="8" l="1"/>
  <c r="R61" i="8" s="1"/>
  <c r="E63" i="8"/>
  <c r="M62" i="2"/>
  <c r="CG62" i="8"/>
  <c r="DF62" i="8"/>
  <c r="G62" i="1" s="1"/>
  <c r="N62" i="8" s="1"/>
  <c r="F21" i="2"/>
  <c r="AP21" i="1" s="1"/>
  <c r="F21" i="1"/>
  <c r="H21" i="2"/>
  <c r="I21" i="2"/>
  <c r="P62" i="8" l="1"/>
  <c r="R62" i="8" s="1"/>
  <c r="M63" i="2"/>
  <c r="CG63" i="8"/>
  <c r="DF63" i="8"/>
  <c r="G63" i="1" s="1"/>
  <c r="N63" i="8" s="1"/>
  <c r="AA21" i="1"/>
  <c r="S21" i="1" s="1"/>
  <c r="H22" i="1" s="1"/>
  <c r="O21" i="7"/>
  <c r="I21" i="11"/>
  <c r="J21" i="11"/>
  <c r="T21" i="1"/>
  <c r="I22" i="1" s="1"/>
  <c r="AO22" i="1" s="1"/>
  <c r="G21" i="2"/>
  <c r="Z21" i="2" s="1"/>
  <c r="T21" i="8"/>
  <c r="W21" i="8" s="1"/>
  <c r="V21" i="8"/>
  <c r="P63" i="8" l="1"/>
  <c r="R63" i="8" s="1"/>
  <c r="AA22" i="8"/>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l="1"/>
  <c r="X22" i="2" s="1"/>
  <c r="D23" i="2"/>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l="1"/>
  <c r="X41" i="2" s="1"/>
  <c r="D42" i="2"/>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P64" i="8" s="1"/>
  <c r="M64" i="2"/>
  <c r="DF64" i="8"/>
  <c r="G64" i="1" s="1"/>
  <c r="N64" i="8" s="1"/>
  <c r="AA52" i="8"/>
  <c r="Y51" i="2"/>
  <c r="X51" i="2" s="1"/>
  <c r="B52" i="8" l="1"/>
  <c r="D52" i="2" s="1"/>
  <c r="R64" i="8"/>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P66" i="8" s="1"/>
  <c r="M66" i="2"/>
  <c r="DF66" i="8"/>
  <c r="G66" i="1" s="1"/>
  <c r="N66" i="8" s="1"/>
  <c r="D54" i="2"/>
  <c r="E54" i="2"/>
  <c r="L54" i="2" s="1"/>
  <c r="AW54" i="8"/>
  <c r="AB54" i="7"/>
  <c r="AJ54" i="7" s="1"/>
  <c r="H54" i="11"/>
  <c r="R66" i="8" l="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P67" i="8" s="1"/>
  <c r="M67" i="2"/>
  <c r="DF67" i="8"/>
  <c r="G67" i="1" s="1"/>
  <c r="N67" i="8" s="1"/>
  <c r="D55" i="2"/>
  <c r="AB55" i="7"/>
  <c r="AJ55" i="7" s="1"/>
  <c r="H55" i="11"/>
  <c r="E55" i="2"/>
  <c r="L55" i="2" s="1"/>
  <c r="AW55" i="8"/>
  <c r="R67" i="8" l="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P69" i="8" s="1"/>
  <c r="DF69" i="8"/>
  <c r="G69" i="1" s="1"/>
  <c r="N69" i="8" s="1"/>
  <c r="M69" i="2"/>
  <c r="D57" i="2"/>
  <c r="AB57" i="7"/>
  <c r="AJ57" i="7" s="1"/>
  <c r="AW57" i="8"/>
  <c r="E57" i="2"/>
  <c r="L57" i="2" s="1"/>
  <c r="H57" i="11"/>
  <c r="R69" i="8" l="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P70" i="8" s="1"/>
  <c r="B58" i="8"/>
  <c r="D58" i="2" s="1"/>
  <c r="H58" i="11"/>
  <c r="AB58" i="7"/>
  <c r="AJ58" i="7" s="1"/>
  <c r="E58" i="2"/>
  <c r="L58" i="2" s="1"/>
  <c r="AW58" i="8"/>
  <c r="R70" i="8" l="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DF72" i="8"/>
  <c r="G72" i="1" s="1"/>
  <c r="N72" i="8" s="1"/>
  <c r="M72" i="2"/>
  <c r="R72" i="8" l="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P73" i="8" s="1"/>
  <c r="B62" i="8"/>
  <c r="D62" i="2" s="1"/>
  <c r="E62" i="2"/>
  <c r="L62" i="2" s="1"/>
  <c r="AB62" i="7"/>
  <c r="AJ62" i="7" s="1"/>
  <c r="AW62" i="8"/>
  <c r="H62" i="11"/>
  <c r="R73" i="8" l="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P76" i="8" s="1"/>
  <c r="M76" i="2"/>
  <c r="E77" i="8"/>
  <c r="B65" i="8"/>
  <c r="D65" i="2" s="1"/>
  <c r="H65" i="11"/>
  <c r="E65" i="2"/>
  <c r="L65" i="2" s="1"/>
  <c r="AB65" i="7"/>
  <c r="AJ65" i="7" s="1"/>
  <c r="AW65" i="8"/>
  <c r="U65" i="2" l="1"/>
  <c r="W64" i="2" s="1"/>
  <c r="C39" i="4"/>
  <c r="C93" i="4"/>
  <c r="C42" i="4" s="1"/>
  <c r="E42" i="4" s="1"/>
  <c r="R76" i="8"/>
  <c r="F39" i="4"/>
  <c r="H39" i="4" s="1"/>
  <c r="H43" i="4" s="1"/>
  <c r="J52" i="4" s="1"/>
  <c r="DF77" i="8"/>
  <c r="G77" i="1" s="1"/>
  <c r="N77" i="8" s="1"/>
  <c r="CG77" i="8"/>
  <c r="P77" i="8" s="1"/>
  <c r="M77" i="2"/>
  <c r="E78" i="8"/>
  <c r="B60" i="4" l="1"/>
  <c r="C43" i="4"/>
  <c r="I51" i="4" s="1"/>
  <c r="E39" i="4"/>
  <c r="E43" i="4" s="1"/>
  <c r="B61" i="4" s="1"/>
  <c r="R77" i="8"/>
  <c r="F43" i="4"/>
  <c r="I52" i="4" s="1"/>
  <c r="M78" i="2"/>
  <c r="E79" i="8"/>
  <c r="DF78" i="8"/>
  <c r="G78" i="1" s="1"/>
  <c r="N78" i="8" s="1"/>
  <c r="CG78" i="8"/>
  <c r="P78" i="8" s="1"/>
  <c r="C65" i="2"/>
  <c r="S65" i="8" s="1"/>
  <c r="J51" i="4" l="1"/>
  <c r="R78" i="8"/>
  <c r="CG79" i="8"/>
  <c r="P79" i="8" s="1"/>
  <c r="E80" i="8"/>
  <c r="M79" i="2"/>
  <c r="DF79" i="8"/>
  <c r="G79" i="1" s="1"/>
  <c r="N79" i="8" s="1"/>
  <c r="I65" i="2"/>
  <c r="AA65" i="1" s="1"/>
  <c r="S65" i="1" s="1"/>
  <c r="H66" i="1" s="1"/>
  <c r="F65" i="1"/>
  <c r="H65" i="2"/>
  <c r="F65" i="2"/>
  <c r="AP65" i="1" s="1"/>
  <c r="R79" i="8" l="1"/>
  <c r="DF80" i="8"/>
  <c r="G80" i="1" s="1"/>
  <c r="N80" i="8" s="1"/>
  <c r="M80" i="2"/>
  <c r="CG80" i="8"/>
  <c r="P80" i="8" s="1"/>
  <c r="E81" i="8"/>
  <c r="AC66" i="7"/>
  <c r="C66" i="11"/>
  <c r="V66" i="10"/>
  <c r="AK66" i="5"/>
  <c r="AQ66" i="8"/>
  <c r="BI66" i="1"/>
  <c r="T65" i="1"/>
  <c r="I66" i="1" s="1"/>
  <c r="AO66" i="1" s="1"/>
  <c r="J65" i="11"/>
  <c r="G65" i="2"/>
  <c r="Z65" i="2" s="1"/>
  <c r="T65" i="8"/>
  <c r="W65" i="8" s="1"/>
  <c r="V65" i="8"/>
  <c r="I65" i="11"/>
  <c r="O65" i="7"/>
  <c r="R80" i="8" l="1"/>
  <c r="AA66" i="8"/>
  <c r="DF81" i="8"/>
  <c r="G81" i="1" s="1"/>
  <c r="N81" i="8" s="1"/>
  <c r="CG81" i="8"/>
  <c r="P81" i="8" s="1"/>
  <c r="M81" i="2"/>
  <c r="E82" i="8"/>
  <c r="C65" i="8"/>
  <c r="BJ66" i="1"/>
  <c r="F65" i="9"/>
  <c r="P65" i="7"/>
  <c r="R81" i="8" l="1"/>
  <c r="CG82" i="8"/>
  <c r="P82" i="8" s="1"/>
  <c r="M82" i="2"/>
  <c r="DF82" i="8"/>
  <c r="G82" i="1" s="1"/>
  <c r="N82" i="8" s="1"/>
  <c r="Y65" i="2"/>
  <c r="X65" i="2" s="1"/>
  <c r="R82" i="8" l="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P83" i="8" s="1"/>
  <c r="F71" i="1"/>
  <c r="H71" i="2"/>
  <c r="F71" i="2"/>
  <c r="AP71" i="1" s="1"/>
  <c r="I71" i="2"/>
  <c r="AA71" i="1" s="1"/>
  <c r="S71" i="1" s="1"/>
  <c r="H72" i="1" s="1"/>
  <c r="R83" i="8" l="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P84" i="8" s="1"/>
  <c r="DF84" i="8"/>
  <c r="G84" i="1" s="1"/>
  <c r="N84" i="8" s="1"/>
  <c r="F72" i="2"/>
  <c r="AP72" i="1" s="1"/>
  <c r="I72" i="2"/>
  <c r="AA72" i="1" s="1"/>
  <c r="S72" i="1" s="1"/>
  <c r="H73" i="1" s="1"/>
  <c r="F72" i="1"/>
  <c r="H72" i="2"/>
  <c r="R84" i="8" l="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P85" i="8" s="1"/>
  <c r="DF85" i="8"/>
  <c r="G85" i="1" s="1"/>
  <c r="N85" i="8" s="1"/>
  <c r="I73" i="2"/>
  <c r="AA73" i="1" s="1"/>
  <c r="S73" i="1" s="1"/>
  <c r="H74" i="1" s="1"/>
  <c r="F73" i="1"/>
  <c r="H73" i="2"/>
  <c r="F73" i="2"/>
  <c r="AP73" i="1" s="1"/>
  <c r="R85" i="8" l="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P86" i="8" s="1"/>
  <c r="M86" i="2"/>
  <c r="F74" i="2"/>
  <c r="AP74" i="1" s="1"/>
  <c r="F74" i="1"/>
  <c r="I74" i="2"/>
  <c r="H74" i="2"/>
  <c r="R86" i="8" l="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P87" i="8" s="1"/>
  <c r="I75" i="2"/>
  <c r="AA75" i="1" s="1"/>
  <c r="S75" i="1" s="1"/>
  <c r="H76" i="1" s="1"/>
  <c r="H75" i="2"/>
  <c r="F75" i="2"/>
  <c r="AP75" i="1" s="1"/>
  <c r="F75" i="1"/>
  <c r="R87" i="8" l="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P88" i="8" s="1"/>
  <c r="E89" i="8"/>
  <c r="F45" i="4"/>
  <c r="H76" i="2"/>
  <c r="F76" i="2"/>
  <c r="AP76" i="1" s="1"/>
  <c r="F76" i="1"/>
  <c r="I76" i="2"/>
  <c r="R88" i="8" l="1"/>
  <c r="DF89" i="8"/>
  <c r="G89" i="1" s="1"/>
  <c r="N89" i="8" s="1"/>
  <c r="M89" i="2"/>
  <c r="CG89" i="8"/>
  <c r="P89" i="8" s="1"/>
  <c r="E90" i="8"/>
  <c r="T76" i="8"/>
  <c r="W76" i="8" s="1"/>
  <c r="V76" i="8"/>
  <c r="I76" i="11"/>
  <c r="O76" i="7"/>
  <c r="AA76" i="1"/>
  <c r="S76" i="1" s="1"/>
  <c r="J76" i="11"/>
  <c r="T76" i="1"/>
  <c r="I77" i="1" s="1"/>
  <c r="AO77" i="1" s="1"/>
  <c r="G76" i="2"/>
  <c r="Z76" i="2" s="1"/>
  <c r="H45" i="4"/>
  <c r="H46" i="4" s="1"/>
  <c r="F46" i="4"/>
  <c r="R89" i="8" l="1"/>
  <c r="AA77" i="8"/>
  <c r="DF90" i="8"/>
  <c r="G90" i="1" s="1"/>
  <c r="N90" i="8" s="1"/>
  <c r="M90" i="2"/>
  <c r="E91" i="8"/>
  <c r="CG90" i="8"/>
  <c r="P90" i="8" s="1"/>
  <c r="C76" i="8"/>
  <c r="M27" i="7"/>
  <c r="H77" i="1"/>
  <c r="BJ77" i="1"/>
  <c r="P76" i="7"/>
  <c r="F76" i="9"/>
  <c r="R90" i="8" l="1"/>
  <c r="DF91" i="8"/>
  <c r="G91" i="1" s="1"/>
  <c r="N91" i="8" s="1"/>
  <c r="M91" i="2"/>
  <c r="CG91" i="8"/>
  <c r="P91" i="8" s="1"/>
  <c r="E92" i="8"/>
  <c r="AK77" i="5"/>
  <c r="BI77" i="1"/>
  <c r="V77" i="10"/>
  <c r="C77" i="11"/>
  <c r="AQ77" i="8"/>
  <c r="AC77" i="7"/>
  <c r="Y76" i="2"/>
  <c r="X76" i="2" s="1"/>
  <c r="R91" i="8" l="1"/>
  <c r="M92" i="2"/>
  <c r="DF92" i="8"/>
  <c r="G92" i="1" s="1"/>
  <c r="N92" i="8" s="1"/>
  <c r="E93" i="8"/>
  <c r="CG92" i="8"/>
  <c r="P92" i="8" s="1"/>
  <c r="H77" i="11"/>
  <c r="AB77" i="7"/>
  <c r="AJ77" i="7" s="1"/>
  <c r="E77" i="2"/>
  <c r="L77" i="2" s="1"/>
  <c r="AW77" i="8"/>
  <c r="B77" i="8"/>
  <c r="D77" i="2" s="1"/>
  <c r="U77" i="2" l="1"/>
  <c r="W76" i="2" s="1"/>
  <c r="R92" i="8"/>
  <c r="DF93" i="8"/>
  <c r="G93" i="1" s="1"/>
  <c r="N93" i="8" s="1"/>
  <c r="CG93" i="8"/>
  <c r="P93" i="8" s="1"/>
  <c r="M93" i="2"/>
  <c r="E94" i="8"/>
  <c r="R93" i="8" l="1"/>
  <c r="DF94" i="8"/>
  <c r="G94" i="1" s="1"/>
  <c r="N94" i="8" s="1"/>
  <c r="E95" i="8"/>
  <c r="M94" i="2"/>
  <c r="CG94" i="8"/>
  <c r="P94" i="8" s="1"/>
  <c r="C77" i="2"/>
  <c r="S77" i="8" s="1"/>
  <c r="R94" i="8" l="1"/>
  <c r="DF95" i="8"/>
  <c r="G95" i="1" s="1"/>
  <c r="N95" i="8" s="1"/>
  <c r="CG95" i="8"/>
  <c r="P95" i="8" s="1"/>
  <c r="M95" i="2"/>
  <c r="E96" i="8"/>
  <c r="I77" i="2"/>
  <c r="F77" i="1"/>
  <c r="H77" i="2"/>
  <c r="F77" i="2"/>
  <c r="AP77" i="1" s="1"/>
  <c r="R95" i="8" l="1"/>
  <c r="M96" i="2"/>
  <c r="E97" i="8"/>
  <c r="DF96" i="8"/>
  <c r="G96" i="1" s="1"/>
  <c r="N96" i="8" s="1"/>
  <c r="CG96" i="8"/>
  <c r="P96" i="8" s="1"/>
  <c r="J77" i="11"/>
  <c r="T77" i="1"/>
  <c r="I78" i="1" s="1"/>
  <c r="AO78" i="1" s="1"/>
  <c r="G77" i="2"/>
  <c r="Z77" i="2" s="1"/>
  <c r="I77" i="11"/>
  <c r="O77" i="7"/>
  <c r="V77" i="8"/>
  <c r="T77" i="8"/>
  <c r="W77" i="8" s="1"/>
  <c r="AA77" i="1"/>
  <c r="S77" i="1" s="1"/>
  <c r="H78" i="1" s="1"/>
  <c r="R96" i="8" l="1"/>
  <c r="AA78" i="8"/>
  <c r="CG97" i="8"/>
  <c r="P97" i="8" s="1"/>
  <c r="E98" i="8"/>
  <c r="DF97" i="8"/>
  <c r="G97" i="1" s="1"/>
  <c r="N97" i="8" s="1"/>
  <c r="M97" i="2"/>
  <c r="AC78" i="7"/>
  <c r="AK78" i="5"/>
  <c r="V78" i="10"/>
  <c r="AQ78" i="8"/>
  <c r="BI78" i="1"/>
  <c r="C78" i="11"/>
  <c r="C77" i="8"/>
  <c r="BJ78" i="1"/>
  <c r="F77" i="9"/>
  <c r="P77" i="7"/>
  <c r="R97" i="8" l="1"/>
  <c r="CG98" i="8"/>
  <c r="P98" i="8" s="1"/>
  <c r="DF98" i="8"/>
  <c r="G98" i="1" s="1"/>
  <c r="N98" i="8" s="1"/>
  <c r="M98" i="2"/>
  <c r="E99" i="8"/>
  <c r="Y77" i="2"/>
  <c r="X77" i="2" s="1"/>
  <c r="R98" i="8" l="1"/>
  <c r="CG99" i="8"/>
  <c r="P99" i="8" s="1"/>
  <c r="DF99" i="8"/>
  <c r="G99" i="1" s="1"/>
  <c r="N99" i="8" s="1"/>
  <c r="M99" i="2"/>
  <c r="E100" i="8"/>
  <c r="AB78" i="7"/>
  <c r="AJ78" i="7" s="1"/>
  <c r="E78" i="2"/>
  <c r="L78" i="2" s="1"/>
  <c r="H78" i="11"/>
  <c r="AW78" i="8"/>
  <c r="B78" i="8"/>
  <c r="D78" i="2" s="1"/>
  <c r="U78" i="2" s="1"/>
  <c r="R99" i="8" l="1"/>
  <c r="M100" i="2"/>
  <c r="DF100" i="8"/>
  <c r="G100" i="1" s="1"/>
  <c r="N100" i="8" s="1"/>
  <c r="E101" i="8"/>
  <c r="CG100" i="8"/>
  <c r="P100" i="8" s="1"/>
  <c r="W77" i="2"/>
  <c r="R100" i="8" l="1"/>
  <c r="DF101" i="8"/>
  <c r="G101" i="1" s="1"/>
  <c r="N101" i="8" s="1"/>
  <c r="E102" i="8"/>
  <c r="CG101" i="8"/>
  <c r="P101" i="8" s="1"/>
  <c r="M101" i="2"/>
  <c r="C78" i="2"/>
  <c r="S78" i="8" s="1"/>
  <c r="R101" i="8" l="1"/>
  <c r="DF102" i="8"/>
  <c r="G102" i="1" s="1"/>
  <c r="N102" i="8" s="1"/>
  <c r="CG102" i="8"/>
  <c r="P102" i="8" s="1"/>
  <c r="M102" i="2"/>
  <c r="E103" i="8"/>
  <c r="F78" i="2"/>
  <c r="AP78" i="1" s="1"/>
  <c r="I78" i="2"/>
  <c r="F78" i="1"/>
  <c r="H78" i="2"/>
  <c r="R102" i="8" l="1"/>
  <c r="DF103" i="8"/>
  <c r="G103" i="1" s="1"/>
  <c r="N103" i="8" s="1"/>
  <c r="M103" i="2"/>
  <c r="E104" i="8"/>
  <c r="CG103" i="8"/>
  <c r="P103" i="8" s="1"/>
  <c r="O78" i="7"/>
  <c r="I78" i="11"/>
  <c r="T78" i="8"/>
  <c r="W78" i="8" s="1"/>
  <c r="V78" i="8"/>
  <c r="J78" i="11"/>
  <c r="T78" i="1"/>
  <c r="I79" i="1" s="1"/>
  <c r="AO79" i="1" s="1"/>
  <c r="G78" i="2"/>
  <c r="Z78" i="2" s="1"/>
  <c r="AA78" i="1"/>
  <c r="S78" i="1" s="1"/>
  <c r="H79" i="1" s="1"/>
  <c r="R103" i="8" l="1"/>
  <c r="AA79" i="8"/>
  <c r="DF104" i="8"/>
  <c r="G104" i="1" s="1"/>
  <c r="N104" i="8" s="1"/>
  <c r="CG104" i="8"/>
  <c r="P104" i="8" s="1"/>
  <c r="E105" i="8"/>
  <c r="M104" i="2"/>
  <c r="BJ79" i="1"/>
  <c r="C79" i="11"/>
  <c r="AC79" i="7"/>
  <c r="V79" i="10"/>
  <c r="AK79" i="5"/>
  <c r="AQ79" i="8"/>
  <c r="BI79" i="1"/>
  <c r="F78" i="9"/>
  <c r="P78" i="7"/>
  <c r="C78" i="8"/>
  <c r="R104" i="8" l="1"/>
  <c r="CG105" i="8"/>
  <c r="P105" i="8" s="1"/>
  <c r="M105" i="2"/>
  <c r="DF105" i="8"/>
  <c r="G105" i="1" s="1"/>
  <c r="N105" i="8" s="1"/>
  <c r="E106" i="8"/>
  <c r="Y78" i="2"/>
  <c r="X78" i="2" s="1"/>
  <c r="R105" i="8" l="1"/>
  <c r="M106" i="2"/>
  <c r="CG106" i="8"/>
  <c r="P106" i="8" s="1"/>
  <c r="E107" i="8"/>
  <c r="DF106" i="8"/>
  <c r="G106" i="1" s="1"/>
  <c r="N106" i="8" s="1"/>
  <c r="E79" i="2"/>
  <c r="L79" i="2" s="1"/>
  <c r="AW79" i="8"/>
  <c r="H79" i="11"/>
  <c r="AB79" i="7"/>
  <c r="AJ79" i="7" s="1"/>
  <c r="B79" i="8"/>
  <c r="D79" i="2" s="1"/>
  <c r="U79" i="2" l="1"/>
  <c r="W78" i="2" s="1"/>
  <c r="R106" i="8"/>
  <c r="E108" i="8"/>
  <c r="DF107" i="8"/>
  <c r="G107" i="1" s="1"/>
  <c r="N107" i="8" s="1"/>
  <c r="M107" i="2"/>
  <c r="CG107" i="8"/>
  <c r="P107" i="8" s="1"/>
  <c r="R107" i="8" l="1"/>
  <c r="DF108" i="8"/>
  <c r="G108" i="1" s="1"/>
  <c r="N108" i="8" s="1"/>
  <c r="CG108" i="8"/>
  <c r="P108" i="8" s="1"/>
  <c r="M108" i="2"/>
  <c r="E109" i="8"/>
  <c r="C79" i="2"/>
  <c r="S79" i="8" s="1"/>
  <c r="R108" i="8" l="1"/>
  <c r="DF109" i="8"/>
  <c r="G109" i="1" s="1"/>
  <c r="N109" i="8" s="1"/>
  <c r="M109" i="2"/>
  <c r="CG109" i="8"/>
  <c r="P109" i="8" s="1"/>
  <c r="E110" i="8"/>
  <c r="F79" i="2"/>
  <c r="AP79" i="1" s="1"/>
  <c r="F79" i="1"/>
  <c r="H79" i="2"/>
  <c r="I79" i="2"/>
  <c r="AA79" i="1" s="1"/>
  <c r="S79" i="1" s="1"/>
  <c r="H80" i="1" s="1"/>
  <c r="R109" i="8" l="1"/>
  <c r="M110" i="2"/>
  <c r="E111" i="8"/>
  <c r="DF110" i="8"/>
  <c r="G110" i="1" s="1"/>
  <c r="N110" i="8" s="1"/>
  <c r="CG110" i="8"/>
  <c r="P110" i="8" s="1"/>
  <c r="AC80" i="7"/>
  <c r="C80" i="11"/>
  <c r="AQ80" i="8"/>
  <c r="AK80" i="5"/>
  <c r="V80" i="10"/>
  <c r="BI80" i="1"/>
  <c r="O79" i="7"/>
  <c r="I79" i="11"/>
  <c r="V79" i="8"/>
  <c r="T79" i="8"/>
  <c r="W79" i="8" s="1"/>
  <c r="T79" i="1"/>
  <c r="I80" i="1" s="1"/>
  <c r="AO80" i="1" s="1"/>
  <c r="J79" i="11"/>
  <c r="G79" i="2"/>
  <c r="Z79" i="2" s="1"/>
  <c r="R110" i="8" l="1"/>
  <c r="AA80" i="8"/>
  <c r="DF111" i="8"/>
  <c r="G111" i="1" s="1"/>
  <c r="N111" i="8" s="1"/>
  <c r="M111" i="2"/>
  <c r="CG111" i="8"/>
  <c r="P111" i="8" s="1"/>
  <c r="E112" i="8"/>
  <c r="BJ80" i="1"/>
  <c r="C79" i="8"/>
  <c r="F79" i="9"/>
  <c r="P79" i="7"/>
  <c r="R111" i="8" l="1"/>
  <c r="CG112" i="8"/>
  <c r="P112" i="8" s="1"/>
  <c r="E113" i="8"/>
  <c r="M112" i="2"/>
  <c r="DF112" i="8"/>
  <c r="G112" i="1" s="1"/>
  <c r="N112" i="8" s="1"/>
  <c r="Y79" i="2"/>
  <c r="X79" i="2" s="1"/>
  <c r="R112" i="8" l="1"/>
  <c r="CG113" i="8"/>
  <c r="DF113" i="8"/>
  <c r="G113" i="1" s="1"/>
  <c r="N113" i="8" s="1"/>
  <c r="M113" i="2"/>
  <c r="E114" i="8"/>
  <c r="E80" i="2"/>
  <c r="L80" i="2" s="1"/>
  <c r="H80" i="11"/>
  <c r="AB80" i="7"/>
  <c r="AJ80" i="7" s="1"/>
  <c r="AW80" i="8"/>
  <c r="B80" i="8"/>
  <c r="D80" i="2" s="1"/>
  <c r="P113" i="8" l="1"/>
  <c r="R113" i="8" s="1"/>
  <c r="U80" i="2"/>
  <c r="W79" i="2" s="1"/>
  <c r="DF114" i="8"/>
  <c r="G114" i="1" s="1"/>
  <c r="N114" i="8" s="1"/>
  <c r="CG114" i="8"/>
  <c r="P114" i="8" s="1"/>
  <c r="M114" i="2"/>
  <c r="E115" i="8"/>
  <c r="R114" i="8" l="1"/>
  <c r="M115" i="2"/>
  <c r="E116" i="8"/>
  <c r="DF115" i="8"/>
  <c r="G115" i="1" s="1"/>
  <c r="N115" i="8" s="1"/>
  <c r="CG115" i="8"/>
  <c r="P115" i="8" s="1"/>
  <c r="C80" i="2"/>
  <c r="S80" i="8" s="1"/>
  <c r="R115" i="8" l="1"/>
  <c r="DF116" i="8"/>
  <c r="G116" i="1" s="1"/>
  <c r="N116" i="8" s="1"/>
  <c r="M116" i="2"/>
  <c r="CG116" i="8"/>
  <c r="P116" i="8" s="1"/>
  <c r="E117" i="8"/>
  <c r="I80" i="2"/>
  <c r="AA80" i="1" s="1"/>
  <c r="S80" i="1" s="1"/>
  <c r="H81" i="1" s="1"/>
  <c r="F80" i="2"/>
  <c r="AP80" i="1" s="1"/>
  <c r="F80" i="1"/>
  <c r="H80" i="2"/>
  <c r="R116" i="8" l="1"/>
  <c r="DF117" i="8"/>
  <c r="G117" i="1" s="1"/>
  <c r="N117" i="8" s="1"/>
  <c r="M117" i="2"/>
  <c r="E118" i="8"/>
  <c r="CG117" i="8"/>
  <c r="P117" i="8" s="1"/>
  <c r="AQ81" i="8"/>
  <c r="AC81" i="7"/>
  <c r="V81" i="10"/>
  <c r="AK81" i="5"/>
  <c r="BI81" i="1"/>
  <c r="C81" i="11"/>
  <c r="T80" i="1"/>
  <c r="I81" i="1" s="1"/>
  <c r="AO81" i="1" s="1"/>
  <c r="J80" i="11"/>
  <c r="G80" i="2"/>
  <c r="Z80" i="2" s="1"/>
  <c r="I80" i="11"/>
  <c r="O80" i="7"/>
  <c r="V80" i="8"/>
  <c r="T80" i="8"/>
  <c r="W80" i="8" s="1"/>
  <c r="R117" i="8" l="1"/>
  <c r="AA81" i="8"/>
  <c r="CG118" i="8"/>
  <c r="P118" i="8" s="1"/>
  <c r="DF118" i="8"/>
  <c r="G118" i="1" s="1"/>
  <c r="N118" i="8" s="1"/>
  <c r="M118" i="2"/>
  <c r="E119" i="8"/>
  <c r="C80" i="8"/>
  <c r="P80" i="7"/>
  <c r="F80" i="9"/>
  <c r="BJ81" i="1"/>
  <c r="R118" i="8" l="1"/>
  <c r="DF119" i="8"/>
  <c r="G119" i="1" s="1"/>
  <c r="N119" i="8" s="1"/>
  <c r="M119" i="2"/>
  <c r="CG119" i="8"/>
  <c r="P119" i="8" s="1"/>
  <c r="E120" i="8"/>
  <c r="Y80" i="2"/>
  <c r="X80" i="2" s="1"/>
  <c r="R119" i="8" l="1"/>
  <c r="DF120" i="8"/>
  <c r="G120" i="1" s="1"/>
  <c r="N120" i="8" s="1"/>
  <c r="E121" i="8"/>
  <c r="M120" i="2"/>
  <c r="CG120" i="8"/>
  <c r="P120" i="8" s="1"/>
  <c r="E81" i="2"/>
  <c r="L81" i="2" s="1"/>
  <c r="H81" i="11"/>
  <c r="AW81" i="8"/>
  <c r="AB81" i="7"/>
  <c r="AJ81" i="7" s="1"/>
  <c r="B81" i="8"/>
  <c r="D81" i="2" s="1"/>
  <c r="U81" i="2" l="1"/>
  <c r="W80" i="2" s="1"/>
  <c r="R120" i="8"/>
  <c r="DF121" i="8"/>
  <c r="G121" i="1" s="1"/>
  <c r="N121" i="8" s="1"/>
  <c r="M121" i="2"/>
  <c r="CG121" i="8"/>
  <c r="P121" i="8" s="1"/>
  <c r="E122" i="8"/>
  <c r="R121" i="8" l="1"/>
  <c r="CG122" i="8"/>
  <c r="P122" i="8" s="1"/>
  <c r="DF122" i="8"/>
  <c r="G122" i="1" s="1"/>
  <c r="N122" i="8" s="1"/>
  <c r="M122" i="2"/>
  <c r="E123" i="8"/>
  <c r="C81" i="2"/>
  <c r="S81" i="8" s="1"/>
  <c r="R122" i="8" l="1"/>
  <c r="DF123" i="8"/>
  <c r="G123" i="1" s="1"/>
  <c r="N123" i="8" s="1"/>
  <c r="M123" i="2"/>
  <c r="E124" i="8"/>
  <c r="CG123" i="8"/>
  <c r="P123" i="8" s="1"/>
  <c r="I81" i="2"/>
  <c r="AA81" i="1" s="1"/>
  <c r="S81" i="1" s="1"/>
  <c r="H82" i="1" s="1"/>
  <c r="H81" i="2"/>
  <c r="F81" i="1"/>
  <c r="F81" i="2"/>
  <c r="AP81" i="1" s="1"/>
  <c r="R123" i="8" l="1"/>
  <c r="M124" i="2"/>
  <c r="E125" i="8"/>
  <c r="DF124" i="8"/>
  <c r="G124" i="1" s="1"/>
  <c r="N124" i="8" s="1"/>
  <c r="CG124" i="8"/>
  <c r="P124" i="8" s="1"/>
  <c r="J81" i="11"/>
  <c r="T81" i="1"/>
  <c r="I82" i="1" s="1"/>
  <c r="AO82" i="1" s="1"/>
  <c r="G81" i="2"/>
  <c r="Z81" i="2" s="1"/>
  <c r="V81" i="8"/>
  <c r="T81" i="8"/>
  <c r="W81" i="8" s="1"/>
  <c r="V82" i="10"/>
  <c r="AQ82" i="8"/>
  <c r="AC82" i="7"/>
  <c r="AK82" i="5"/>
  <c r="C82" i="11"/>
  <c r="BI82" i="1"/>
  <c r="O81" i="7"/>
  <c r="I81" i="11"/>
  <c r="R124" i="8" l="1"/>
  <c r="AA82" i="8"/>
  <c r="DF125" i="8"/>
  <c r="G125" i="1" s="1"/>
  <c r="N125" i="8" s="1"/>
  <c r="CG125" i="8"/>
  <c r="P125" i="8" s="1"/>
  <c r="M125" i="2"/>
  <c r="E126" i="8"/>
  <c r="C81" i="8"/>
  <c r="BJ82" i="1"/>
  <c r="F81" i="9"/>
  <c r="P81" i="7"/>
  <c r="R125" i="8" l="1"/>
  <c r="CG126" i="8"/>
  <c r="P126" i="8" s="1"/>
  <c r="DF126" i="8"/>
  <c r="G126" i="1" s="1"/>
  <c r="N126" i="8" s="1"/>
  <c r="M126" i="2"/>
  <c r="E127" i="8"/>
  <c r="Y81" i="2"/>
  <c r="X81" i="2" s="1"/>
  <c r="R126" i="8" l="1"/>
  <c r="DF127" i="8"/>
  <c r="G127" i="1" s="1"/>
  <c r="N127" i="8" s="1"/>
  <c r="CG127" i="8"/>
  <c r="P127" i="8" s="1"/>
  <c r="E128" i="8"/>
  <c r="M127" i="2"/>
  <c r="AW82" i="8"/>
  <c r="H82" i="11"/>
  <c r="E82" i="2"/>
  <c r="L82" i="2" s="1"/>
  <c r="AB82" i="7"/>
  <c r="AJ82" i="7" s="1"/>
  <c r="B82" i="8"/>
  <c r="D82" i="2" s="1"/>
  <c r="U82" i="2" l="1"/>
  <c r="W81" i="2" s="1"/>
  <c r="R127" i="8"/>
  <c r="DF128" i="8"/>
  <c r="G128" i="1" s="1"/>
  <c r="N128" i="8" s="1"/>
  <c r="M128" i="2"/>
  <c r="CG128" i="8"/>
  <c r="P128" i="8" s="1"/>
  <c r="E129" i="8"/>
  <c r="R128" i="8" l="1"/>
  <c r="CG129" i="8"/>
  <c r="P129" i="8" s="1"/>
  <c r="DF129" i="8"/>
  <c r="G129" i="1" s="1"/>
  <c r="N129" i="8" s="1"/>
  <c r="M129" i="2"/>
  <c r="E130" i="8"/>
  <c r="C82" i="2"/>
  <c r="S82" i="8" s="1"/>
  <c r="R129" i="8" l="1"/>
  <c r="DF130" i="8"/>
  <c r="G130" i="1" s="1"/>
  <c r="N130" i="8" s="1"/>
  <c r="CG130" i="8"/>
  <c r="P130" i="8" s="1"/>
  <c r="M130" i="2"/>
  <c r="E131" i="8"/>
  <c r="I82" i="2"/>
  <c r="AA82" i="1" s="1"/>
  <c r="S82" i="1" s="1"/>
  <c r="H83" i="1" s="1"/>
  <c r="F82" i="2"/>
  <c r="AP82" i="1" s="1"/>
  <c r="H82" i="2"/>
  <c r="F82" i="1"/>
  <c r="R130" i="8" l="1"/>
  <c r="DF131" i="8"/>
  <c r="G131" i="1" s="1"/>
  <c r="N131" i="8" s="1"/>
  <c r="CG131" i="8"/>
  <c r="P131" i="8" s="1"/>
  <c r="M131" i="2"/>
  <c r="E132" i="8"/>
  <c r="AQ83" i="8"/>
  <c r="AK83" i="5"/>
  <c r="AC83" i="7"/>
  <c r="V83" i="10"/>
  <c r="BI83" i="1"/>
  <c r="C83" i="11"/>
  <c r="J82" i="11"/>
  <c r="T82" i="1"/>
  <c r="I83" i="1" s="1"/>
  <c r="AO83" i="1" s="1"/>
  <c r="G82" i="2"/>
  <c r="Z82" i="2" s="1"/>
  <c r="O82" i="7"/>
  <c r="I82" i="11"/>
  <c r="V82" i="8"/>
  <c r="T82" i="8"/>
  <c r="W82" i="8" s="1"/>
  <c r="R131" i="8" l="1"/>
  <c r="AA83" i="8"/>
  <c r="DF132" i="8"/>
  <c r="G132" i="1" s="1"/>
  <c r="N132" i="8" s="1"/>
  <c r="M132" i="2"/>
  <c r="CG132" i="8"/>
  <c r="P132" i="8" s="1"/>
  <c r="E133" i="8"/>
  <c r="C82" i="8"/>
  <c r="BJ83" i="1"/>
  <c r="P82" i="7"/>
  <c r="F82" i="9"/>
  <c r="R132" i="8" l="1"/>
  <c r="M133" i="2"/>
  <c r="CG133" i="8"/>
  <c r="P133" i="8" s="1"/>
  <c r="DF133" i="8"/>
  <c r="G133" i="1" s="1"/>
  <c r="N133" i="8" s="1"/>
  <c r="E134" i="8"/>
  <c r="Y82" i="2"/>
  <c r="X82" i="2" s="1"/>
  <c r="R133" i="8" l="1"/>
  <c r="DF134" i="8"/>
  <c r="G134" i="1" s="1"/>
  <c r="N134" i="8" s="1"/>
  <c r="CG134" i="8"/>
  <c r="P134" i="8" s="1"/>
  <c r="M134" i="2"/>
  <c r="E135" i="8"/>
  <c r="AB83" i="7"/>
  <c r="AJ83" i="7" s="1"/>
  <c r="E83" i="2"/>
  <c r="L83" i="2" s="1"/>
  <c r="AW83" i="8"/>
  <c r="H83" i="11"/>
  <c r="B83" i="8"/>
  <c r="D83" i="2" s="1"/>
  <c r="U83" i="2" s="1"/>
  <c r="R134" i="8" l="1"/>
  <c r="DF135" i="8"/>
  <c r="G135" i="1" s="1"/>
  <c r="N135" i="8" s="1"/>
  <c r="CG135" i="8"/>
  <c r="P135" i="8" s="1"/>
  <c r="M135" i="2"/>
  <c r="E136" i="8"/>
  <c r="W82" i="2"/>
  <c r="R135" i="8" l="1"/>
  <c r="DF136" i="8"/>
  <c r="G136" i="1" s="1"/>
  <c r="N136" i="8" s="1"/>
  <c r="AF139" i="8"/>
  <c r="CG136" i="8"/>
  <c r="P136" i="8" s="1"/>
  <c r="M136" i="2"/>
  <c r="C83" i="2"/>
  <c r="S83" i="8" s="1"/>
  <c r="R136" i="8" l="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l="1"/>
  <c r="W94" i="2" s="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l="1"/>
  <c r="W131" i="2" s="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<sst xmlns="http://schemas.openxmlformats.org/spreadsheetml/2006/main" count="3098" uniqueCount="1170">
  <si>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</si>
  <si>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</si>
  <si>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</si>
  <si>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</si>
  <si>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</si>
  <si>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</si>
  <si>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</si>
  <si>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</si>
  <si>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</si>
  <si>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</si>
  <si>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</si>
  <si>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</si>
  <si>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</si>
  <si>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</si>
  <si>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</si>
  <si>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</si>
  <si>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</si>
  <si>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</si>
  <si>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</si>
  <si>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</si>
  <si>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</si>
  <si>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</si>
  <si>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</si>
  <si>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</si>
  <si>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</si>
  <si>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</si>
  <si>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</si>
  <si>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</si>
  <si>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</si>
  <si>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</si>
  <si>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</si>
  <si>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</si>
  <si>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</si>
  <si>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</si>
  <si>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</si>
  <si>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</si>
  <si>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</si>
  <si>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</si>
  <si>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</si>
  <si>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</si>
  <si>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</si>
  <si>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</si>
  <si>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</si>
  <si>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</si>
  <si>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</si>
  <si>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</si>
  <si>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</si>
  <si>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</si>
  <si>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</si>
  <si>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</si>
  <si>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</si>
  <si>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</si>
  <si>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</si>
  <si>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</si>
  <si>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</si>
  <si>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</si>
  <si>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</si>
  <si>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</si>
  <si>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</si>
  <si>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</si>
  <si>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</si>
  <si>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</si>
  <si>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</si>
  <si>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</si>
  <si>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</si>
  <si>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</si>
  <si>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</si>
  <si>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</si>
  <si>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</si>
  <si>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</si>
  <si>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</si>
  <si>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</si>
  <si>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</si>
  <si>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</si>
  <si>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</si>
  <si>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</si>
  <si>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</si>
  <si>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</si>
  <si>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</si>
  <si>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</si>
  <si>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</si>
  <si>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</si>
  <si>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</si>
  <si>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</si>
  <si>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</si>
  <si>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</si>
  <si>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</si>
  <si>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</si>
  <si>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</si>
  <si>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</si>
  <si>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</si>
  <si>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</si>
  <si>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</si>
  <si>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</si>
  <si>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</si>
  <si>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</si>
  <si>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</si>
  <si>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</si>
  <si>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</si>
  <si>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</si>
  <si>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</si>
  <si>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</si>
  <si>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</si>
  <si>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</si>
  <si>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</si>
  <si>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</si>
  <si>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</si>
  <si>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</si>
  <si>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</si>
  <si>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</si>
  <si>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</si>
  <si>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</si>
  <si>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</si>
  <si>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</si>
  <si>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</si>
  <si>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</si>
  <si>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</si>
  <si>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</si>
  <si>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</si>
  <si>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</si>
  <si>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</si>
  <si>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</si>
  <si>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</si>
  <si>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</si>
  <si>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</si>
  <si>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</si>
  <si>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</si>
  <si>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</si>
  <si>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</si>
  <si>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</si>
  <si>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</si>
  <si>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</si>
  <si>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</si>
  <si>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</si>
  <si>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</si>
  <si>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</si>
  <si>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</si>
  <si>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</si>
  <si>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</si>
  <si>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</si>
  <si>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</si>
  <si>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</si>
  <si>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</si>
  <si>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</si>
  <si>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</si>
  <si>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</si>
  <si>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</si>
  <si>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</si>
  <si>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</si>
  <si>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</si>
  <si>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</si>
  <si>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</si>
  <si>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</si>
  <si>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</si>
  <si>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</si>
  <si>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</si>
  <si>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</si>
  <si>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</si>
  <si>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</si>
  <si>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</si>
  <si>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</si>
  <si>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</si>
  <si>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</si>
  <si>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</si>
  <si>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</si>
  <si>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</si>
  <si>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</si>
  <si>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</si>
  <si>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</si>
  <si>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</si>
  <si>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</si>
  <si>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</si>
  <si>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</si>
  <si>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</si>
  <si>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</si>
  <si>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</si>
  <si>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</si>
  <si>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</si>
  <si>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</si>
  <si>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</si>
  <si>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</si>
  <si>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</si>
  <si>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</si>
  <si>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</si>
  <si>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</si>
  <si>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</si>
  <si>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</si>
  <si>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</si>
  <si>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</si>
  <si>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</si>
  <si>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</si>
  <si>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</si>
  <si>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</si>
  <si>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</si>
  <si>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</si>
  <si>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</si>
  <si>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</si>
  <si>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</si>
  <si>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</si>
  <si>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</si>
  <si>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</si>
  <si>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</si>
  <si>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</si>
  <si>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</si>
  <si>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</si>
  <si>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</si>
  <si>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</si>
  <si>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</si>
  <si>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</si>
  <si>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</si>
  <si>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</si>
  <si>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</si>
  <si>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</si>
  <si>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</si>
  <si>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</si>
  <si>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</si>
  <si>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</si>
  <si>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</si>
  <si>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</si>
  <si>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</si>
  <si>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</si>
  <si>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</si>
  <si>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</si>
  <si>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</si>
  <si>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</si>
  <si>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</si>
  <si>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</si>
  <si>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</si>
  <si>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</si>
  <si>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</si>
  <si>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</si>
  <si>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</si>
  <si>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</si>
  <si>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</si>
  <si>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</si>
  <si>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</si>
  <si>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</si>
  <si>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</si>
  <si>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</si>
  <si>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</si>
  <si>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</si>
  <si>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</si>
  <si>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</si>
  <si>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</si>
  <si>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</si>
  <si>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</si>
  <si>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</si>
  <si>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</si>
  <si>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</si>
  <si>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</si>
  <si>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</si>
  <si>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</si>
  <si>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</si>
  <si>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</si>
  <si>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</si>
  <si>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</si>
  <si>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</si>
  <si>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</si>
  <si>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</si>
  <si>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</si>
  <si>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</si>
  <si>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</si>
  <si>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</si>
  <si>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</si>
  <si>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</si>
  <si>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</si>
  <si>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</si>
  <si>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</si>
  <si>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</si>
  <si>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</si>
  <si>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</si>
  <si>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</si>
  <si>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</si>
  <si>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</si>
  <si>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</si>
  <si>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</si>
  <si>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</si>
  <si>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</si>
  <si>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</si>
  <si>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</si>
  <si>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</si>
  <si>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</si>
  <si>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</si>
  <si>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</si>
  <si>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</si>
  <si>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</si>
  <si>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</si>
  <si>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</si>
  <si>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</si>
  <si>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</si>
  <si>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</si>
  <si>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</si>
  <si>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</si>
  <si>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</si>
  <si>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</si>
  <si>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</si>
  <si>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</si>
  <si>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</si>
  <si>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</si>
  <si>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</si>
  <si>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</si>
  <si>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</si>
  <si>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</si>
  <si>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</si>
  <si>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</si>
  <si>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</si>
  <si>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</si>
  <si>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</si>
  <si>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</si>
  <si>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</si>
  <si>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</si>
  <si>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</si>
  <si>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</si>
  <si>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</si>
  <si>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</si>
  <si>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</si>
  <si>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</si>
  <si>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</si>
  <si>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</si>
  <si>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</si>
  <si>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</si>
  <si>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</si>
  <si>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</si>
  <si>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</si>
  <si>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</si>
  <si>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</si>
  <si>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</si>
  <si>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</si>
  <si>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</si>
  <si>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</si>
  <si>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</si>
  <si>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</si>
  <si>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</si>
  <si>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</si>
  <si>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</si>
  <si>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</si>
  <si>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</si>
  <si>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</si>
  <si>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</si>
  <si>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</si>
  <si>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</si>
  <si>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</si>
  <si>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</si>
  <si>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</si>
  <si>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</si>
  <si>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</si>
  <si>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</si>
  <si>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</si>
  <si>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</si>
  <si>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</si>
  <si>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</si>
  <si>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</si>
  <si>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</si>
  <si>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</si>
  <si>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</si>
  <si>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</si>
  <si>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</si>
  <si>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</si>
  <si>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</si>
  <si>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</si>
  <si>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</si>
  <si>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</si>
  <si>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</si>
  <si>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</si>
  <si>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</si>
  <si>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</si>
  <si>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</si>
  <si>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</si>
  <si>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</si>
  <si>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</si>
  <si>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</si>
  <si>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</si>
  <si>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</si>
  <si>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</si>
  <si>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</si>
  <si>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</si>
  <si>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</si>
  <si>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</si>
  <si>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</si>
  <si>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</si>
  <si>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</si>
  <si>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</si>
  <si>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</si>
  <si>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</si>
  <si>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</si>
  <si>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</si>
  <si>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</si>
  <si>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</si>
  <si>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</si>
  <si>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</si>
  <si>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</si>
  <si>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</si>
  <si>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</si>
  <si>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</si>
  <si>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</si>
  <si>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</si>
  <si>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</si>
  <si>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</si>
  <si>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</si>
  <si>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</si>
  <si>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</si>
  <si>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</si>
  <si>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</si>
  <si>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</si>
  <si>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</si>
  <si>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</si>
  <si>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</si>
  <si>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</si>
  <si>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</si>
  <si>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</si>
  <si>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</si>
  <si>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</si>
  <si>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</si>
  <si>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</si>
  <si>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</si>
  <si>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</si>
  <si>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</si>
  <si>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</si>
  <si>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</si>
  <si>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</si>
  <si>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</si>
  <si>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</si>
  <si>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</si>
  <si>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</si>
  <si>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</si>
  <si>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</si>
  <si>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</si>
  <si>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</si>
  <si>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</si>
  <si>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</si>
  <si>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</si>
  <si>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</si>
  <si>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</si>
  <si>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</si>
  <si>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</si>
  <si>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</si>
  <si>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</si>
  <si>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</si>
  <si>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</si>
  <si>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</si>
  <si>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</si>
  <si>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</si>
  <si>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</si>
  <si>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</si>
  <si>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</si>
  <si>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</si>
  <si>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</si>
  <si>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</si>
  <si>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</si>
  <si>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</si>
  <si>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</si>
  <si>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</si>
  <si>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</si>
  <si>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</si>
  <si>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</si>
  <si>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</si>
  <si>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</si>
  <si>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</si>
  <si>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</si>
  <si>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</si>
  <si>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</si>
  <si>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</si>
  <si>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</si>
  <si>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</si>
  <si>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</si>
  <si>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</si>
  <si>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</si>
  <si>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</si>
  <si>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</si>
  <si>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</si>
  <si>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</si>
  <si>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</si>
  <si>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</si>
  <si>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</si>
  <si>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</si>
  <si>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</si>
  <si>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</si>
  <si>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</si>
  <si>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</si>
  <si>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</si>
  <si>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</si>
  <si>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</si>
  <si>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</si>
  <si>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</si>
  <si>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</si>
  <si>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</si>
  <si>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</si>
  <si>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</si>
  <si>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</si>
  <si>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</si>
  <si>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</si>
  <si>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</si>
  <si>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</si>
  <si>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</si>
  <si>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</si>
  <si>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</si>
  <si>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</si>
  <si>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</si>
  <si>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</si>
  <si>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</si>
  <si>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</si>
  <si>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</si>
  <si>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</si>
  <si>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</si>
  <si>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</si>
  <si>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</si>
  <si>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</si>
  <si>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</si>
  <si>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</si>
  <si>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</si>
  <si>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</si>
  <si>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</si>
  <si>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</si>
  <si>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</si>
  <si>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</si>
  <si>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</si>
  <si>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</si>
  <si>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</si>
  <si>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</si>
  <si>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</si>
  <si>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</si>
  <si>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</si>
  <si>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</si>
  <si>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</si>
  <si>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</si>
  <si>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</si>
  <si>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</si>
  <si>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</si>
  <si>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</si>
  <si>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</si>
  <si>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</si>
  <si>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</si>
  <si>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</si>
  <si>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</si>
  <si>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</si>
  <si>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</si>
  <si>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</si>
  <si>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</si>
  <si>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</si>
  <si>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</si>
  <si>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</si>
  <si>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</si>
  <si>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</si>
  <si>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</si>
  <si>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</si>
  <si>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</si>
  <si>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</si>
  <si>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</si>
  <si>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</si>
  <si>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</si>
  <si>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</si>
  <si>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</si>
  <si>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</si>
  <si>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</si>
  <si>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</si>
  <si>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</si>
  <si>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</si>
  <si>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</si>
  <si>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</si>
  <si>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</si>
  <si>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</si>
  <si>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</si>
  <si>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</si>
  <si>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</si>
  <si>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</si>
  <si>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</si>
  <si>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</si>
  <si>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</si>
  <si>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</si>
  <si>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</si>
  <si>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</si>
  <si>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</si>
  <si>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</si>
  <si>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</si>
  <si>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</si>
  <si>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</si>
  <si>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</si>
  <si>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</si>
  <si>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</si>
  <si>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</si>
  <si>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</si>
  <si>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</si>
  <si>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</si>
  <si>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</si>
  <si>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</si>
  <si>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</si>
  <si>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</si>
  <si>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</si>
  <si>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</si>
  <si>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</si>
  <si>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</si>
  <si>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</si>
  <si>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</si>
  <si>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</si>
  <si>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</si>
  <si>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</si>
  <si>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</si>
  <si>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</si>
  <si>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</si>
  <si>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</si>
  <si>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</si>
  <si>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</si>
  <si>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</si>
  <si>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</si>
  <si>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</si>
  <si>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</si>
  <si>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</si>
  <si>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</si>
  <si>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</si>
  <si>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</si>
  <si>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</si>
  <si>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</si>
  <si>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</si>
  <si>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</si>
  <si>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</si>
  <si>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</si>
  <si>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</si>
  <si>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</si>
  <si>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</si>
  <si>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</si>
  <si>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</si>
  <si>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</si>
  <si>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</si>
  <si>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</si>
  <si>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</si>
  <si>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</si>
  <si>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</si>
  <si>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</si>
  <si>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</si>
  <si>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</si>
  <si>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</si>
  <si>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</si>
  <si>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</si>
  <si>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</si>
  <si>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</si>
  <si>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</si>
  <si>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</si>
  <si>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</si>
  <si>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</si>
  <si>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</si>
  <si>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</si>
  <si>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</si>
  <si>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</si>
  <si>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</si>
  <si>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</si>
  <si>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</si>
  <si>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</si>
  <si>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</si>
  <si>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</si>
  <si>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</si>
  <si>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</si>
  <si>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</si>
  <si>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</si>
  <si>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</si>
  <si>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</si>
  <si>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</si>
  <si>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</si>
  <si>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</si>
  <si>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</si>
  <si>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</si>
  <si>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</si>
  <si>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</si>
  <si>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</si>
  <si>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</si>
  <si>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</si>
  <si>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</si>
  <si>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</si>
  <si>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</si>
  <si>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</si>
  <si>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</si>
  <si>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</si>
  <si>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</si>
  <si>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</si>
  <si>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</si>
  <si>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</si>
  <si>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</si>
  <si>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</si>
  <si>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</si>
  <si>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</si>
  <si>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</si>
  <si>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</si>
  <si>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</si>
  <si>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</si>
  <si>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</si>
  <si>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</si>
  <si>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</si>
  <si>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</si>
  <si>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</si>
  <si>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</si>
  <si>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</si>
  <si>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</si>
  <si>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</si>
  <si>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</si>
  <si>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</si>
  <si>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</si>
  <si>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</si>
  <si>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</si>
  <si>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</si>
  <si>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</si>
  <si>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</si>
  <si>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</si>
  <si>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</si>
  <si>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</si>
  <si>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</si>
  <si>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</si>
  <si>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</si>
  <si>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</si>
  <si>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</si>
  <si>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</si>
  <si>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</si>
  <si>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</si>
  <si>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</si>
  <si>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</si>
  <si>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</si>
  <si>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</si>
  <si>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</si>
  <si>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</si>
  <si>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</si>
  <si>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</si>
  <si>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</si>
  <si>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</si>
  <si>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</si>
  <si>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</si>
  <si>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</si>
  <si>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</si>
  <si>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</si>
  <si>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</si>
  <si>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</si>
  <si>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</si>
  <si>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</si>
  <si>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</si>
  <si>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</si>
  <si>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</si>
  <si>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</si>
  <si>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</si>
  <si>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</si>
  <si>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</si>
  <si>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</si>
  <si>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</si>
  <si>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</si>
  <si>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</si>
  <si>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</si>
  <si>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</si>
  <si>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</si>
  <si>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</si>
  <si>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</si>
  <si>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</si>
  <si>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</si>
  <si>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</si>
  <si>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</si>
  <si>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</si>
  <si>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</si>
  <si>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</si>
  <si>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</si>
  <si>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</si>
  <si>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</si>
  <si>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</si>
  <si>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</si>
  <si>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</si>
  <si>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</si>
  <si>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</si>
  <si>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</si>
  <si>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</si>
  <si>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</si>
  <si>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</si>
  <si>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</si>
  <si>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</si>
  <si>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</si>
  <si>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</si>
  <si>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</si>
  <si>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</si>
  <si>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</si>
  <si>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</si>
  <si>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</si>
  <si>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</si>
  <si>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</si>
  <si>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</si>
  <si>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</si>
  <si>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</si>
  <si>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</si>
  <si>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</si>
  <si>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</si>
  <si>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</si>
  <si>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</si>
  <si>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</si>
  <si>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</si>
  <si>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</si>
  <si>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</si>
  <si>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</si>
  <si>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</si>
  <si>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</si>
  <si>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</si>
  <si>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</si>
  <si>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</si>
  <si>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</si>
  <si>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</si>
  <si>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</si>
  <si>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</si>
  <si>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</si>
  <si>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</si>
  <si>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</si>
  <si>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</si>
  <si>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</si>
  <si>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</si>
  <si>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</si>
  <si>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</si>
  <si>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</si>
  <si>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</si>
  <si>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</si>
  <si>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</si>
  <si>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</si>
  <si>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</si>
  <si>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</si>
  <si>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</si>
  <si>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</si>
  <si>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</si>
  <si>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</si>
  <si>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</si>
  <si>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</si>
  <si>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</si>
  <si>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</si>
  <si>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</si>
  <si>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</si>
  <si>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</si>
  <si>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</si>
  <si>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</si>
  <si>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</si>
  <si>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</si>
  <si>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</si>
  <si>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</si>
  <si>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</si>
  <si>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</si>
  <si>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</si>
  <si>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</si>
  <si>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</si>
  <si>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</si>
  <si>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</si>
  <si>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</si>
  <si>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</si>
  <si>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</si>
  <si>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</si>
  <si>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</si>
  <si>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</si>
  <si>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</si>
  <si>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</si>
  <si>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</si>
  <si>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</si>
  <si>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</si>
  <si>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</si>
  <si>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</si>
  <si>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</si>
  <si>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</si>
  <si>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</si>
  <si>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</si>
  <si>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</si>
  <si>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</si>
  <si>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</si>
  <si>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</si>
  <si>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</si>
  <si>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</si>
  <si>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</si>
  <si>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</si>
  <si>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</si>
  <si>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</si>
  <si>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</si>
  <si>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</si>
  <si>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</si>
  <si>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</si>
  <si>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</si>
  <si>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</si>
  <si>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</si>
  <si>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</si>
  <si>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</si>
  <si>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</si>
  <si>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</si>
  <si>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</si>
  <si>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</si>
  <si>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</si>
  <si>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</si>
  <si>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</si>
  <si>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</si>
  <si>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</si>
  <si>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</si>
  <si>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</si>
  <si>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</si>
  <si>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</si>
  <si>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</si>
  <si>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</si>
  <si>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</si>
  <si>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</si>
  <si>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</si>
  <si>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</si>
  <si>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</si>
  <si>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</si>
  <si>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</si>
  <si>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</si>
  <si>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</si>
  <si>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</si>
  <si>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</si>
  <si>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</si>
  <si>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</si>
  <si>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</si>
  <si>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</si>
  <si>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</si>
  <si>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</si>
  <si>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</si>
  <si>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</si>
  <si>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</si>
  <si>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</si>
  <si>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</si>
  <si>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</si>
  <si>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</si>
  <si>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</si>
  <si>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</si>
  <si>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</si>
  <si>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</si>
  <si>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</si>
  <si>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</si>
  <si>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</si>
  <si>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</si>
  <si>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</si>
  <si>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</si>
  <si>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</si>
  <si>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</si>
  <si>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</si>
  <si>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</si>
  <si>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</si>
  <si>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</si>
  <si>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</si>
  <si>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</si>
  <si>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</si>
  <si>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</si>
  <si>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</si>
  <si>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</si>
  <si>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</si>
  <si>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</si>
  <si>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</si>
  <si>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</si>
  <si>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</si>
  <si>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</si>
  <si>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</si>
  <si>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</si>
  <si>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</si>
  <si>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</si>
  <si>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</si>
  <si>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</si>
  <si>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</si>
  <si>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</si>
  <si>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</si>
  <si>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</si>
  <si>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</si>
  <si>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</si>
  <si>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</si>
  <si>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</si>
  <si>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</si>
  <si>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</si>
  <si>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</si>
  <si>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</si>
  <si>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</si>
  <si>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</si>
  <si>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</si>
  <si>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</si>
  <si>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</si>
  <si>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</si>
  <si>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</si>
  <si>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</si>
  <si>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</si>
  <si>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</si>
  <si>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</si>
  <si>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</si>
  <si>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</si>
  <si>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</si>
  <si>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</si>
  <si>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</si>
  <si>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</si>
  <si>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</si>
  <si>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</si>
  <si>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</si>
  <si>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</si>
  <si>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</si>
  <si>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</si>
  <si>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</si>
  <si>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</si>
  <si>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</si>
  <si>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</si>
  <si>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</si>
  <si>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</si>
  <si>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</si>
  <si>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</si>
  <si>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</si>
  <si>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</si>
  <si>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</si>
  <si>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</si>
  <si>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</si>
  <si>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</si>
  <si>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</si>
  <si>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</si>
  <si>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</si>
  <si>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</si>
  <si>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</si>
  <si>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</si>
  <si>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</si>
  <si>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</si>
  <si>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</si>
  <si>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</si>
  <si>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</si>
  <si>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</si>
  <si>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</si>
  <si>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</si>
  <si>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</si>
  <si>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</si>
  <si>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</si>
  <si>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</si>
  <si>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</si>
  <si>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</si>
  <si>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</si>
  <si>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</si>
  <si>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</si>
  <si>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</si>
  <si>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</si>
  <si>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</si>
  <si>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</si>
  <si>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</si>
  <si>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</si>
  <si>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</si>
  <si>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</si>
  <si>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</si>
  <si>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</si>
  <si>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</si>
  <si>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</si>
  <si>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</si>
  <si>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</si>
  <si>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</si>
  <si>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</si>
  <si>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</si>
  <si>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</si>
  <si>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</si>
  <si>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</si>
  <si>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</si>
  <si>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</si>
  <si>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</si>
  <si>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</si>
  <si>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</si>
  <si>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</si>
  <si>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</si>
  <si>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</si>
  <si>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</si>
  <si>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</si>
  <si>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</si>
  <si>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</si>
  <si>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</si>
  <si>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</si>
  <si>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</si>
  <si>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</si>
  <si>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</si>
  <si>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</si>
  <si>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</si>
  <si>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</si>
  <si>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</si>
  <si>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</si>
  <si>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</si>
  <si>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</si>
  <si>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</si>
  <si>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</si>
  <si>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</si>
  <si>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</si>
  <si>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</si>
  <si>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</si>
  <si>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</si>
  <si>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</si>
  <si>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</si>
  <si>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</si>
  <si>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</si>
  <si>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</si>
  <si>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</si>
  <si>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</si>
  <si>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</si>
  <si>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</si>
  <si>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</si>
  <si>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</si>
  <si>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</si>
  <si>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</si>
  <si>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</si>
  <si>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</si>
  <si>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</si>
  <si>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</si>
  <si>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</si>
  <si>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</si>
  <si>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</si>
  <si>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</si>
  <si>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</si>
  <si>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</si>
  <si>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</si>
  <si>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</si>
  <si>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</si>
  <si>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</si>
  <si>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</si>
  <si>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</si>
  <si>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</si>
  <si>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</si>
  <si>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</si>
  <si>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</si>
  <si>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</si>
  <si>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</si>
  <si>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</si>
  <si>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</si>
  <si>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</si>
  <si>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</si>
  <si>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</si>
  <si>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</si>
  <si>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</si>
  <si>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</si>
  <si>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</si>
  <si>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</si>
  <si>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</si>
  <si>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</si>
  <si>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</si>
  <si>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</si>
  <si>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</si>
  <si>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</si>
  <si>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</si>
  <si>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</si>
  <si>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</si>
  <si>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</si>
  <si>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</si>
  <si>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</si>
  <si>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</si>
  <si>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</si>
  <si>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</si>
  <si>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</si>
  <si>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</si>
  <si>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</si>
  <si>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</si>
  <si>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</si>
  <si>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</si>
  <si>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</si>
  <si>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</si>
  <si>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</si>
  <si>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</si>
  <si>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</si>
  <si>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</si>
  <si>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</si>
  <si>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</si>
  <si>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</si>
  <si>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</si>
  <si>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</si>
  <si>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</si>
  <si>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</si>
  <si>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</si>
  <si>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</si>
  <si>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</si>
  <si>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</si>
  <si>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</si>
  <si>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</si>
  <si>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</si>
  <si>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</si>
  <si>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</si>
  <si>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</si>
  <si>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</si>
  <si>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</si>
  <si>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</si>
  <si>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</si>
  <si>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</si>
  <si>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</si>
  <si>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</si>
  <si>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forges per alchemy</t>
  </si>
  <si>
    <t>FW5</t>
  </si>
  <si>
    <t>FW Spell</t>
  </si>
  <si>
    <t>OD Round 51 QuickStart</t>
  </si>
  <si>
    <t>Arcane Infusion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</si>
</sst>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ont>
        <strike val="0"/>
        <outline val="0"/>
        <shadow val="0"/>
        <u val="none"/>
        <vertAlign val="baseline"/>
        <sz val="10"/>
        <color auto="1"/>
        <name val="Arial"/>
        <family val="2"/>
        <scheme val="none"/>
      </font>
      <numFmt numFmtId="1"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0">
      <calculatedColumnFormula>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7">
      <calculatedColumnFormula>TblMili[[#This Row],[Raw]]*(1+TblMili[[#This Row],[Mods_Off]])</calculatedColumnFormula>
    </tableColumn>
    <tableColumn id="18" xr3:uid="{49AD1BCC-C9BC-46CD-8B38-93838D61E9DD}" name="Non Draft" dataDxfId="366">
      <calculatedColumnFormula>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calculatedColumnFormula>
    </tableColumn>
    <tableColumn id="19" xr3:uid="{3C1A10C1-FD3D-4539-AA80-2632ED52955C}" name="Draft" dataDxfId="365">
      <calculatedColumnFormula>TblMili[[#This Row],[Non Draft]]+TblMili[[#This Row],[Draftees]]</calculatedColumnFormula>
    </tableColumn>
    <tableColumn id="20" xr3:uid="{C64B2C83-F9B3-427D-8326-C6954139623D}" name="Mods_Def" dataDxfId="364">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3" dataCellStyle="Comma">
      <calculatedColumnFormula>TblMili[[#This Row],[Non Draft]] * (1 + TblMili[[#This Row],[Mods_Def]])</calculatedColumnFormula>
    </tableColumn>
    <tableColumn id="22" xr3:uid="{EA8914C0-CD98-4E5C-A923-EA0F9E30F1EA}" name="Draft (mod)" dataDxfId="362">
      <calculatedColumnFormula>TblMili[[#This Row],[Draft]] * (1 + TblMili[[#This Row],[Mods_Def]])</calculatedColumnFormula>
    </tableColumn>
    <tableColumn id="23" xr3:uid="{EAC9356D-CE42-4256-BB93-BF208B480555}" name="Land" dataDxfId="361">
      <calculatedColumnFormula>TblConstr[[#This Row],[Land]]</calculatedColumnFormula>
    </tableColumn>
    <tableColumn id="24" xr3:uid="{D4A87242-2EDC-47D9-8CA4-84D822469E1B}" name="Set" dataDxfId="360"/>
    <tableColumn id="25" xr3:uid="{448088C9-E1C1-47E6-9443-BE83ECC5C2F2}" name="Draftrate" dataDxfId="359" dataCellStyle="Percent">
      <calculatedColumnFormula>IF(TblMili[[#This Row],[Set]]&lt;&gt;"",TblMili[[#This Row],[Set]],OFFSET(TblMili[[#This Row],[Draftrate]],-1,0))</calculatedColumnFormula>
    </tableColumn>
    <tableColumn id="26" xr3:uid="{EE8F6844-A68F-416E-B5A0-7B6FA4C5DE98}" name="Draftees" dataDxfId="358">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7"/>
    <tableColumn id="28" xr3:uid="{0B20A7CE-7BB6-4469-889B-DF744233C462}" name="Smithies" dataDxfId="356" dataCellStyle="Percent">
      <calculatedColumnFormula>(TblConstr[[#This Row],[Tot Smi]]+TblConstr[[#This Row],[Dest Smi]])/(TblConstr[[#This Row],[Land]]-TblExplore[[#This Row],[Land Bonus]]*20)</calculatedColumnFormula>
    </tableColumn>
    <tableColumn id="29" xr3:uid="{A03A8504-EBEF-4639-9EE4-238592848C94}" name="….." dataDxfId="355"/>
    <tableColumn id="30" xr3:uid="{4B521A36-EE77-42BE-850C-0D858F3717A6}" name="Hour (2)" dataDxfId="354">
      <calculatedColumnFormula>TblMili[[#This Row],[Hour]]</calculatedColumnFormula>
    </tableColumn>
    <tableColumn id="31" xr3:uid="{D44FE507-2C86-49D9-BC07-83C7B27BB255}" name="Time" dataDxfId="353">
      <calculatedColumnFormula>TblExplore[[#This Row],[Time]]</calculatedColumnFormula>
    </tableColumn>
    <tableColumn id="32" xr3:uid="{0DAD6AB9-2259-4821-8771-37863F1ED4CC}" name="Train Unit 1" dataDxfId="352"/>
    <tableColumn id="33" xr3:uid="{0E43B866-578B-4060-84D1-01656CB368A4}" name="Train Unit 2" dataDxfId="351"/>
    <tableColumn id="34" xr3:uid="{3AAC979B-4FF3-4EFF-8F6E-BD28BBE2B8BD}" name="Train Unit 3" dataDxfId="350"/>
    <tableColumn id="35" xr3:uid="{EC6B8083-BC72-4376-9760-2275CF62C1A6}" name="Train Unit 4" dataDxfId="349"/>
    <tableColumn id="36" xr3:uid="{DE15CA92-2C69-4205-88B3-DE37F5AAF9A6}" name="Train Spies" dataDxfId="348"/>
    <tableColumn id="107" xr3:uid="{917516D6-B00F-4F57-ADB0-6C22D2A96B9F}" name="Train AS" dataDxfId="347"/>
    <tableColumn id="37" xr3:uid="{97770C71-624D-4E73-A8AD-D79927F45908}" name="Train Wiz" dataDxfId="346"/>
    <tableColumn id="38" xr3:uid="{4E456233-AA67-4D90-9179-339EBD335F62}" name="Train AM" dataDxfId="345"/>
    <tableColumn id="111" xr3:uid="{54F0D0ED-12E4-4C6A-9A83-21A22A24F933}" name="DnD_Zombies" dataDxfId="344">
      <calculatedColumnFormula>ROUND(IF(AND(TblMagic[[#This Row],[Active DnD]]&lt;12,TblMagic[[#This Row],[Active DnD]]&gt;5),OFFSET(TblPop[[#This Row],[Draft Growth]],-1,0)*0.375,0),0)</calculatedColumnFormula>
    </tableColumn>
    <tableColumn id="39" xr3:uid="{29C90460-5421-4EA7-A4CB-BDA1C40BF8A1}" name="  " dataDxfId="343"/>
    <tableColumn id="40" xr3:uid="{2C04ED42-9AAF-4375-A8D4-18DA4B397FAA}" name="Platinum" dataDxfId="342">
      <calculatedColumnFormula>TblProd[[#This Row],[Platinum]]</calculatedColumnFormula>
    </tableColumn>
    <tableColumn id="41" xr3:uid="{122C6EDE-4C24-4A3C-9FA2-6A7942348604}" name="Secondary recource" dataDxfId="341">
      <calculatedColumnFormula>INDEX(TblProd[[#Headers],[Lumber]]:TblProd[[#This Row],[Ore]],COUNTA(TblProd[[#Headers],[Lumber]]:TblProd[[#This Row],[Lumber]]),MATCH(Military!$AR$2,TblProd[[#Headers],[Lumber]:[Ore]],0))</calculatedColumnFormula>
    </tableColumn>
    <tableColumn id="42" xr3:uid="{AD4D72D1-3860-48CA-B3DA-ADFB8307154A}" name="Plat Cost" dataDxfId="340">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9">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8">
      <calculatedColumnFormula>TblMili[[#This Row],[Hour]]</calculatedColumnFormula>
    </tableColumn>
    <tableColumn id="45" xr3:uid="{20B1F70F-03BF-43F5-9126-6B2FF45FE149}" name="Time " dataDxfId="337">
      <calculatedColumnFormula>TblMili[[#This Row],[Time]]</calculatedColumnFormula>
    </tableColumn>
    <tableColumn id="46" xr3:uid="{32831987-A30D-4329-BB1C-DB47E6B77B54}" name="Draftees    " dataDxfId="336">
      <calculatedColumnFormula>TblMili[[#This Row],[Draftees]]</calculatedColumnFormula>
    </tableColumn>
    <tableColumn id="47" xr3:uid="{7EBE7BE4-37D1-4B52-B049-F9BE4ABBBADC}" name="Release Draft" dataDxfId="335"/>
    <tableColumn id="48" xr3:uid="{C3BB0EE7-6180-4099-B663-EFA3F1503DB3}" name="Release Unit 1" dataDxfId="334"/>
    <tableColumn id="49" xr3:uid="{EDF7E463-807D-4CE2-B63E-18766260768C}" name="Release Unit 2" dataDxfId="333"/>
    <tableColumn id="50" xr3:uid="{A1BE9DD8-455A-4FAA-8154-5BB2D1A53261}" name="Release Unit 3" dataDxfId="332"/>
    <tableColumn id="51" xr3:uid="{4FE1D56E-EA47-4DF6-B5A4-E78C1D5F5774}" name="Release Unit 4" dataDxfId="331"/>
    <tableColumn id="52" xr3:uid="{F0F9CB78-BA40-4031-AC17-0AB88B159B60}" name="Release Spies" dataDxfId="330"/>
    <tableColumn id="108" xr3:uid="{118BE0C9-E863-4E5F-98D5-187B99319B85}" name="Release AS" dataDxfId="329"/>
    <tableColumn id="53" xr3:uid="{3CC7AC8A-814F-42C4-B491-A6DFD7A4A93E}" name="Release Wizards" dataDxfId="328"/>
    <tableColumn id="54" xr3:uid="{BCB616C3-3465-4473-B27B-B25584160E71}" name="Release AM" dataDxfId="327"/>
    <tableColumn id="55" xr3:uid="{6B6EC03F-2A6A-47EB-A7F1-0DFE335A330A}" name="   " dataDxfId="326"/>
    <tableColumn id="56" xr3:uid="{71F6F49D-CD22-4E5F-BBB5-61150307312C}" name="WG's" dataDxfId="325">
      <calculatedColumnFormula>TblConstr[[#This Row],[Tot WG]]/TblConstr[[#This Row],[Land]]</calculatedColumnFormula>
    </tableColumn>
    <tableColumn id="57" xr3:uid="{B8AC3F70-AED4-4E5E-9FFD-FF94CB39B791}" name="FH's" dataDxfId="324">
      <calculatedColumnFormula>TblConstr[[#This Row],[Tot Hav]]/TblConstr[[#This Row],[Land]]</calculatedColumnFormula>
    </tableColumn>
    <tableColumn id="58" xr3:uid="{140FE3B0-18E6-43AA-A625-E817354E2D53}" name="OP Plat" dataDxfId="323">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2">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1">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20">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9">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8">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7">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6">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5">
      <calculatedColumnFormula>ROUNDUP((1-MIN(ROUND(fh_spy_cost_red*TblMili[[#This Row],[FH''s]],4),fh_spy_cost_cap)+ tech_1_9*TblTech[[#This Row],[1-9]] + tech_9_1*TblTech[[#This Row],[9-1]])*spy_plat,0)</calculatedColumnFormula>
    </tableColumn>
    <tableColumn id="110" xr3:uid="{E3910BF3-0412-473B-852A-F6A0FE497DE5}" name="ASs Cost" dataDxfId="314">
      <calculatedColumnFormula>ROUNDUP((1-MIN(ROUND(fh_spy_cost_red*TblMili[[#This Row],[FH''s]],4),fh_spy_cost_cap)+ tech_1_9*TblTech[[#This Row],[1-9]] + tech_9_1*TblTech[[#This Row],[9-1]])*archspy_plat,0)</calculatedColumnFormula>
    </tableColumn>
    <tableColumn id="67" xr3:uid="{CDB40042-773A-4CE1-B670-B62BC884A947}" name="Wizzies cost" dataDxfId="313">
      <calculatedColumnFormula>ROUNDUP((1-MIN(ROUND(wg_wiz_cost_bonus*TblMili[[#This Row],[WG''s]],4),wg_wiz_cost_cap) + tech_1_9_2*TblTech[[#This Row],[1-9]] + tech_9_1_2*TblTech[[#This Row],[9-1]])*wizard_plat,0)</calculatedColumnFormula>
    </tableColumn>
    <tableColumn id="68" xr3:uid="{1053234A-AE18-4A82-94FC-D94692087DE3}" name="AMs cost" dataDxfId="312">
      <calculatedColumnFormula>ROUNDUP((1-MIN(ROUND(wg_wiz_cost_bonus*TblMili[[#This Row],[WG''s]],4),wg_wiz_cost_cap) + tech_1_9_2*TblTech[[#This Row],[1-9]] + tech_9_1_2*TblTech[[#This Row],[9-1]])*archmage_plat,0)</calculatedColumnFormula>
    </tableColumn>
    <tableColumn id="69" xr3:uid="{9D11DA92-CF6B-4838-B51B-494833977486}" name=" " dataDxfId="311"/>
    <tableColumn id="70" xr3:uid="{1F713D65-CE26-4E75-AF9C-1E2610D02FB6}" name="Homeland%" dataDxfId="310">
      <calculatedColumnFormula>TblConstr[[#This Row],[Homeland]]/TblConstr[[#This Row],[Land]]</calculatedColumnFormula>
    </tableColumn>
    <tableColumn id="71" xr3:uid="{FBD620E0-8F97-4BED-916D-A8962B459E13}" name="WG" dataDxfId="309">
      <calculatedColumnFormula>TblMili[[#This Row],[WG''s]]</calculatedColumnFormula>
    </tableColumn>
    <tableColumn id="72" xr3:uid="{0F482B90-6164-42A0-AC1A-EB6CBE2239E0}" name="Mystic" dataDxfId="308">
      <calculatedColumnFormula>IF(mystic_cap="none",TblMili[[#This Row],[Homeland%]]/mystic_bonus,MIN(mystic_cap,TblMili[[#This Row],[Homeland%]]/mystic_bonus))</calculatedColumnFormula>
    </tableColumn>
    <tableColumn id="73" xr3:uid="{2FD25056-5068-463F-8553-3D2CFBDBD80D}" name="Druid (op)" dataDxfId="307">
      <calculatedColumnFormula>IF(druid_op_cap="none",TblMili[[#This Row],[Homeland%]]/druid_op_bonus,MIN(druid_op_cap,TblMili[[#This Row],[Homeland%]]/druid_op_bonus))</calculatedColumnFormula>
    </tableColumn>
    <tableColumn id="74" xr3:uid="{53018DF3-E735-41C7-A3D0-8E634866C57E}" name="Druid (dp)" dataDxfId="306">
      <calculatedColumnFormula>IF(druid_dp_cap="none",TblMili[[#This Row],[Homeland%]]/druid_dp_bonus,MIN(druid_dp_cap,TblMili[[#This Row],[Homeland%]]/druid_dp_bonus))</calculatedColumnFormula>
    </tableColumn>
    <tableColumn id="75" xr3:uid="{7F4EE74D-9905-4DF0-A5F6-DDC9D0115356}" name="Dryad" dataDxfId="305">
      <calculatedColumnFormula>MIN(dryad_cap,TblMili[[#This Row],[Homeland%]]/dryad_bonus)</calculatedColumnFormula>
    </tableColumn>
    <tableColumn id="76" xr3:uid="{E7F9826C-05CD-49D4-95DF-ECCD467D1341}" name="Rockapult" dataDxfId="304">
      <calculatedColumnFormula>MIN(rocka_cap,TblMili[[#This Row],[Homeland%]]/rocka_bonus)</calculatedColumnFormula>
    </tableColumn>
    <tableColumn id="77" xr3:uid="{A26FFF73-DC56-4E66-8A0E-51A9C837AE8D}" name="Spellblade" dataDxfId="303">
      <calculatedColumnFormula>MIN(adept_op_cap,TblMili[[#This Row],[WG]]/adept_op_bonus)</calculatedColumnFormula>
    </tableColumn>
    <tableColumn id="78" xr3:uid="{A5F9372F-5EBA-4E5A-AB3F-5A786DE5FEB0}" name="Adept-DP" dataDxfId="302">
      <calculatedColumnFormula>MIN(adept_dp_cap,TblMili[[#This Row],[WG]]/adept_dp_bonus)</calculatedColumnFormula>
    </tableColumn>
    <tableColumn id="79" xr3:uid="{FF50DABE-A375-4222-848D-9C4D1D0FC999}" name="Beasts" dataDxfId="301">
      <calculatedColumnFormula>MIN(TblMili[[#This Row],[Unit 3]],TblMili[[#This Row],[Unit 2]])*2</calculatedColumnFormula>
    </tableColumn>
    <tableColumn id="80" xr3:uid="{FFCDA044-2FD9-4119-B82B-7914D887B7F4}" name="Overlords" dataDxfId="300">
      <calculatedColumnFormula>MIN(TblMili[[#This Row],[Unit 1]],TblMili[[#This Row],[Unit 4]])*2</calculatedColumnFormula>
    </tableColumn>
    <tableColumn id="81" xr3:uid="{00DE2C4D-2323-42A0-B749-2FB5F4E28DBF}" name="Frost Mage" dataDxfId="299">
      <calculatedColumnFormula>MIN(frost_mage_cap,TblMili[[#This Row],[Homeland%]]/frost_mage_bonus)</calculatedColumnFormula>
    </tableColumn>
    <tableColumn id="82" xr3:uid="{BB055F70-3593-48E8-A32F-2C3BC4E6D218}" name="Ice Elemental" dataDxfId="298">
      <calculatedColumnFormula>MIN(ice_elem_cap,TblMili[[#This Row],[Raw (2)]]*ice_elem_bonus)</calculatedColumnFormula>
    </tableColumn>
    <tableColumn id="83" xr3:uid="{1158BE59-7C9D-4D41-AE99-4249CB18E29F}" name="Orc" dataDxfId="297">
      <calculatedColumnFormula>MIN(bone_breaker_cap,250/bone_breaker_bonus)</calculatedColumnFormula>
    </tableColumn>
    <tableColumn id="84" xr3:uid="{76252BAC-90E5-49A7-B5F9-E399F71EA45D}" name="Nox" dataDxfId="296">
      <calculatedColumnFormula>MIN(nox_nightshade_cap,TblConstr[[#This Row],[Homeland]]/TblConstr[[#This Row],[Land]]/nox_nightshade_swamp_bonus)</calculatedColumnFormula>
    </tableColumn>
    <tableColumn id="113" xr3:uid="{4A27EC0B-8E58-4935-B9BC-28BBFBF14B3B}" name="Succubus" dataDxfId="295">
      <calculatedColumnFormula>MIN(TblConstr[[#This Row],[Total Swamp]]/TblConstr[[#This Row],[Land]]/abyss_enforce_bonus,abyss_enforcer_cap)</calculatedColumnFormula>
    </tableColumn>
    <tableColumn id="112" xr3:uid="{784D98C7-E60A-4D20-854E-4FCCFEFCDE00}" name="Infernal Command OP" dataDxfId="294">
      <calculatedColumnFormula>IF(TblMagic[[#This Row],[Active Infernal Command]]&gt;0,TblMili[[#This Row],[Unit 1]]*infernal_cmd_op,0)</calculatedColumnFormula>
    </tableColumn>
    <tableColumn id="85" xr3:uid="{1DFCAA2E-8651-447E-895D-82655A45DF53}" name="Column36" dataDxfId="293"/>
    <tableColumn id="86" xr3:uid="{2B117F31-500F-4EF5-A943-EA4E7192FD0F}" name="Column37" dataDxfId="292"/>
    <tableColumn id="87" xr3:uid="{F3D20B86-D78F-4794-87F9-C555822D3041}" name="Column38" dataDxfId="291"/>
    <tableColumn id="88" xr3:uid="{BDEF093C-2660-4215-8999-F98F4344DFB8}" name="Mystic bonus" dataDxfId="290">
      <calculatedColumnFormula>MIN(6,TblMili[[#This Row],[Mystic]]+Races!$F$19)*1.8 +  IF(TblMili[[#This Row],[Mystic]]+Races!$F$19&gt;6,(TblMili[[#This Row],[Mystic]]+Races!$F$19-6)*0.2,0) - Races!$I$19</calculatedColumnFormula>
    </tableColumn>
    <tableColumn id="89" xr3:uid="{46F4DC63-3122-4751-919D-25DE59A7EF66}" name="Druid bonus" dataDxfId="289">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8">
      <calculatedColumnFormula>TblMili[[#This Row],[Mystic bonus]]*TblMili[[#This Row],[Unit 3]]+TblMili[[#This Row],[Druid bonus]]*TblMili[[#This Row],[Unit 4]]</calculatedColumnFormula>
    </tableColumn>
    <tableColumn id="91" xr3:uid="{4EE98187-D861-41F7-99BA-17048C4D8D34}" name="Dryad bonus" dataDxfId="287">
      <calculatedColumnFormula>MIN(6,TblMili[[#This Row],[Dryad]]+Races!$F$35)*1.8 +  IF(TblMili[[#This Row],[Dryad]]+Races!$F$35&gt;6,(TblMili[[#This Row],[Dryad]]+Races!$F$35-6)*0.2,0) - Races!$I$19</calculatedColumnFormula>
    </tableColumn>
    <tableColumn id="92" xr3:uid="{4D0FBA77-63EB-4AF7-AA3C-BF4D432786D2}" name="Sylvan bonus" dataDxfId="286">
      <calculatedColumnFormula>sylvan*(TblMili[[#This Row],[Mystic bonus]]*TblMili[[#This Row],[Unit 3]])</calculatedColumnFormula>
    </tableColumn>
    <tableColumn id="93" xr3:uid="{9CB7A2CE-8BEC-402B-B1F0-5A1153673E45}" name="Rockapult bonus" dataDxfId="285">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4">
      <calculatedColumnFormula>gnome*(TblMili[[#This Row],[Rockapult bonus]]*TblMili[[#This Row],[Unit 3]])</calculatedColumnFormula>
    </tableColumn>
    <tableColumn id="95" xr3:uid="{A02C2188-BFCD-4178-8B64-B969D4D2D97B}" name="Adept bonus" dataDxfId="283">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2">
      <calculatedColumnFormula>dark_elf*(TblMili[[#This Row],[Adept bonus]]*TblMili[[#This Row],[Unit 3]])</calculatedColumnFormula>
    </tableColumn>
    <tableColumn id="97" xr3:uid="{19730E51-BC55-444F-8E03-4B3A51C0E3D8}" name="Frost Mage bonus" dataDxfId="281">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80">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9">
      <calculatedColumnFormula>TblMili[[#This Row],[Frost Mage bonus]]*TblMili[[#This Row],[Unit 3]]+TblMili[[#This Row],[Ice Elemental bonus]]*TblMili[[#This Row],[Unit 4]]</calculatedColumnFormula>
    </tableColumn>
    <tableColumn id="100" xr3:uid="{A2072E36-3982-4B78-93F1-3B2C7DD41EB6}" name="Column46" dataDxfId="278"/>
    <tableColumn id="101" xr3:uid="{AA2C19ED-CD7C-4497-8949-4735D8380A50}" name="Favorable Terrain Bonus" dataDxfId="277" dataCellStyle="Percent">
      <calculatedColumnFormula>MIN(SUM(TblConstr[[#This Row],[Plain]:[Water]])/TblMili[[#This Row],[Land]]/favorable_terrain_bonus/100,favorable_terrain_max)</calculatedColumnFormula>
    </tableColumn>
    <tableColumn id="102" xr3:uid="{045A1C5D-FFD7-4F37-8C55-3E1C6325D69C}" name="Column48" dataDxfId="276"/>
    <tableColumn id="103" xr3:uid="{CA1D4487-36A8-42BE-AAE8-1C025B923059}" name="Networth (2)" dataDxfId="275">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4"/>
    <tableColumn id="105" xr3:uid="{628D592A-8396-4FB0-BFC1-BC7CA81586EE}" name="Raw (2)" dataDxfId="273">
      <calculatedColumnFormula>(TblMili[[#This Row],[Wizards]]+2*TblMili[[#This Row],[Archmages]])/TblConstr[[#This Row],[Land]]</calculatedColumnFormula>
    </tableColumn>
    <tableColumn id="106" xr3:uid="{016BFDB0-CD57-41C0-AF17-CB540C2E962C}" name="Modded (2)" dataDxfId="272">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3" dataDxfId="261" headerRowBorderDxfId="262" tableBorderDxfId="260">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9">
      <calculatedColumnFormula>TblRezone[[#This Row],[Hour]]</calculatedColumnFormula>
    </tableColumn>
    <tableColumn id="2" xr3:uid="{E160E2FF-C983-4A55-B03E-684BAA5D56D7}" name="Land" dataDxfId="258">
      <calculatedColumnFormula>TblConstr[[#This Row],[Land]]</calculatedColumnFormula>
    </tableColumn>
    <tableColumn id="3" xr3:uid="{CEA3931F-9B77-4317-A7C7-C5D0214A12BA}" name="Mana" dataDxfId="257">
      <calculatedColumnFormula>TblProd[[#This Row],[Mana]]</calculatedColumnFormula>
    </tableColumn>
    <tableColumn id="4" xr3:uid="{D383CA2D-65F3-4634-A1DD-E4ECA1CC96C8}" name="Wiz str" dataDxfId="25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5">
      <calculatedColumnFormula>OFFSET(TblMagic[[#This Row],[Time]],-1,0)+1/24</calculatedColumnFormula>
    </tableColumn>
    <tableColumn id="6" xr3:uid="{6625E0CA-37E1-457D-817F-784FA6A7A47B}" name="Pop" dataDxfId="254">
      <calculatedColumnFormula>TblImps[[#This Row],[Population]]</calculatedColumnFormula>
    </tableColumn>
    <tableColumn id="7" xr3:uid="{74B4A440-273D-4100-B1BC-91171D1D20B6}" name="Gaia's Watch" dataDxfId="253"/>
    <tableColumn id="8" xr3:uid="{43E4A01F-74F7-4C30-9D8A-3079A04763B9}" name="Mining Strength" dataDxfId="252"/>
    <tableColumn id="9" xr3:uid="{1A92950C-8F89-409E-9002-FCC57F75ADE0}" name="Ares Call" dataDxfId="251"/>
    <tableColumn id="10" xr3:uid="{A04C0737-02D0-4DAA-B9D7-324E3D59498C}" name="Midas Touch" dataDxfId="250"/>
    <tableColumn id="11" xr3:uid="{028D46F5-0AAD-49F8-AC48-D5E2C41FD4C2}" name="Harmony" dataDxfId="249"/>
    <tableColumn id="12" xr3:uid="{42548E68-C2D5-44CD-99FA-6AD40E64E185}" name="Miner's Sight" dataDxfId="248"/>
    <tableColumn id="13" xr3:uid="{D64F8C18-3DBE-4D7A-8AA3-C35E04DD6CAC}" name="Mechanical Genius" dataDxfId="247"/>
    <tableColumn id="14" xr3:uid="{0165862E-59ED-45FB-BD5A-0C7DCAA39217}" name="Death and Decay" dataDxfId="246"/>
    <tableColumn id="15" xr3:uid="{762B30AD-670D-48C3-94F1-2BA1DC4089CC}" name="Killing Rage / Bloodrage / Crusade" dataDxfId="245"/>
    <tableColumn id="16" xr3:uid="{0162EA56-857C-4157-A7AB-4D90C9EA47F1}" name="Gaia's Blessing" dataDxfId="244"/>
    <tableColumn id="17" xr3:uid="{6D83302D-974B-4742-8BDA-D99BB673F6D7}" name="Howling" dataDxfId="243"/>
    <tableColumn id="18" xr3:uid="{081EE08A-AA95-4648-9376-F68D04887352}" name="Arcane Infusion" dataDxfId="242"/>
    <tableColumn id="19" xr3:uid="{3BCC0361-67FB-4576-8296-8E91F374A4A4}" name="Alchemists Flame" dataDxfId="241"/>
    <tableColumn id="20" xr3:uid="{CFB1AFFE-0570-4E81-B96B-5EE870CC5038}" name="Nightfall" dataDxfId="240"/>
    <tableColumn id="40" xr3:uid="{CD69E8F6-3FD6-49C0-9EB8-DB9FD0CAA6D9}" name="Favorable Terrain" dataDxfId="239"/>
    <tableColumn id="42" xr3:uid="{B3C18C59-4C81-4804-BB33-FB8D6CCF256E}" name="Infernal Command"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Alch Frost" dataDxfId="221">
      <calculatedColumnFormula>IF(TblMagic[[#This Row],[Arcane Infusion]],12,IF(OFFSET(TblMagic[[#This Row],[Active Alch Frost]],-1,0)&gt;0,OFFSET(TblMagic[[#This Row],[Active Alch Frost]],-1,0)-1,0))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Row],[Nightfall]],12,IF(OFFSET(TblMagic[[#This Row],[Active Nightfall]],-1,0)&gt;0,OFFSET(TblMagic[[#This Row],[Active Nightfall]],-1,0)-1,0))</calculatedColumnFormula>
    </tableColumn>
    <tableColumn id="41" xr3:uid="{E8FFEB0A-82D1-4B3D-86CE-6103CDF8A0FD}" name="Active Favorable Terrain" dataDxfId="218">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7"/>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4" dataDxfId="122" headerRowBorderDxfId="123" tableBorderDxfId="121">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4">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1">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(1+Overview!$I$29)*SUM(TblImps[[#This Row],[P2]:[G2]])+OFFSET(TblImps[[#This Row],[Σ Science]],-1,0)</calculatedColumnFormula>
    </tableColumn>
    <tableColumn id="33" xr3:uid="{87424BBC-4CC9-4173-85AC-5C6A6ECFFB84}" name="Σ Keep" dataDxfId="88">
      <calculatedColumnFormula>(1+Overview!$I$29)*SUM(TblImps[[#This Row],[P3]:[G3]])+OFFSET(TblImps[[#This Row],[Σ Keep]],-1,0)</calculatedColumnFormula>
    </tableColumn>
    <tableColumn id="34" xr3:uid="{3DB81FE6-4CBC-4F36-973D-C8F8D1BD09A1}" name="Σ Spires" dataDxfId="87">
      <calculatedColumnFormula>(1+Overview!$I$29 + tech_7_1*TblTech[[#This Row],[7-1]])*SUM(TblImps[[#This Row],[P4]:[G4]])+OFFSET(TblImps[[#This Row],[Σ Spires]],-1,0)</calculatedColumnFormula>
    </tableColumn>
    <tableColumn id="35" xr3:uid="{485A62F9-7EE3-40A9-BDA7-9F3E4E3EC0E1}" name="Σ Forges" dataDxfId="86">
      <calculatedColumnFormula>(1+Overview!$I$29)*SUM(TblImps[[#This Row],[P5]:[G5]])+OFFSET(TblImps[[#This Row],[Σ Forges]],-1,0)</calculatedColumnFormula>
    </tableColumn>
    <tableColumn id="36" xr3:uid="{CEDFD8F7-5AA6-4236-AE0F-14B6F23AE524}" name="Σ Walls" dataDxfId="85">
      <calculatedColumnFormula>(1+Overview!$I$29)*SUM(TblImps[[#This Row],[P6]:[G6]])+OFFSET(TblImps[[#This Row],[Σ Walls]],-1,0)</calculatedColumnFormula>
    </tableColumn>
    <tableColumn id="37" xr3:uid="{1C140D1F-1021-4314-82BD-7176A05B078C}" name="Σ Harbor" dataDxfId="84">
      <calculatedColumnFormula>(1+Overview!$I$29 + tech_7_1*TblTech[[#This Row],[7-1]])*SUM(TblImps[[#This Row],[P7]:[G7]])+OFFSET(TblImps[[#This Row],[Σ Harbor]],-1,0)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7AC2B48C-6676-42B5-AC1B-CF8C1F18718C}" name="FW5" dataDxfId="58">
      <calculatedColumnFormula>IF(OFFSET(TblMagic[[#This Row],[Active Alchemists Flame]],-1,0)&gt;0,TblConstr[[#This Row],[Tot Alc]]*alchemist_flame_invest,0)</calculatedColumnFormula>
    </tableColumn>
    <tableColumn id="63" xr3:uid="{22605E6F-6335-44A7-8340-9D5A857286D7}" name="…......." dataDxfId="57"/>
    <tableColumn id="64" xr3:uid="{74BD3EE9-84CB-4606-9851-F46947A6E124}" name="P6" dataDxfId="56">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5">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4">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3">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50">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9">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8">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1168</v>
      </c>
      <c r="K8" s="499"/>
      <c r="L8" s="500"/>
      <c r="M8" s="515"/>
      <c r="N8" s="516"/>
      <c r="O8" s="517"/>
    </row>
    <row r="9" spans="1:15" s="44" customFormat="1" ht="12.75" customHeight="1" x14ac:dyDescent="0.2">
      <c r="A9" s="493" t="s">
        <v>1160</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1161</v>
      </c>
      <c r="L14" s="44"/>
      <c r="M14" s="44"/>
      <c r="O14" s="79"/>
    </row>
    <row r="15" spans="1:15" s="44" customFormat="1" ht="12.75" customHeight="1" x14ac:dyDescent="0.2">
      <c r="A15" s="45" t="s">
        <v>446</v>
      </c>
      <c r="B15" s="131">
        <v>46242</v>
      </c>
      <c r="D15" s="45" t="s">
        <v>322</v>
      </c>
      <c r="E15" s="53">
        <f>B15+(1+B16-1)/24+B18-6/24</f>
        <v>46241.75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46233.916982523151</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46233</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4</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3</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46241.75</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46241.791666666664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46241.833333333328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46241.874999999993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46241.916666666657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DnD]]&gt;6),1.5,1),0)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46241.958333333321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DnD]]&gt;6),1.5,1),0)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46241.999999999985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DnD]]&gt;6),1.5,1),0)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46242.04166666665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DnD]]&gt;6),1.5,1),0)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46242.083333333314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DnD]]&gt;6),1.5,1),0)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46242.124999999978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DnD]]&gt;6),1.5,1),0)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46242.166666666642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DnD]]&gt;6),1.5,1),0)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46242.208333333307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DnD]]&gt;6),1.5,1),0)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46242.249999999971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DnD]]&gt;6),1.5,1),0)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46242.291666666635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DnD]]&gt;6),1.5,1),0)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46242.333333333299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DnD]]&gt;6),1.5,1),0)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46242.374999999964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DnD]]&gt;6),1.5,1),0)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46242.416666666628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DnD]]&gt;6),1.5,1),0)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46242.458333333292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DnD]]&gt;6),1.5,1),0)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46242.499999999956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DnD]]&gt;6),1.5,1),0)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46242.541666666621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DnD]]&gt;6),1.5,1),0)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46242.583333333285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DnD]]&gt;6),1.5,1),0)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46242.624999999949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DnD]]&gt;6),1.5,1),0)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46242.666666666613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DnD]]&gt;6),1.5,1),0)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46242.708333333278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DnD]]&gt;6),1.5,1),0)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46242.749999999942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DnD]]&gt;6),1.5,1),0)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46242.791666666606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DnD]]&gt;6),1.5,1),0)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46242.83333333327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DnD]]&gt;6),1.5,1),0)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46242.874999999935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DnD]]&gt;6),1.5,1),0)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46242.916666666599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DnD]]&gt;6),1.5,1),0)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46242.958333333263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DnD]]&gt;6),1.5,1),0)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46242.999999999927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DnD]]&gt;6),1.5,1),0)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46243.041666666591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DnD]]&gt;6),1.5,1),0)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46243.083333333256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DnD]]&gt;6),1.5,1),0)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46243.12499999992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DnD]]&gt;6),1.5,1),0)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46243.166666666584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DnD]]&gt;6),1.5,1),0)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46243.208333333248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DnD]]&gt;6),1.5,1),0)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46243.249999999913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DnD]]&gt;6),1.5,1),0)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46243.291666666577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DnD]]&gt;6),1.5,1),0)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46243.333333333241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DnD]]&gt;6),1.5,1),0)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46243.374999999905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DnD]]&gt;6),1.5,1),0)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46243.41666666657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DnD]]&gt;6),1.5,1),0)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46243.458333333234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DnD]]&gt;6),1.5,1),0)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46243.499999999898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DnD]]&gt;6),1.5,1),0)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46243.541666666562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DnD]]&gt;6),1.5,1),0)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46243.583333333227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DnD]]&gt;6),1.5,1),0)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46243.624999999891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DnD]]&gt;6),1.5,1),0)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46243.666666666555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DnD]]&gt;6),1.5,1),0)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46243.708333333219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DnD]]&gt;6),1.5,1),0)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46243.749999999884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DnD]]&gt;6),1.5,1),0)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46243.791666666548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DnD]]&gt;6),1.5,1),0)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46243.833333333212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DnD]]&gt;6),1.5,1),0)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46243.874999999876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DnD]]&gt;6),1.5,1),0)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46243.916666666541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DnD]]&gt;6),1.5,1),0)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46243.958333333205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DnD]]&gt;6),1.5,1),0)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46243.999999999869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DnD]]&gt;6),1.5,1),0)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46244.041666666533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DnD]]&gt;6),1.5,1),0)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46244.083333333198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DnD]]&gt;6),1.5,1),0)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46244.124999999862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DnD]]&gt;6),1.5,1),0)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46244.166666666526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DnD]]&gt;6),1.5,1),0)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46244.20833333319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DnD]]&gt;6),1.5,1),0)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46244.249999999854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DnD]]&gt;6),1.5,1),0)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46244.291666666519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DnD]]&gt;6),1.5,1),0)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46244.333333333183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DnD]]&gt;6),1.5,1),0)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46244.374999999847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DnD]]&gt;6),1.5,1),0)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46244.416666666511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DnD]]&gt;6),1.5,1),0)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46244.458333333176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DnD]]&gt;6),1.5,1),0)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46244.49999999984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DnD]]&gt;6),1.5,1),0)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46244.541666666504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DnD]]&gt;6),1.5,1),0)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46244.583333333168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DnD]]&gt;6),1.5,1),0)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46244.624999999833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DnD]]&gt;6),1.5,1),0)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46244.666666666497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DnD]]&gt;6),1.5,1),0)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46244.708333333161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DnD]]&gt;6),1.5,1),0)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46244.749999999825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DnD]]&gt;6),1.5,1),0)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46244.79166666649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DnD]]&gt;6),1.5,1),0)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46244.833333333154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DnD]]&gt;6),1.5,1),0)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46244.874999999818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DnD]]&gt;6),1.5,1),0)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46244.916666666482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DnD]]&gt;6),1.5,1),0)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46244.958333333147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DnD]]&gt;6),1.5,1),0)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46244.999999999811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DnD]]&gt;6),1.5,1),0)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46245.041666666475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DnD]]&gt;6),1.5,1),0)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46245.083333333139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DnD]]&gt;6),1.5,1),0)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46245.124999999804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DnD]]&gt;6),1.5,1),0)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46245.166666666468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DnD]]&gt;6),1.5,1),0)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46245.208333333132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DnD]]&gt;6),1.5,1),0)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46245.249999999796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DnD]]&gt;6),1.5,1),0)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46245.291666666461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DnD]]&gt;6),1.5,1),0)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46245.333333333125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DnD]]&gt;6),1.5,1),0)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46245.374999999789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DnD]]&gt;6),1.5,1),0)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46245.416666666453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DnD]]&gt;6),1.5,1),0)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46245.458333333117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DnD]]&gt;6),1.5,1),0)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46245.499999999782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DnD]]&gt;6),1.5,1),0)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46245.541666666446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DnD]]&gt;6),1.5,1),0)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46245.58333333311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DnD]]&gt;6),1.5,1),0)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46245.624999999774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DnD]]&gt;6),1.5,1),0)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46245.666666666439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DnD]]&gt;6),1.5,1),0)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46245.708333333103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DnD]]&gt;6),1.5,1),0)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46245.749999999767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DnD]]&gt;6),1.5,1),0)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46245.791666666431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DnD]]&gt;6),1.5,1),0)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46245.833333333096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DnD]]&gt;6),1.5,1),0)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46245.87499999976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DnD]]&gt;6),1.5,1),0)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46245.916666666424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DnD]]&gt;6),1.5,1),0)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46245.958333333088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DnD]]&gt;6),1.5,1),0)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46245.999999999753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DnD]]&gt;6),1.5,1),0)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46246.041666666417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DnD]]&gt;6),1.5,1),0)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46246.083333333081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DnD]]&gt;6),1.5,1),0)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46246.124999999745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DnD]]&gt;6),1.5,1),0)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46246.16666666641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DnD]]&gt;6),1.5,1),0)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46246.208333333074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DnD]]&gt;6),1.5,1),0)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46246.249999999738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DnD]]&gt;6),1.5,1),0)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46246.291666666402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DnD]]&gt;6),1.5,1),0)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46246.333333333067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DnD]]&gt;6),1.5,1),0)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46246.374999999731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DnD]]&gt;6),1.5,1),0)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46246.416666666395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DnD]]&gt;6),1.5,1),0)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46246.458333333059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DnD]]&gt;6),1.5,1),0)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46246.499999999724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DnD]]&gt;6),1.5,1),0)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46246.541666666388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DnD]]&gt;6),1.5,1),0)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46246.583333333052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DnD]]&gt;6),1.5,1),0)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46246.624999999716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DnD]]&gt;6),1.5,1),0)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46246.66666666638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DnD]]&gt;6),1.5,1),0)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46246.708333333045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DnD]]&gt;6),1.5,1),0)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46246.749999999709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DnD]]&gt;6),1.5,1),0)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46246.791666666373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DnD]]&gt;6),1.5,1),0)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46246.833333333037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DnD]]&gt;6),1.5,1),0)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46246.874999999702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DnD]]&gt;6),1.5,1),0)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46246.916666666366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DnD]]&gt;6),1.5,1),0)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46246.95833333303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DnD]]&gt;6),1.5,1),0)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46246.999999999694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DnD]]&gt;6),1.5,1),0)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46247.041666666359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DnD]]&gt;6),1.5,1),0)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46247.083333333023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DnD]]&gt;6),1.5,1),0)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46247.124999999687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DnD]]&gt;6),1.5,1),0)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46247.166666666351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DnD]]&gt;6),1.5,1),0)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46247.208333333016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DnD]]&gt;6),1.5,1),0)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46247.24999999968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DnD]]&gt;6),1.5,1),0)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46241.75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46241.75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46241.791666666664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46241.791666666664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46241.833333333328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46241.833333333328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46241.874999999993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46241.874999999993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46241.916666666657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46241.916666666657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46241.958333333321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46241.958333333321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46241.999999999985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46241.999999999985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46242.04166666665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46242.04166666665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46242.083333333314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46242.083333333314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46242.124999999978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46242.124999999978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46242.166666666642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46242.166666666642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46242.208333333307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46242.208333333307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46242.249999999971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46242.249999999971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46242.291666666635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46242.291666666635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46242.333333333299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46242.333333333299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46242.374999999964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46242.374999999964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46242.416666666628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46242.416666666628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46242.458333333292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46242.458333333292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46242.499999999956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46242.499999999956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46242.541666666621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46242.541666666621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46242.583333333285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46242.583333333285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46242.624999999949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46242.624999999949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46242.666666666613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46242.666666666613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46242.708333333278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46242.708333333278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46242.749999999942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46242.749999999942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46242.791666666606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46242.791666666606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46242.83333333327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46242.83333333327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46242.874999999935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46242.874999999935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46242.916666666599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46242.916666666599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46242.958333333263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46242.958333333263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46242.999999999927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46242.999999999927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46243.041666666591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46243.041666666591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46243.083333333256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46243.083333333256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46243.12499999992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46243.12499999992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46243.166666666584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46243.166666666584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46243.208333333248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46243.208333333248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46243.249999999913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46243.249999999913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46243.291666666577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46243.291666666577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46243.333333333241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46243.333333333241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46243.374999999905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46243.374999999905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46243.41666666657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46243.41666666657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46243.458333333234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46243.458333333234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46243.499999999898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46243.499999999898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46243.541666666562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46243.541666666562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46243.583333333227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46243.583333333227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46243.624999999891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46243.624999999891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46243.666666666555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46243.666666666555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46243.708333333219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46243.708333333219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46243.749999999884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46243.749999999884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46243.791666666548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46243.791666666548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46243.833333333212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46243.833333333212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46243.874999999876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46243.874999999876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46243.916666666541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46243.916666666541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46243.958333333205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46243.958333333205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46243.999999999869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46243.999999999869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46244.041666666533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46244.041666666533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46244.083333333198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46244.083333333198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46244.124999999862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46244.124999999862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46244.166666666526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46244.166666666526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46244.20833333319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46244.20833333319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46244.249999999854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46244.249999999854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46244.291666666519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46244.291666666519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46244.333333333183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46244.333333333183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46244.374999999847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46244.374999999847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46244.416666666511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46244.416666666511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46244.458333333176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46244.458333333176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46244.49999999984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46244.49999999984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46244.541666666504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46244.541666666504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46244.583333333168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46244.583333333168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46244.624999999833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46244.624999999833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46244.666666666497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46244.666666666497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46244.708333333161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46244.708333333161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46244.749999999825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46244.749999999825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46244.79166666649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46244.79166666649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46244.833333333154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46244.833333333154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46244.874999999818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46244.874999999818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46244.916666666482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46244.916666666482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46244.958333333147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46244.958333333147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46244.999999999811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46244.999999999811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46245.041666666475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46245.041666666475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46245.083333333139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46245.083333333139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46245.124999999804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46245.124999999804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46245.166666666468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46245.166666666468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46245.208333333132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46245.208333333132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46245.249999999796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46245.249999999796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46245.291666666461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46245.291666666461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46245.333333333125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46245.333333333125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46245.374999999789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46245.374999999789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46245.416666666453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46245.416666666453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46245.458333333117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46245.458333333117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46245.499999999782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46245.499999999782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46245.541666666446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46245.541666666446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46245.58333333311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46245.58333333311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46245.624999999774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46245.624999999774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46245.666666666439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46245.666666666439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46245.708333333103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46245.708333333103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46245.749999999767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46245.749999999767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46245.791666666431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46245.791666666431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46245.833333333096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46245.833333333096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46245.87499999976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46245.87499999976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46245.916666666424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46245.916666666424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46245.958333333088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46245.958333333088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46245.999999999753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46245.999999999753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46246.041666666417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46246.041666666417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46246.083333333081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46246.083333333081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46246.124999999745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46246.124999999745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46246.16666666641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46246.16666666641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46246.208333333074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46246.208333333074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46246.249999999738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46246.249999999738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46246.291666666402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46246.291666666402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46246.333333333067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46246.333333333067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46246.374999999731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46246.374999999731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46246.416666666395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46246.416666666395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46246.458333333059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46246.458333333059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46246.499999999724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46246.499999999724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46246.541666666388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46246.541666666388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46246.583333333052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46246.583333333052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46246.624999999716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46246.624999999716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46246.66666666638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46246.66666666638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46246.708333333045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46246.708333333045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46246.749999999709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46246.749999999709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46246.791666666373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46246.791666666373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46246.833333333037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46246.833333333037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46246.874999999702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46246.874999999702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46246.916666666366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46246.916666666366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46246.95833333303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46246.95833333303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46246.999999999694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46246.999999999694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46247.041666666359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46247.041666666359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46247.083333333023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46247.083333333023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46247.124999999687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46247.124999999687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46247.166666666351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46247.166666666351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46247.208333333016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46247.208333333016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46247.24999999968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46247.24999999968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46241.75</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46241.75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46241.791666666664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46241.791666666664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46241.833333333328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46241.833333333328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46241.874999999993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46241.874999999993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46241.916666666657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46241.916666666657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46241.958333333321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46241.958333333321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46241.999999999985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46241.999999999985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46242.04166666665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46242.04166666665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46242.083333333314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46242.083333333314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46242.124999999978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46242.124999999978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46242.166666666642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46242.166666666642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46242.208333333307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46242.208333333307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46242.249999999971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46242.249999999971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46242.291666666635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46242.291666666635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46242.333333333299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46242.333333333299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46242.374999999964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46242.374999999964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46242.416666666628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46242.416666666628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46242.458333333292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46242.458333333292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46242.499999999956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46242.499999999956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46242.541666666621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46242.541666666621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46242.583333333285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46242.583333333285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46242.624999999949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46242.624999999949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46242.666666666613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46242.666666666613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46242.708333333278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46242.708333333278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46242.749999999942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46242.749999999942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46242.791666666606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46242.791666666606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46242.83333333327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46242.83333333327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46242.874999999935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46242.874999999935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46242.916666666599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46242.916666666599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46242.958333333263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46242.958333333263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46242.999999999927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46242.999999999927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46243.041666666591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46243.041666666591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46243.083333333256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46243.083333333256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46243.12499999992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46243.12499999992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46243.166666666584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46243.166666666584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46243.208333333248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46243.208333333248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46243.249999999913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46243.249999999913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46243.291666666577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46243.291666666577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46243.333333333241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46243.333333333241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46243.374999999905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46243.374999999905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46243.41666666657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46243.41666666657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46243.458333333234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46243.458333333234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46243.499999999898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46243.499999999898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46243.541666666562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46243.541666666562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46243.583333333227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46243.583333333227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46243.624999999891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46243.624999999891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46243.666666666555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46243.666666666555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46243.708333333219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46243.708333333219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46243.749999999884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46243.749999999884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46243.791666666548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46243.791666666548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46243.833333333212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46243.833333333212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46243.874999999876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46243.874999999876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46243.916666666541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46243.916666666541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46243.958333333205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46243.958333333205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46243.999999999869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46243.999999999869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46244.041666666533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46244.041666666533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46244.083333333198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46244.083333333198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46244.124999999862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46244.124999999862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46244.166666666526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46244.166666666526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46244.20833333319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46244.20833333319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46244.249999999854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46244.249999999854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46244.291666666519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46244.291666666519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46244.333333333183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46244.333333333183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46244.374999999847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46244.374999999847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46244.416666666511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46244.416666666511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46244.458333333176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46244.458333333176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46244.49999999984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46244.49999999984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46244.541666666504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46244.541666666504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46244.583333333168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46244.583333333168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46244.624999999833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46244.624999999833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46244.666666666497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46244.666666666497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46244.708333333161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46244.708333333161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46244.749999999825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46244.749999999825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46244.79166666649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46244.79166666649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46244.833333333154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46244.833333333154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46244.874999999818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46244.874999999818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46244.916666666482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46244.916666666482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46244.958333333147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46244.958333333147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46244.999999999811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46244.999999999811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46245.041666666475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46245.041666666475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46245.083333333139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46245.083333333139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46245.124999999804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46245.124999999804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46245.166666666468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46245.166666666468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46245.208333333132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46245.208333333132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46245.249999999796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46245.249999999796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46245.291666666461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46245.291666666461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46245.333333333125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46245.333333333125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46245.374999999789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46245.374999999789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46245.416666666453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46245.416666666453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46245.458333333117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46245.458333333117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46245.499999999782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46245.499999999782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46245.541666666446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46245.541666666446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46245.58333333311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46245.58333333311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46245.624999999774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46245.624999999774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46245.666666666439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46245.666666666439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46245.708333333103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46245.708333333103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46245.749999999767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46245.749999999767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46245.791666666431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46245.791666666431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46245.833333333096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46245.833333333096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46245.87499999976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46245.87499999976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46245.916666666424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46245.916666666424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46245.958333333088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46245.958333333088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46245.999999999753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46245.999999999753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46246.041666666417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46246.041666666417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46246.083333333081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46246.083333333081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46246.124999999745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46246.124999999745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46246.16666666641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46246.16666666641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46246.208333333074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46246.208333333074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46246.249999999738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46246.249999999738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46246.291666666402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46246.291666666402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46246.333333333067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46246.333333333067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46246.374999999731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46246.374999999731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46246.416666666395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46246.416666666395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46246.458333333059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46246.458333333059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46246.499999999724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46246.499999999724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46246.541666666388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46246.541666666388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46246.583333333052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46246.583333333052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46246.624999999716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46246.624999999716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46246.66666666638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46246.66666666638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46246.708333333045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46246.708333333045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46246.749999999709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46246.749999999709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46246.791666666373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46246.791666666373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46246.833333333037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46246.833333333037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46246.874999999702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46246.874999999702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46246.916666666366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46246.916666666366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46246.95833333303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46246.95833333303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46246.999999999694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46246.999999999694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46247.041666666359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46247.041666666359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46247.083333333023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46247.083333333023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46247.124999999687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46247.124999999687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46247.166666666351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46247.166666666351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46247.208333333016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46247.208333333016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46247.24999999968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46247.24999999968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$A4=37</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$A36=37</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$A36=37</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46241.75</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46241.791666666664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46241.833333333328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46241.874999999993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46241.916666666657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46241.958333333321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46241.999999999985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46242.04166666665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46242.083333333314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46242.124999999978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46242.166666666642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46242.208333333307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46242.249999999971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46242.291666666635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46242.333333333299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46242.374999999964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46242.416666666628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46242.458333333292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46242.499999999956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46242.541666666621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46242.583333333285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46242.624999999949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46242.666666666613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46242.708333333278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46242.749999999942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46242.791666666606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46242.83333333327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46242.874999999935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46242.916666666599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46242.958333333263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46242.999999999927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46243.041666666591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46243.083333333256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46243.12499999992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46243.166666666584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46243.208333333248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46243.249999999913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46243.291666666577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46243.333333333241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46243.374999999905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46243.41666666657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46243.458333333234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46243.499999999898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46243.541666666562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46243.583333333227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46243.624999999891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46243.666666666555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46243.708333333219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46243.749999999884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46243.791666666548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46243.833333333212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46243.874999999876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46243.916666666541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46243.958333333205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46243.999999999869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46244.041666666533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46244.083333333198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46244.124999999862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46244.166666666526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46244.20833333319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46244.249999999854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46244.291666666519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46244.333333333183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46244.374999999847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46244.416666666511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46244.458333333176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46244.49999999984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46244.541666666504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46244.583333333168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46244.624999999833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46244.666666666497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46244.708333333161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46244.749999999825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46244.79166666649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46244.833333333154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46244.874999999818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46244.916666666482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46244.958333333147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46244.999999999811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46245.041666666475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46245.083333333139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46245.124999999804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46245.166666666468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46245.208333333132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46245.249999999796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46245.291666666461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46245.333333333125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46245.374999999789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46245.416666666453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46245.458333333117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46245.499999999782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46245.541666666446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46245.58333333311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46245.624999999774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46245.666666666439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46245.708333333103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46245.749999999767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46245.791666666431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46245.833333333096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46245.87499999976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46245.916666666424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46245.958333333088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46245.999999999753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46246.041666666417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46246.083333333081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46246.124999999745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46246.16666666641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46246.208333333074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46246.249999999738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46246.291666666402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46246.333333333067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46246.374999999731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46246.416666666395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46246.458333333059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46246.499999999724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46246.541666666388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46246.583333333052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46246.624999999716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46246.66666666638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46246.708333333045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46246.749999999709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46246.791666666373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46246.833333333037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46246.874999999702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46246.916666666366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46246.95833333303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46246.999999999694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46247.041666666359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46247.083333333023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46247.124999999687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46247.166666666351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46247.208333333016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46247.24999999968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$A4=37</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$A13=37</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$A24=37</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46241.75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46241.791666666664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46241.833333333328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46241.874999999993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46241.916666666657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46241.958333333321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46241.999999999985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46242.04166666665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46242.083333333314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46242.124999999978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46242.166666666642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46242.208333333307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46242.249999999971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46242.291666666635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46242.333333333299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46242.374999999964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46242.416666666628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46242.458333333292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46242.499999999956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46242.541666666621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46242.583333333285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46242.624999999949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46242.666666666613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46242.708333333278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46242.749999999942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46242.791666666606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46242.83333333327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46242.874999999935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46242.916666666599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46242.958333333263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46242.999999999927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46243.041666666591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46243.083333333256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46243.12499999992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46243.166666666584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46243.208333333248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46243.249999999913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46243.291666666577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46243.333333333241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46243.374999999905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46243.41666666657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46243.458333333234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46243.499999999898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46243.541666666562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46243.583333333227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46243.624999999891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46243.666666666555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46243.708333333219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46243.749999999884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46243.791666666548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46243.833333333212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46243.874999999876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46243.916666666541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46243.958333333205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46243.999999999869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46244.041666666533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46244.083333333198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46244.124999999862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46244.166666666526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46244.20833333319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46244.249999999854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46244.291666666519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46244.333333333183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46244.374999999847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46244.416666666511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46244.458333333176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46244.49999999984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46244.541666666504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46244.583333333168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46244.624999999833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46244.666666666497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46244.708333333161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46244.749999999825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46244.79166666649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46244.833333333154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46244.874999999818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46244.916666666482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46244.958333333147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46244.999999999811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46245.041666666475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46245.083333333139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46245.124999999804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46245.166666666468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46245.208333333132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46245.249999999796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46245.291666666461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46245.333333333125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46245.374999999789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46245.416666666453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46245.458333333117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46245.499999999782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46245.541666666446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46245.58333333311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46245.624999999774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46245.666666666439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46245.708333333103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46245.749999999767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46245.791666666431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46245.833333333096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46245.87499999976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46245.916666666424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46245.958333333088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46245.999999999753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46246.041666666417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46246.083333333081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46246.124999999745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46246.16666666641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46246.208333333074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46246.249999999738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46246.291666666402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46246.333333333067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46246.374999999731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46246.416666666395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46246.458333333059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46246.499999999724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46246.541666666388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46246.583333333052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46246.624999999716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46246.66666666638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46246.708333333045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46246.749999999709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46246.791666666373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46246.833333333037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46246.874999999702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46246.916666666366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46246.95833333303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46246.999999999694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46247.041666666359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46247.083333333023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46247.124999999687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46247.166666666351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46247.208333333016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46247.24999999968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1133</v>
      </c>
      <c r="CM3" s="135" t="s">
        <v>1162</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46241.75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46241.75</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46241.791666666664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46241.791666666664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46241.833333333328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46241.833333333328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46241.874999999993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46241.874999999993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46241.916666666657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46241.916666666657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46241.958333333321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46241.958333333321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46241.999999999985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46241.999999999985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46242.04166666665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46242.04166666665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46242.083333333314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46242.083333333314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46242.124999999978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46242.124999999978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46242.166666666642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46242.166666666642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46242.208333333307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46242.208333333307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46242.249999999971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46242.249999999971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46242.291666666635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46242.291666666635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46242.333333333299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46242.333333333299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46242.374999999964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46242.374999999964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46242.416666666628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46242.416666666628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46242.458333333292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46242.458333333292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46242.499999999956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46242.499999999956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46242.541666666621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46242.541666666621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46242.583333333285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46242.583333333285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46242.624999999949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46242.624999999949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46242.666666666613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46242.666666666613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46242.708333333278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46242.708333333278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46242.749999999942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46242.749999999942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46242.791666666606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46242.791666666606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46242.83333333327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46242.83333333327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46242.874999999935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46242.874999999935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46242.916666666599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46242.916666666599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46242.958333333263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46242.958333333263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46242.999999999927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46242.999999999927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46243.041666666591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46243.041666666591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46243.083333333256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46243.083333333256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46243.12499999992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46243.12499999992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46243.166666666584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46243.166666666584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46243.208333333248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46243.208333333248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46243.249999999913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46243.249999999913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315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46243.291666666577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46243.291666666577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46243.333333333241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46243.333333333241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46243.374999999905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46243.374999999905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46243.41666666657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46243.41666666657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46243.458333333234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46243.458333333234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46243.499999999898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46243.499999999898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46243.541666666562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46243.541666666562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46243.583333333227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46243.583333333227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46243.624999999891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46243.624999999891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46243.666666666555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46243.666666666555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46243.708333333219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46243.708333333219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46243.749999999884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46243.749999999884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315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46243.791666666548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46243.791666666548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46243.833333333212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46243.833333333212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46243.874999999876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46243.874999999876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46243.916666666541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46243.916666666541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46243.958333333205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46243.958333333205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46243.999999999869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46243.999999999869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46244.041666666533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46244.041666666533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46244.083333333198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46244.083333333198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46244.124999999862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46244.124999999862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46244.166666666526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46244.166666666526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46244.20833333319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46244.20833333319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46244.249999999854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46244.249999999854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46244.291666666519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46244.291666666519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46244.333333333183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46244.333333333183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46244.374999999847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46244.374999999847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46244.416666666511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46244.416666666511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46244.458333333176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46244.458333333176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46244.49999999984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46244.49999999984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46244.541666666504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46244.541666666504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46244.583333333168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46244.583333333168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46244.624999999833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46244.624999999833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46244.666666666497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46244.666666666497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46244.708333333161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46244.708333333161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46244.749999999825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46244.749999999825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46244.79166666649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46244.79166666649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46244.833333333154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46244.833333333154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46244.874999999818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46244.874999999818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46244.916666666482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46244.916666666482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46244.958333333147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46244.958333333147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46244.999999999811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46244.999999999811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46245.041666666475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46245.041666666475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46245.083333333139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46245.083333333139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46245.124999999804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46245.124999999804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46245.166666666468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46245.166666666468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46245.208333333132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46245.208333333132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46245.249999999796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46245.249999999796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46245.291666666461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46245.291666666461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46245.333333333125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46245.333333333125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46245.374999999789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46245.374999999789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46245.416666666453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46245.416666666453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46245.458333333117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46245.458333333117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46245.499999999782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46245.499999999782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46245.541666666446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46245.541666666446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46245.58333333311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46245.58333333311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46245.624999999774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46245.624999999774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46245.666666666439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46245.666666666439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46245.708333333103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46245.708333333103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46245.749999999767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46245.749999999767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46245.791666666431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46245.791666666431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46245.833333333096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46245.833333333096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46245.87499999976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46245.87499999976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46245.916666666424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46245.916666666424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46245.958333333088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46245.958333333088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46245.999999999753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46245.999999999753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46246.041666666417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46246.041666666417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46246.083333333081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46246.083333333081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46246.124999999745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46246.124999999745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46246.16666666641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46246.16666666641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46246.208333333074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46246.208333333074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46246.249999999738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46246.249999999738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46246.291666666402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46246.291666666402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46246.333333333067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46246.333333333067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46246.374999999731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46246.374999999731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46246.416666666395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46246.416666666395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46246.458333333059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46246.458333333059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46246.499999999724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46246.499999999724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46246.541666666388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46246.541666666388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46246.583333333052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46246.583333333052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46246.624999999716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46246.624999999716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46246.66666666638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46246.66666666638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46246.708333333045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46246.708333333045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46246.749999999709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46246.749999999709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46246.791666666373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46246.791666666373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46246.833333333037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46246.833333333037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46246.874999999702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46246.874999999702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46246.916666666366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46246.916666666366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46246.95833333303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46246.95833333303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46246.999999999694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46246.999999999694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46247.041666666359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46247.041666666359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46247.083333333023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46247.083333333023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46247.124999999687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46247.124999999687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46247.166666666351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46247.166666666351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46247.208333333016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46247.208333333016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3]]*(elite1_base_op+demon*TblMili[[#This Row],[Succubus]])+TblMili[[#This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Row],[Succubus]])+TblMili[[#This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46247.24999999968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46247.24999999968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1169</v>
      </c>
      <c r="S3" s="135" t="s">
        <v>340</v>
      </c>
      <c r="T3" s="135" t="s">
        <v>424</v>
      </c>
      <c r="U3" s="135" t="s">
        <v>1069</v>
      </c>
      <c r="V3" s="135" t="s">
        <v>1163</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1164</v>
      </c>
    </row>
    <row r="4" spans="1:43" x14ac:dyDescent="0.2">
      <c r="A4" s="137">
        <f>TblRezone[[#This Row],[Hour]]</f>
        <v>1</v>
      </c>
      <c r="B4" s="154">
        <f ca="1">TblConstr[[#This Row],[Land]]</f>
        <v>50</v>
      </c>
      <c r="C4" s="94">
        <f ca="1">TblProd[[#This Row],[Mana]]</f>
        <v>0</v>
      </c>
      <c r="D4" s="397">
        <f>1-TblMagic[[#This Row],[Wiz str cost]]</f>
        <v>1</v>
      </c>
      <c r="E4" s="159">
        <f>Imps!L4</f>
        <v>46241.75</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Row],[Arcane Infusion]]*12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46241.791666666664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Row],[Arcane Infusion]],12,IF(OFFSET(TblMagic[[#This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46241.833333333328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Row],[Arcane Infusion]],12,IF(OFFSET(TblMagic[[#This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46241.874999999993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Row],[Arcane Infusion]],12,IF(OFFSET(TblMagic[[#This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46241.916666666657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Row],[Arcane Infusion]],12,IF(OFFSET(TblMagic[[#This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46241.958333333321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Row],[Arcane Infusion]],12,IF(OFFSET(TblMagic[[#This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46241.999999999985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Row],[Arcane Infusion]],12,IF(OFFSET(TblMagic[[#This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46242.04166666665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Row],[Arcane Infusion]],12,IF(OFFSET(TblMagic[[#This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46242.083333333314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Row],[Arcane Infusion]],12,IF(OFFSET(TblMagic[[#This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46242.124999999978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Row],[Arcane Infusion]],12,IF(OFFSET(TblMagic[[#This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46242.166666666642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Row],[Arcane Infusion]],12,IF(OFFSET(TblMagic[[#This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46242.208333333307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Row],[Arcane Infusion]],12,IF(OFFSET(TblMagic[[#This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46242.249999999971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Row],[Arcane Infusion]],12,IF(OFFSET(TblMagic[[#This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46242.291666666635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Row],[Arcane Infusion]],12,IF(OFFSET(TblMagic[[#This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46242.333333333299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Row],[Arcane Infusion]],12,IF(OFFSET(TblMagic[[#This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46242.374999999964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Row],[Arcane Infusion]],12,IF(OFFSET(TblMagic[[#This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46242.416666666628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Row],[Arcane Infusion]],12,IF(OFFSET(TblMagic[[#This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46242.458333333292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Row],[Arcane Infusion]],12,IF(OFFSET(TblMagic[[#This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46242.499999999956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Row],[Arcane Infusion]],12,IF(OFFSET(TblMagic[[#This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46242.541666666621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Row],[Arcane Infusion]],12,IF(OFFSET(TblMagic[[#This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46242.583333333285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Row],[Arcane Infusion]],12,IF(OFFSET(TblMagic[[#This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46242.624999999949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Row],[Arcane Infusion]],12,IF(OFFSET(TblMagic[[#This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46242.666666666613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Row],[Arcane Infusion]],12,IF(OFFSET(TblMagic[[#This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46242.708333333278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Row],[Arcane Infusion]],12,IF(OFFSET(TblMagic[[#This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46242.749999999942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Row],[Arcane Infusion]],12,IF(OFFSET(TblMagic[[#This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46242.791666666606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Row],[Arcane Infusion]],12,IF(OFFSET(TblMagic[[#This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46242.83333333327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Row],[Arcane Infusion]],12,IF(OFFSET(TblMagic[[#This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46242.874999999935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Row],[Arcane Infusion]],12,IF(OFFSET(TblMagic[[#This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46242.916666666599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Row],[Arcane Infusion]],12,IF(OFFSET(TblMagic[[#This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46242.958333333263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Row],[Arcane Infusion]],12,IF(OFFSET(TblMagic[[#This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46242.999999999927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Row],[Arcane Infusion]],12,IF(OFFSET(TblMagic[[#This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46243.041666666591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Row],[Arcane Infusion]],12,IF(OFFSET(TblMagic[[#This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46243.083333333256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Row],[Arcane Infusion]],12,IF(OFFSET(TblMagic[[#This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46243.12499999992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Row],[Arcane Infusion]],12,IF(OFFSET(TblMagic[[#This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46243.166666666584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Row],[Arcane Infusion]],12,IF(OFFSET(TblMagic[[#This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46243.208333333248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Row],[Arcane Infusion]],12,IF(OFFSET(TblMagic[[#This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46243.249999999913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Row],[Arcane Infusion]],12,IF(OFFSET(TblMagic[[#This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46243.291666666577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Row],[Arcane Infusion]],12,IF(OFFSET(TblMagic[[#This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46243.333333333241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Row],[Arcane Infusion]],12,IF(OFFSET(TblMagic[[#This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46243.374999999905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Row],[Arcane Infusion]],12,IF(OFFSET(TblMagic[[#This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46243.41666666657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Row],[Arcane Infusion]],12,IF(OFFSET(TblMagic[[#This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46243.458333333234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Row],[Arcane Infusion]],12,IF(OFFSET(TblMagic[[#This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46243.499999999898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Row],[Arcane Infusion]],12,IF(OFFSET(TblMagic[[#This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46243.541666666562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Row],[Arcane Infusion]],12,IF(OFFSET(TblMagic[[#This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46243.583333333227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Row],[Arcane Infusion]],12,IF(OFFSET(TblMagic[[#This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46243.624999999891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Row],[Arcane Infusion]],12,IF(OFFSET(TblMagic[[#This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46243.666666666555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Row],[Arcane Infusion]],12,IF(OFFSET(TblMagic[[#This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46243.708333333219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Row],[Arcane Infusion]],12,IF(OFFSET(TblMagic[[#This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46243.749999999884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Row],[Arcane Infusion]],12,IF(OFFSET(TblMagic[[#This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46243.791666666548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Row],[Arcane Infusion]],12,IF(OFFSET(TblMagic[[#This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46243.833333333212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Row],[Arcane Infusion]],12,IF(OFFSET(TblMagic[[#This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46243.874999999876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Row],[Arcane Infusion]],12,IF(OFFSET(TblMagic[[#This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46243.916666666541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Row],[Arcane Infusion]],12,IF(OFFSET(TblMagic[[#This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46243.958333333205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Row],[Arcane Infusion]],12,IF(OFFSET(TblMagic[[#This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46243.999999999869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Row],[Arcane Infusion]],12,IF(OFFSET(TblMagic[[#This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46244.041666666533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Row],[Arcane Infusion]],12,IF(OFFSET(TblMagic[[#This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46244.083333333198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Row],[Arcane Infusion]],12,IF(OFFSET(TblMagic[[#This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46244.124999999862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Row],[Arcane Infusion]],12,IF(OFFSET(TblMagic[[#This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46244.166666666526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Row],[Arcane Infusion]],12,IF(OFFSET(TblMagic[[#This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46244.20833333319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Row],[Arcane Infusion]],12,IF(OFFSET(TblMagic[[#This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46244.249999999854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Row],[Arcane Infusion]],12,IF(OFFSET(TblMagic[[#This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46244.291666666519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Row],[Arcane Infusion]],12,IF(OFFSET(TblMagic[[#This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46244.333333333183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Row],[Arcane Infusion]],12,IF(OFFSET(TblMagic[[#This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46244.374999999847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Row],[Arcane Infusion]],12,IF(OFFSET(TblMagic[[#This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46244.416666666511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Row],[Arcane Infusion]],12,IF(OFFSET(TblMagic[[#This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46244.458333333176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Row],[Arcane Infusion]],12,IF(OFFSET(TblMagic[[#This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46244.49999999984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Row],[Arcane Infusion]],12,IF(OFFSET(TblMagic[[#This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46244.541666666504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Row],[Arcane Infusion]],12,IF(OFFSET(TblMagic[[#This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46244.583333333168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Row],[Arcane Infusion]],12,IF(OFFSET(TblMagic[[#This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46244.624999999833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Row],[Arcane Infusion]],12,IF(OFFSET(TblMagic[[#This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46244.666666666497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Row],[Arcane Infusion]],12,IF(OFFSET(TblMagic[[#This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46244.708333333161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Row],[Arcane Infusion]],12,IF(OFFSET(TblMagic[[#This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46244.749999999825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Row],[Arcane Infusion]],12,IF(OFFSET(TblMagic[[#This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46244.79166666649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Row],[Arcane Infusion]],12,IF(OFFSET(TblMagic[[#This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46244.833333333154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Row],[Arcane Infusion]],12,IF(OFFSET(TblMagic[[#This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46244.874999999818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Row],[Arcane Infusion]],12,IF(OFFSET(TblMagic[[#This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46244.916666666482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Row],[Arcane Infusion]],12,IF(OFFSET(TblMagic[[#This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46244.958333333147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Row],[Arcane Infusion]],12,IF(OFFSET(TblMagic[[#This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46244.999999999811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Row],[Arcane Infusion]],12,IF(OFFSET(TblMagic[[#This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46245.041666666475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Row],[Arcane Infusion]],12,IF(OFFSET(TblMagic[[#This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46245.083333333139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Row],[Arcane Infusion]],12,IF(OFFSET(TblMagic[[#This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46245.124999999804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Row],[Arcane Infusion]],12,IF(OFFSET(TblMagic[[#This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46245.166666666468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Row],[Arcane Infusion]],12,IF(OFFSET(TblMagic[[#This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46245.208333333132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Row],[Arcane Infusion]],12,IF(OFFSET(TblMagic[[#This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46245.249999999796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Row],[Arcane Infusion]],12,IF(OFFSET(TblMagic[[#This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46245.291666666461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Row],[Arcane Infusion]],12,IF(OFFSET(TblMagic[[#This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46245.333333333125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Row],[Arcane Infusion]],12,IF(OFFSET(TblMagic[[#This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46245.374999999789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Row],[Arcane Infusion]],12,IF(OFFSET(TblMagic[[#This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46245.416666666453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Row],[Arcane Infusion]],12,IF(OFFSET(TblMagic[[#This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46245.458333333117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Row],[Arcane Infusion]],12,IF(OFFSET(TblMagic[[#This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46245.499999999782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Row],[Arcane Infusion]],12,IF(OFFSET(TblMagic[[#This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46245.541666666446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Row],[Arcane Infusion]],12,IF(OFFSET(TblMagic[[#This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46245.58333333311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Row],[Arcane Infusion]],12,IF(OFFSET(TblMagic[[#This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46245.624999999774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Row],[Arcane Infusion]],12,IF(OFFSET(TblMagic[[#This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46245.666666666439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Row],[Arcane Infusion]],12,IF(OFFSET(TblMagic[[#This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46245.708333333103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Row],[Arcane Infusion]],12,IF(OFFSET(TblMagic[[#This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46245.749999999767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Row],[Arcane Infusion]],12,IF(OFFSET(TblMagic[[#This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46245.791666666431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Row],[Arcane Infusion]],12,IF(OFFSET(TblMagic[[#This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46245.833333333096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Row],[Arcane Infusion]],12,IF(OFFSET(TblMagic[[#This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46245.87499999976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Row],[Arcane Infusion]],12,IF(OFFSET(TblMagic[[#This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46245.916666666424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Row],[Arcane Infusion]],12,IF(OFFSET(TblMagic[[#This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46245.958333333088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Row],[Arcane Infusion]],12,IF(OFFSET(TblMagic[[#This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46245.999999999753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Row],[Arcane Infusion]],12,IF(OFFSET(TblMagic[[#This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46246.041666666417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Row],[Arcane Infusion]],12,IF(OFFSET(TblMagic[[#This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46246.083333333081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Row],[Arcane Infusion]],12,IF(OFFSET(TblMagic[[#This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46246.124999999745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Row],[Arcane Infusion]],12,IF(OFFSET(TblMagic[[#This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46246.16666666641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Row],[Arcane Infusion]],12,IF(OFFSET(TblMagic[[#This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46246.208333333074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Row],[Arcane Infusion]],12,IF(OFFSET(TblMagic[[#This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46246.249999999738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Row],[Arcane Infusion]],12,IF(OFFSET(TblMagic[[#This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46246.291666666402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Row],[Arcane Infusion]],12,IF(OFFSET(TblMagic[[#This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46246.333333333067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Row],[Arcane Infusion]],12,IF(OFFSET(TblMagic[[#This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46246.374999999731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Row],[Arcane Infusion]],12,IF(OFFSET(TblMagic[[#This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46246.416666666395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Row],[Arcane Infusion]],12,IF(OFFSET(TblMagic[[#This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46246.458333333059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Row],[Arcane Infusion]],12,IF(OFFSET(TblMagic[[#This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46246.499999999724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Row],[Arcane Infusion]],12,IF(OFFSET(TblMagic[[#This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46246.541666666388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Row],[Arcane Infusion]],12,IF(OFFSET(TblMagic[[#This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46246.583333333052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Row],[Arcane Infusion]],12,IF(OFFSET(TblMagic[[#This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46246.624999999716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Row],[Arcane Infusion]],12,IF(OFFSET(TblMagic[[#This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46246.66666666638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Row],[Arcane Infusion]],12,IF(OFFSET(TblMagic[[#This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46246.708333333045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Row],[Arcane Infusion]],12,IF(OFFSET(TblMagic[[#This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46246.749999999709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Row],[Arcane Infusion]],12,IF(OFFSET(TblMagic[[#This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46246.791666666373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Row],[Arcane Infusion]],12,IF(OFFSET(TblMagic[[#This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46246.833333333037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Row],[Arcane Infusion]],12,IF(OFFSET(TblMagic[[#This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46246.874999999702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Row],[Arcane Infusion]],12,IF(OFFSET(TblMagic[[#This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46246.916666666366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Row],[Arcane Infusion]],12,IF(OFFSET(TblMagic[[#This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46246.95833333303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Row],[Arcane Infusion]],12,IF(OFFSET(TblMagic[[#This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46246.999999999694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Row],[Arcane Infusion]],12,IF(OFFSET(TblMagic[[#This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46247.041666666359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Row],[Arcane Infusion]],12,IF(OFFSET(TblMagic[[#This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46247.083333333023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Row],[Arcane Infusion]],12,IF(OFFSET(TblMagic[[#This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46247.124999999687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Row],[Arcane Infusion]],12,IF(OFFSET(TblMagic[[#This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46247.166666666351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Row],[Arcane Infusion]],12,IF(OFFSET(TblMagic[[#This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46247.208333333016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Row],[Arcane Infusion]],12,IF(OFFSET(TblMagic[[#This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46247.24999999968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Row],[Arcane Infusion]],12,IF(OFFSET(TblMagic[[#This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1" priority="18" stopIfTrue="1">
      <formula>ROW()-2=#REF!</formula>
    </cfRule>
  </conditionalFormatting>
  <conditionalFormatting sqref="A1269:XFD1270">
    <cfRule type="expression" dxfId="270" priority="19" stopIfTrue="1">
      <formula>$C$1270&gt;144</formula>
    </cfRule>
  </conditionalFormatting>
  <conditionalFormatting sqref="A4:AQ136">
    <cfRule type="expression" dxfId="269" priority="1" stopIfTrue="1">
      <formula>ROW()-3=$C$1270</formula>
    </cfRule>
    <cfRule type="expression" dxfId="268" priority="2" stopIfTrue="1">
      <formula>OR(ROW()-3=$C$1270,A4&lt;0)</formula>
    </cfRule>
    <cfRule type="expression" dxfId="267" priority="3">
      <formula>$A4=37</formula>
    </cfRule>
    <cfRule type="expression" dxfId="266" priority="7">
      <formula>ROUND(($A4-1)/12,0)=INT($A4-1)/12</formula>
    </cfRule>
  </conditionalFormatting>
  <conditionalFormatting sqref="A2:N2 A1:S1 U1:XFD1 P2:XFD2 A3:XFD3">
    <cfRule type="expression" dxfId="265" priority="15">
      <formula>$C$1270&lt;0</formula>
    </cfRule>
  </conditionalFormatting>
  <conditionalFormatting sqref="G4:W136">
    <cfRule type="expression" dxfId="264"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K1" s="28"/>
      <c r="BM1" s="531" t="s">
        <v>222</v>
      </c>
      <c r="BN1" s="532"/>
      <c r="BO1" s="532"/>
      <c r="BP1" s="28"/>
      <c r="BR1" s="531" t="s">
        <v>223</v>
      </c>
      <c r="BS1" s="531"/>
      <c r="BT1" s="531"/>
      <c r="BU1" s="28"/>
      <c r="BW1" s="5" t="s">
        <v>306</v>
      </c>
    </row>
    <row r="2" spans="1:85"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1166</v>
      </c>
      <c r="BL3" s="243" t="s">
        <v>1032</v>
      </c>
      <c r="BM3" s="243" t="s">
        <v>953</v>
      </c>
      <c r="BN3" s="243" t="s">
        <v>954</v>
      </c>
      <c r="BO3" s="243" t="s">
        <v>955</v>
      </c>
      <c r="BP3" s="243" t="s">
        <v>956</v>
      </c>
      <c r="BQ3" s="243" t="s">
        <v>1033</v>
      </c>
      <c r="BR3" s="243" t="s">
        <v>957</v>
      </c>
      <c r="BS3" s="243" t="s">
        <v>958</v>
      </c>
      <c r="BT3" s="243" t="s">
        <v>959</v>
      </c>
      <c r="BU3" s="243" t="s">
        <v>960</v>
      </c>
      <c r="BV3" s="135" t="s">
        <v>1034</v>
      </c>
      <c r="BW3" s="282" t="s">
        <v>307</v>
      </c>
      <c r="BX3" s="135" t="s">
        <v>968</v>
      </c>
      <c r="BY3" s="135" t="s">
        <v>1035</v>
      </c>
      <c r="BZ3" s="135" t="s">
        <v>969</v>
      </c>
      <c r="CA3" s="135" t="s">
        <v>308</v>
      </c>
    </row>
    <row r="4" spans="1:85"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46241.75</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46241.75</v>
      </c>
      <c r="CA4" s="290">
        <f>Overview!B15</f>
        <v>46242</v>
      </c>
      <c r="CB4" s="57"/>
      <c r="CC4" s="291"/>
      <c r="CD4" s="292"/>
    </row>
    <row r="5" spans="1:85"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46241.791666666664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46241.791666666664</v>
      </c>
      <c r="CA5" s="294">
        <f ca="1">OFFSET(TblImps[[#This Row],[Servertime]],-1,0)+1/24</f>
        <v>46242.041666666664</v>
      </c>
      <c r="CB5" s="57"/>
      <c r="CC5" s="292"/>
      <c r="CD5" s="292"/>
    </row>
    <row r="6" spans="1:85"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46241.833333333328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46241.833333333328</v>
      </c>
      <c r="CA6" s="294">
        <f ca="1">OFFSET(TblImps[[#This Row],[Servertime]],-1,0)+1/24</f>
        <v>46242.083333333328</v>
      </c>
      <c r="CB6" s="57"/>
      <c r="CC6" s="292"/>
      <c r="CD6" s="292"/>
      <c r="CG6" s="295"/>
    </row>
    <row r="7" spans="1:85"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46241.874999999993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46241.874999999993</v>
      </c>
      <c r="CA7" s="294">
        <f ca="1">OFFSET(TblImps[[#This Row],[Servertime]],-1,0)+1/24</f>
        <v>46242.124999999993</v>
      </c>
      <c r="CB7" s="57"/>
      <c r="CC7" s="292"/>
      <c r="CD7" s="292"/>
      <c r="CG7" s="296"/>
    </row>
    <row r="8" spans="1:85"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46241.916666666657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46241.916666666657</v>
      </c>
      <c r="CA8" s="294">
        <f ca="1">OFFSET(TblImps[[#This Row],[Servertime]],-1,0)+1/24</f>
        <v>46242.166666666657</v>
      </c>
      <c r="CB8" s="57"/>
      <c r="CC8" s="292"/>
      <c r="CD8" s="292"/>
      <c r="CG8" s="295"/>
    </row>
    <row r="9" spans="1:85"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46241.958333333321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46241.958333333321</v>
      </c>
      <c r="CA9" s="294">
        <f ca="1">OFFSET(TblImps[[#This Row],[Servertime]],-1,0)+1/24</f>
        <v>46242.208333333321</v>
      </c>
      <c r="CB9" s="57"/>
      <c r="CC9" s="292"/>
      <c r="CD9" s="292"/>
      <c r="CG9" s="295"/>
    </row>
    <row r="10" spans="1:85"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46241.999999999985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46241.999999999985</v>
      </c>
      <c r="CA10" s="294">
        <f ca="1">OFFSET(TblImps[[#This Row],[Servertime]],-1,0)+1/24</f>
        <v>46242.249999999985</v>
      </c>
      <c r="CB10" s="57"/>
      <c r="CC10" s="292"/>
      <c r="CD10" s="292"/>
    </row>
    <row r="11" spans="1:85"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46242.04166666665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46242.04166666665</v>
      </c>
      <c r="CA11" s="294">
        <f ca="1">OFFSET(TblImps[[#This Row],[Servertime]],-1,0)+1/24</f>
        <v>46242.29166666665</v>
      </c>
      <c r="CB11" s="57"/>
      <c r="CC11" s="292"/>
      <c r="CD11" s="292"/>
    </row>
    <row r="12" spans="1:85"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46242.083333333314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46242.083333333314</v>
      </c>
      <c r="CA12" s="294">
        <f ca="1">OFFSET(TblImps[[#This Row],[Servertime]],-1,0)+1/24</f>
        <v>46242.333333333314</v>
      </c>
      <c r="CB12" s="57"/>
      <c r="CC12" s="292"/>
      <c r="CD12" s="292"/>
    </row>
    <row r="13" spans="1:85"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46242.124999999978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46242.124999999978</v>
      </c>
      <c r="CA13" s="294">
        <f ca="1">OFFSET(TblImps[[#This Row],[Servertime]],-1,0)+1/24</f>
        <v>46242.374999999978</v>
      </c>
      <c r="CB13" s="57"/>
      <c r="CC13" s="292"/>
      <c r="CD13" s="292"/>
    </row>
    <row r="14" spans="1:85"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46242.166666666642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46242.166666666642</v>
      </c>
      <c r="CA14" s="294">
        <f ca="1">OFFSET(TblImps[[#This Row],[Servertime]],-1,0)+1/24</f>
        <v>46242.416666666642</v>
      </c>
      <c r="CB14" s="57"/>
      <c r="CC14" s="292"/>
      <c r="CD14" s="292"/>
    </row>
    <row r="15" spans="1:85"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46242.208333333307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46242.208333333307</v>
      </c>
      <c r="CA15" s="294">
        <f ca="1">OFFSET(TblImps[[#This Row],[Servertime]],-1,0)+1/24</f>
        <v>46242.458333333307</v>
      </c>
      <c r="CB15" s="57"/>
      <c r="CC15" s="292"/>
      <c r="CD15" s="292"/>
    </row>
    <row r="16" spans="1:85"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46242.249999999971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46242.249999999971</v>
      </c>
      <c r="CA16" s="294">
        <f ca="1">OFFSET(TblImps[[#This Row],[Servertime]],-1,0)+1/24</f>
        <v>46242.499999999971</v>
      </c>
      <c r="CB16" s="57"/>
      <c r="CC16" s="292"/>
      <c r="CD16" s="292"/>
    </row>
    <row r="17" spans="1:85"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46242.291666666635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46242.291666666635</v>
      </c>
      <c r="CA17" s="294">
        <f ca="1">OFFSET(TblImps[[#This Row],[Servertime]],-1,0)+1/24</f>
        <v>46242.541666666635</v>
      </c>
      <c r="CB17" s="57"/>
      <c r="CC17" s="292"/>
      <c r="CD17" s="292"/>
      <c r="CE17" s="159"/>
    </row>
    <row r="18" spans="1:85"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46242.333333333299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46242.333333333299</v>
      </c>
      <c r="CA18" s="294">
        <f ca="1">OFFSET(TblImps[[#This Row],[Servertime]],-1,0)+1/24</f>
        <v>46242.583333333299</v>
      </c>
      <c r="CB18" s="297"/>
      <c r="CC18" s="292"/>
      <c r="CD18" s="292"/>
      <c r="CG18" s="295"/>
    </row>
    <row r="19" spans="1:85"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46242.374999999964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46242.374999999964</v>
      </c>
      <c r="CA19" s="294">
        <f ca="1">OFFSET(TblImps[[#This Row],[Servertime]],-1,0)+1/24</f>
        <v>46242.624999999964</v>
      </c>
      <c r="CB19" s="57"/>
      <c r="CC19" s="292"/>
      <c r="CD19" s="292"/>
      <c r="CG19" s="296"/>
    </row>
    <row r="20" spans="1:85"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46242.416666666628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46242.416666666628</v>
      </c>
      <c r="CA20" s="294">
        <f ca="1">OFFSET(TblImps[[#This Row],[Servertime]],-1,0)+1/24</f>
        <v>46242.666666666628</v>
      </c>
      <c r="CB20" s="57"/>
      <c r="CC20" s="292"/>
      <c r="CD20" s="292"/>
      <c r="CG20" s="295"/>
    </row>
    <row r="21" spans="1:85"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46242.458333333292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46242.458333333292</v>
      </c>
      <c r="CA21" s="294">
        <f ca="1">OFFSET(TblImps[[#This Row],[Servertime]],-1,0)+1/24</f>
        <v>46242.708333333292</v>
      </c>
      <c r="CB21" s="57"/>
      <c r="CC21" s="292"/>
      <c r="CD21" s="292"/>
      <c r="CG21" s="295"/>
    </row>
    <row r="22" spans="1:85"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46242.499999999956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46242.499999999956</v>
      </c>
      <c r="CA22" s="294">
        <f ca="1">OFFSET(TblImps[[#This Row],[Servertime]],-1,0)+1/24</f>
        <v>46242.749999999956</v>
      </c>
      <c r="CB22" s="57"/>
      <c r="CC22" s="292"/>
      <c r="CD22" s="292"/>
    </row>
    <row r="23" spans="1:85"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46242.541666666621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46242.541666666621</v>
      </c>
      <c r="CA23" s="294">
        <f ca="1">OFFSET(TblImps[[#This Row],[Servertime]],-1,0)+1/24</f>
        <v>46242.791666666621</v>
      </c>
      <c r="CB23" s="57"/>
      <c r="CC23" s="292"/>
      <c r="CD23" s="292"/>
    </row>
    <row r="24" spans="1:85"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46242.583333333285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46242.583333333285</v>
      </c>
      <c r="CA24" s="294">
        <f ca="1">OFFSET(TblImps[[#This Row],[Servertime]],-1,0)+1/24</f>
        <v>46242.833333333285</v>
      </c>
      <c r="CB24" s="57"/>
      <c r="CC24" s="292"/>
      <c r="CD24" s="292"/>
    </row>
    <row r="25" spans="1:85"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46242.624999999949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46242.624999999949</v>
      </c>
      <c r="CA25" s="294">
        <f ca="1">OFFSET(TblImps[[#This Row],[Servertime]],-1,0)+1/24</f>
        <v>46242.874999999949</v>
      </c>
      <c r="CB25" s="57"/>
      <c r="CC25" s="292"/>
      <c r="CD25" s="292"/>
    </row>
    <row r="26" spans="1:85"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46242.666666666613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46242.666666666613</v>
      </c>
      <c r="CA26" s="294">
        <f ca="1">OFFSET(TblImps[[#This Row],[Servertime]],-1,0)+1/24</f>
        <v>46242.916666666613</v>
      </c>
      <c r="CB26" s="57"/>
      <c r="CC26" s="292"/>
      <c r="CD26" s="292"/>
    </row>
    <row r="27" spans="1:85"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46242.708333333278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46242.708333333278</v>
      </c>
      <c r="CA27" s="294">
        <f ca="1">OFFSET(TblImps[[#This Row],[Servertime]],-1,0)+1/24</f>
        <v>46242.958333333278</v>
      </c>
      <c r="CB27" s="57"/>
      <c r="CC27" s="292"/>
      <c r="CD27" s="292"/>
    </row>
    <row r="28" spans="1:85"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46242.749999999942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46242.749999999942</v>
      </c>
      <c r="CA28" s="294">
        <f ca="1">OFFSET(TblImps[[#This Row],[Servertime]],-1,0)+1/24</f>
        <v>46242.999999999942</v>
      </c>
      <c r="CB28" s="57"/>
      <c r="CC28" s="292"/>
      <c r="CD28" s="292"/>
    </row>
    <row r="29" spans="1:85"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46242.791666666606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46242.791666666606</v>
      </c>
      <c r="CA29" s="294">
        <f ca="1">OFFSET(TblImps[[#This Row],[Servertime]],-1,0)+1/24</f>
        <v>46243.041666666606</v>
      </c>
      <c r="CB29" s="57"/>
      <c r="CC29" s="292"/>
      <c r="CD29" s="292"/>
    </row>
    <row r="30" spans="1:85"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46242.83333333327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46242.83333333327</v>
      </c>
      <c r="CA30" s="294">
        <f ca="1">OFFSET(TblImps[[#This Row],[Servertime]],-1,0)+1/24</f>
        <v>46243.08333333327</v>
      </c>
      <c r="CB30" s="57"/>
      <c r="CC30" s="292"/>
      <c r="CD30" s="292"/>
      <c r="CE30" s="45" t="s">
        <v>4</v>
      </c>
    </row>
    <row r="31" spans="1:85"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46242.874999999935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46242.874999999935</v>
      </c>
      <c r="CA31" s="294">
        <f ca="1">OFFSET(TblImps[[#This Row],[Servertime]],-1,0)+1/24</f>
        <v>46243.124999999935</v>
      </c>
      <c r="CB31" s="57"/>
      <c r="CC31" s="292"/>
      <c r="CD31" s="292"/>
      <c r="CE31" s="45" t="s">
        <v>7</v>
      </c>
    </row>
    <row r="32" spans="1:85"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46242.916666666599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46242.916666666599</v>
      </c>
      <c r="CA32" s="294">
        <f ca="1">OFFSET(TblImps[[#This Row],[Servertime]],-1,0)+1/24</f>
        <v>46243.166666666599</v>
      </c>
      <c r="CB32" s="57"/>
      <c r="CC32" s="292"/>
      <c r="CD32" s="292"/>
      <c r="CE32" s="45" t="s">
        <v>3</v>
      </c>
    </row>
    <row r="33" spans="1:83"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46242.958333333263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46242.958333333263</v>
      </c>
      <c r="CA33" s="294">
        <f ca="1">OFFSET(TblImps[[#This Row],[Servertime]],-1,0)+1/24</f>
        <v>46243.208333333263</v>
      </c>
      <c r="CB33" s="57"/>
      <c r="CC33" s="292"/>
      <c r="CD33" s="292"/>
      <c r="CE33" s="45" t="s">
        <v>2</v>
      </c>
    </row>
    <row r="34" spans="1:83"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46242.999999999927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46242.999999999927</v>
      </c>
      <c r="CA34" s="294">
        <f ca="1">OFFSET(TblImps[[#This Row],[Servertime]],-1,0)+1/24</f>
        <v>46243.249999999927</v>
      </c>
      <c r="CB34" s="57"/>
      <c r="CC34" s="292"/>
      <c r="CD34" s="292"/>
    </row>
    <row r="35" spans="1:83"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46243.041666666591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46243.041666666591</v>
      </c>
      <c r="CA35" s="294">
        <f ca="1">OFFSET(TblImps[[#This Row],[Servertime]],-1,0)+1/24</f>
        <v>46243.291666666591</v>
      </c>
      <c r="CB35" s="57"/>
      <c r="CC35" s="292"/>
      <c r="CD35" s="292"/>
      <c r="CE35" s="45" t="s">
        <v>208</v>
      </c>
    </row>
    <row r="36" spans="1:83"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46243.083333333256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46243.083333333256</v>
      </c>
      <c r="CA36" s="294">
        <f ca="1">OFFSET(TblImps[[#This Row],[Servertime]],-1,0)+1/24</f>
        <v>46243.333333333256</v>
      </c>
      <c r="CB36" s="57"/>
      <c r="CC36" s="292"/>
      <c r="CD36" s="292"/>
      <c r="CE36" s="45" t="s">
        <v>210</v>
      </c>
    </row>
    <row r="37" spans="1:83"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46243.12499999992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46243.12499999992</v>
      </c>
      <c r="CA37" s="294">
        <f ca="1">OFFSET(TblImps[[#This Row],[Servertime]],-1,0)+1/24</f>
        <v>46243.37499999992</v>
      </c>
      <c r="CB37" s="57"/>
      <c r="CC37" s="292"/>
      <c r="CD37" s="292"/>
      <c r="CE37" s="45" t="s">
        <v>1107</v>
      </c>
    </row>
    <row r="38" spans="1:83"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46243.166666666584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46243.166666666584</v>
      </c>
      <c r="CA38" s="294">
        <f ca="1">OFFSET(TblImps[[#This Row],[Servertime]],-1,0)+1/24</f>
        <v>46243.416666666584</v>
      </c>
      <c r="CB38" s="57"/>
      <c r="CC38" s="292"/>
      <c r="CD38" s="292"/>
      <c r="CE38" s="45" t="s">
        <v>212</v>
      </c>
    </row>
    <row r="39" spans="1:83"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46243.208333333248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46243.208333333248</v>
      </c>
      <c r="CA39" s="294">
        <f ca="1">OFFSET(TblImps[[#This Row],[Servertime]],-1,0)+1/24</f>
        <v>46243.458333333248</v>
      </c>
      <c r="CB39" s="57"/>
      <c r="CC39" s="292"/>
      <c r="CD39" s="292"/>
      <c r="CE39" s="45" t="s">
        <v>213</v>
      </c>
    </row>
    <row r="40" spans="1:83"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46243.249999999913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28">
        <f ca="1">IF(OFFSET(TblMagic[[#This Row],[Active Alchemists Flame]],-1,0)&gt;0,TblConstr[[#This Row],[Tot Alc]]*alchemist_flame_invest,0)</f>
        <v>0</v>
      </c>
      <c r="BL40" s="149"/>
      <c r="BM40"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9"/>
      <c r="BR40"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9"/>
      <c r="BW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148">
        <f>TblImps[[#This Row],[Login]]</f>
        <v>0</v>
      </c>
      <c r="BY40" s="144"/>
      <c r="BZ40" s="459">
        <f ca="1">OFFSET(TblImps[[#This Row],[Real time]],-1,0)+1/24</f>
        <v>46243.249999999913</v>
      </c>
      <c r="CA40" s="460">
        <f ca="1">OFFSET(TblImps[[#This Row],[Servertime]],-1,0)+1/24</f>
        <v>46243.499999999913</v>
      </c>
      <c r="CB40" s="28"/>
      <c r="CC40" s="461"/>
      <c r="CD40" s="461"/>
      <c r="CE40" s="5" t="s">
        <v>526</v>
      </c>
    </row>
    <row r="41" spans="1:83"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46243.291666666577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46243.291666666577</v>
      </c>
      <c r="CA41" s="294">
        <f ca="1">OFFSET(TblImps[[#This Row],[Servertime]],-1,0)+1/24</f>
        <v>46243.541666666577</v>
      </c>
      <c r="CB41" s="57"/>
      <c r="CC41" s="292"/>
      <c r="CD41" s="292"/>
    </row>
    <row r="42" spans="1:83"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46243.333333333241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46243.333333333241</v>
      </c>
      <c r="CA42" s="294">
        <f ca="1">OFFSET(TblImps[[#This Row],[Servertime]],-1,0)+1/24</f>
        <v>46243.583333333241</v>
      </c>
      <c r="CB42" s="297"/>
      <c r="CC42" s="292"/>
      <c r="CD42" s="292"/>
    </row>
    <row r="43" spans="1:83"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46243.374999999905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46243.374999999905</v>
      </c>
      <c r="CA43" s="294">
        <f ca="1">OFFSET(TblImps[[#This Row],[Servertime]],-1,0)+1/24</f>
        <v>46243.624999999905</v>
      </c>
      <c r="CB43" s="57"/>
      <c r="CC43" s="292"/>
      <c r="CD43" s="292"/>
    </row>
    <row r="44" spans="1:83"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46243.41666666657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46243.41666666657</v>
      </c>
      <c r="CA44" s="294">
        <f ca="1">OFFSET(TblImps[[#This Row],[Servertime]],-1,0)+1/24</f>
        <v>46243.66666666657</v>
      </c>
      <c r="CB44" s="57"/>
      <c r="CC44" s="292"/>
      <c r="CD44" s="292"/>
    </row>
    <row r="45" spans="1:83"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46243.458333333234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46243.458333333234</v>
      </c>
      <c r="CA45" s="294">
        <f ca="1">OFFSET(TblImps[[#This Row],[Servertime]],-1,0)+1/24</f>
        <v>46243.708333333234</v>
      </c>
      <c r="CB45" s="57"/>
      <c r="CC45" s="292"/>
      <c r="CD45" s="292"/>
    </row>
    <row r="46" spans="1:83"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46243.499999999898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46243.499999999898</v>
      </c>
      <c r="CA46" s="294">
        <f ca="1">OFFSET(TblImps[[#This Row],[Servertime]],-1,0)+1/24</f>
        <v>46243.749999999898</v>
      </c>
      <c r="CB46" s="57"/>
      <c r="CC46" s="292"/>
      <c r="CD46" s="292"/>
    </row>
    <row r="47" spans="1:83"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46243.541666666562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46243.541666666562</v>
      </c>
      <c r="CA47" s="294">
        <f ca="1">OFFSET(TblImps[[#This Row],[Servertime]],-1,0)+1/24</f>
        <v>46243.791666666562</v>
      </c>
      <c r="CB47" s="57"/>
      <c r="CC47" s="292"/>
      <c r="CD47" s="292"/>
    </row>
    <row r="48" spans="1:83"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46243.583333333227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46243.583333333227</v>
      </c>
      <c r="CA48" s="294">
        <f ca="1">OFFSET(TblImps[[#This Row],[Servertime]],-1,0)+1/24</f>
        <v>46243.833333333227</v>
      </c>
      <c r="CB48" s="57"/>
      <c r="CC48" s="292"/>
      <c r="CD48" s="292"/>
    </row>
    <row r="49" spans="1:82"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46243.624999999891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46243.624999999891</v>
      </c>
      <c r="CA49" s="294">
        <f ca="1">OFFSET(TblImps[[#This Row],[Servertime]],-1,0)+1/24</f>
        <v>46243.874999999891</v>
      </c>
      <c r="CB49" s="57"/>
      <c r="CC49" s="292"/>
      <c r="CD49" s="292"/>
    </row>
    <row r="50" spans="1:82"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46243.666666666555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46243.666666666555</v>
      </c>
      <c r="CA50" s="294">
        <f ca="1">OFFSET(TblImps[[#This Row],[Servertime]],-1,0)+1/24</f>
        <v>46243.916666666555</v>
      </c>
      <c r="CB50" s="57"/>
      <c r="CC50" s="292"/>
      <c r="CD50" s="292"/>
    </row>
    <row r="51" spans="1:82"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46243.708333333219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46243.708333333219</v>
      </c>
      <c r="CA51" s="294">
        <f ca="1">OFFSET(TblImps[[#This Row],[Servertime]],-1,0)+1/24</f>
        <v>46243.958333333219</v>
      </c>
      <c r="CB51" s="57"/>
      <c r="CC51" s="292"/>
      <c r="CD51" s="292"/>
    </row>
    <row r="52" spans="1:82"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46243.749999999884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57">
        <f ca="1">IF(OFFSET(TblMagic[[#This Row],[Active Alchemists Flame]],-1,0)&gt;0,TblConstr[[#This Row],[Tot Alc]]*alchemist_flame_invest,0)</f>
        <v>0</v>
      </c>
      <c r="BL52" s="142"/>
      <c r="BM5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2"/>
      <c r="BR5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2"/>
      <c r="BW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61">
        <f>TblImps[[#This Row],[Login]]</f>
        <v>0</v>
      </c>
      <c r="BY52" s="137"/>
      <c r="BZ52" s="293">
        <f ca="1">OFFSET(TblImps[[#This Row],[Real time]],-1,0)+1/24</f>
        <v>46243.749999999884</v>
      </c>
      <c r="CA52" s="294">
        <f ca="1">OFFSET(TblImps[[#This Row],[Servertime]],-1,0)+1/24</f>
        <v>46243.999999999884</v>
      </c>
      <c r="CB52" s="57"/>
      <c r="CC52" s="292"/>
      <c r="CD52" s="292"/>
    </row>
    <row r="53" spans="1:82"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46243.791666666548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46243.791666666548</v>
      </c>
      <c r="CA53" s="294">
        <f ca="1">OFFSET(TblImps[[#This Row],[Servertime]],-1,0)+1/24</f>
        <v>46244.041666666548</v>
      </c>
      <c r="CB53" s="57"/>
      <c r="CC53" s="292"/>
      <c r="CD53" s="292"/>
    </row>
    <row r="54" spans="1:82"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46243.833333333212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46243.833333333212</v>
      </c>
      <c r="CA54" s="294">
        <f ca="1">OFFSET(TblImps[[#This Row],[Servertime]],-1,0)+1/24</f>
        <v>46244.083333333212</v>
      </c>
      <c r="CB54" s="57"/>
      <c r="CC54" s="292"/>
      <c r="CD54" s="292"/>
    </row>
    <row r="55" spans="1:82"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46243.874999999876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46243.874999999876</v>
      </c>
      <c r="CA55" s="294">
        <f ca="1">OFFSET(TblImps[[#This Row],[Servertime]],-1,0)+1/24</f>
        <v>46244.124999999876</v>
      </c>
      <c r="CB55" s="57"/>
      <c r="CC55" s="292"/>
      <c r="CD55" s="292"/>
    </row>
    <row r="56" spans="1:82"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46243.916666666541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46243.916666666541</v>
      </c>
      <c r="CA56" s="294">
        <f ca="1">OFFSET(TblImps[[#This Row],[Servertime]],-1,0)+1/24</f>
        <v>46244.166666666541</v>
      </c>
      <c r="CB56" s="57"/>
      <c r="CC56" s="292"/>
      <c r="CD56" s="292"/>
    </row>
    <row r="57" spans="1:82"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46243.958333333205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46243.958333333205</v>
      </c>
      <c r="CA57" s="294">
        <f ca="1">OFFSET(TblImps[[#This Row],[Servertime]],-1,0)+1/24</f>
        <v>46244.208333333205</v>
      </c>
      <c r="CB57" s="57"/>
      <c r="CC57" s="292"/>
      <c r="CD57" s="292"/>
    </row>
    <row r="58" spans="1:82"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46243.999999999869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46243.999999999869</v>
      </c>
      <c r="CA58" s="294">
        <f ca="1">OFFSET(TblImps[[#This Row],[Servertime]],-1,0)+1/24</f>
        <v>46244.249999999869</v>
      </c>
      <c r="CB58" s="57"/>
      <c r="CC58" s="292"/>
      <c r="CD58" s="292"/>
    </row>
    <row r="59" spans="1:82"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46244.041666666533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46244.041666666533</v>
      </c>
      <c r="CA59" s="294">
        <f ca="1">OFFSET(TblImps[[#This Row],[Servertime]],-1,0)+1/24</f>
        <v>46244.291666666533</v>
      </c>
      <c r="CB59" s="57"/>
      <c r="CC59" s="292"/>
      <c r="CD59" s="292"/>
    </row>
    <row r="60" spans="1:82"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46244.083333333198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46244.083333333198</v>
      </c>
      <c r="CA60" s="294">
        <f ca="1">OFFSET(TblImps[[#This Row],[Servertime]],-1,0)+1/24</f>
        <v>46244.333333333198</v>
      </c>
      <c r="CB60" s="57"/>
      <c r="CC60" s="292"/>
      <c r="CD60" s="292"/>
    </row>
    <row r="61" spans="1:82"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46244.124999999862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46244.124999999862</v>
      </c>
      <c r="CA61" s="294">
        <f ca="1">OFFSET(TblImps[[#This Row],[Servertime]],-1,0)+1/24</f>
        <v>46244.374999999862</v>
      </c>
      <c r="CB61" s="57"/>
      <c r="CC61" s="292"/>
      <c r="CD61" s="292"/>
    </row>
    <row r="62" spans="1:82"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46244.166666666526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46244.166666666526</v>
      </c>
      <c r="CA62" s="294">
        <f ca="1">OFFSET(TblImps[[#This Row],[Servertime]],-1,0)+1/24</f>
        <v>46244.416666666526</v>
      </c>
      <c r="CB62" s="57"/>
      <c r="CC62" s="292"/>
      <c r="CD62" s="292"/>
    </row>
    <row r="63" spans="1:82"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46244.20833333319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46244.20833333319</v>
      </c>
      <c r="CA63" s="294">
        <f ca="1">OFFSET(TblImps[[#This Row],[Servertime]],-1,0)+1/24</f>
        <v>46244.45833333319</v>
      </c>
      <c r="CB63" s="57"/>
      <c r="CC63" s="292"/>
      <c r="CD63" s="292"/>
    </row>
    <row r="64" spans="1:82"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46244.249999999854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46244.249999999854</v>
      </c>
      <c r="CA64" s="294">
        <f ca="1">OFFSET(TblImps[[#This Row],[Servertime]],-1,0)+1/24</f>
        <v>46244.499999999854</v>
      </c>
      <c r="CB64" s="57"/>
      <c r="CC64" s="292"/>
      <c r="CD64" s="292"/>
    </row>
    <row r="65" spans="1:85"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46244.291666666519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46244.291666666519</v>
      </c>
      <c r="CA65" s="294">
        <f ca="1">OFFSET(TblImps[[#This Row],[Servertime]],-1,0)+1/24</f>
        <v>46244.541666666519</v>
      </c>
      <c r="CB65" s="57"/>
      <c r="CC65" s="292"/>
      <c r="CD65" s="292"/>
    </row>
    <row r="66" spans="1:85"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46244.333333333183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46244.333333333183</v>
      </c>
      <c r="CA66" s="294">
        <f ca="1">OFFSET(TblImps[[#This Row],[Servertime]],-1,0)+1/24</f>
        <v>46244.583333333183</v>
      </c>
      <c r="CB66" s="297"/>
      <c r="CC66" s="292"/>
      <c r="CD66" s="292"/>
    </row>
    <row r="67" spans="1:85"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46244.374999999847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46244.374999999847</v>
      </c>
      <c r="CA67" s="294">
        <f ca="1">OFFSET(TblImps[[#This Row],[Servertime]],-1,0)+1/24</f>
        <v>46244.624999999847</v>
      </c>
      <c r="CB67" s="57"/>
      <c r="CC67" s="292"/>
      <c r="CD67" s="292"/>
    </row>
    <row r="68" spans="1:85"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46244.416666666511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46244.416666666511</v>
      </c>
      <c r="CA68" s="294">
        <f ca="1">OFFSET(TblImps[[#This Row],[Servertime]],-1,0)+1/24</f>
        <v>46244.666666666511</v>
      </c>
      <c r="CB68" s="57"/>
      <c r="CC68" s="292"/>
      <c r="CD68" s="292"/>
    </row>
    <row r="69" spans="1:85"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46244.458333333176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46244.458333333176</v>
      </c>
      <c r="CA69" s="294">
        <f ca="1">OFFSET(TblImps[[#This Row],[Servertime]],-1,0)+1/24</f>
        <v>46244.708333333176</v>
      </c>
      <c r="CB69" s="57"/>
      <c r="CC69" s="292"/>
      <c r="CD69" s="292"/>
    </row>
    <row r="70" spans="1:85"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46244.49999999984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46244.49999999984</v>
      </c>
      <c r="CA70" s="294">
        <f ca="1">OFFSET(TblImps[[#This Row],[Servertime]],-1,0)+1/24</f>
        <v>46244.74999999984</v>
      </c>
      <c r="CB70" s="57"/>
      <c r="CC70" s="292"/>
      <c r="CD70" s="292"/>
    </row>
    <row r="71" spans="1:85"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46244.541666666504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46244.541666666504</v>
      </c>
      <c r="CA71" s="294">
        <f ca="1">OFFSET(TblImps[[#This Row],[Servertime]],-1,0)+1/24</f>
        <v>46244.791666666504</v>
      </c>
      <c r="CB71" s="57"/>
      <c r="CC71" s="292"/>
      <c r="CD71" s="292"/>
    </row>
    <row r="72" spans="1:85"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46244.583333333168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46244.583333333168</v>
      </c>
      <c r="CA72" s="294">
        <f ca="1">OFFSET(TblImps[[#This Row],[Servertime]],-1,0)+1/24</f>
        <v>46244.833333333168</v>
      </c>
      <c r="CB72" s="57"/>
      <c r="CC72" s="292"/>
      <c r="CD72" s="292"/>
    </row>
    <row r="73" spans="1:85"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46244.624999999833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46244.624999999833</v>
      </c>
      <c r="CA73" s="294">
        <f ca="1">OFFSET(TblImps[[#This Row],[Servertime]],-1,0)+1/24</f>
        <v>46244.874999999833</v>
      </c>
      <c r="CB73" s="57"/>
      <c r="CC73" s="292"/>
      <c r="CD73" s="292"/>
    </row>
    <row r="74" spans="1:85"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46244.666666666497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46244.666666666497</v>
      </c>
      <c r="CA74" s="294">
        <f ca="1">OFFSET(TblImps[[#This Row],[Servertime]],-1,0)+1/24</f>
        <v>46244.916666666497</v>
      </c>
      <c r="CB74" s="57"/>
      <c r="CC74" s="292"/>
      <c r="CD74" s="292"/>
    </row>
    <row r="75" spans="1:85"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46244.708333333161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46244.708333333161</v>
      </c>
      <c r="CA75" s="294">
        <f ca="1">OFFSET(TblImps[[#This Row],[Servertime]],-1,0)+1/24</f>
        <v>46244.958333333161</v>
      </c>
      <c r="CB75" s="57"/>
      <c r="CC75" s="292"/>
      <c r="CD75" s="292"/>
    </row>
    <row r="76" spans="1:85"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46244.749999999825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56">
        <f ca="1">OFFSET(TblImps[[#This Row],[Real time]],-1,0)+1/24</f>
        <v>46244.749999999825</v>
      </c>
      <c r="CA76" s="457">
        <f ca="1">OFFSET(TblImps[[#This Row],[Servertime]],-1,0)+1/24</f>
        <v>46244.999999999825</v>
      </c>
    </row>
    <row r="77" spans="1:85"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46244.79166666649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46244.79166666649</v>
      </c>
      <c r="CA77" s="294">
        <f ca="1">OFFSET(TblImps[[#This Row],[Servertime]],-1,0)+1/24</f>
        <v>46245.04166666649</v>
      </c>
      <c r="CB77" s="57"/>
      <c r="CC77" s="292"/>
      <c r="CD77" s="292"/>
    </row>
    <row r="78" spans="1:85"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46244.833333333154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46244.833333333154</v>
      </c>
      <c r="CA78" s="294">
        <f ca="1">OFFSET(TblImps[[#This Row],[Servertime]],-1,0)+1/24</f>
        <v>46245.083333333154</v>
      </c>
      <c r="CB78" s="57"/>
      <c r="CC78" s="292"/>
      <c r="CD78" s="292"/>
      <c r="CG78" s="295"/>
    </row>
    <row r="79" spans="1:85"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46244.874999999818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46244.874999999818</v>
      </c>
      <c r="CA79" s="294">
        <f ca="1">OFFSET(TblImps[[#This Row],[Servertime]],-1,0)+1/24</f>
        <v>46245.124999999818</v>
      </c>
      <c r="CB79" s="57"/>
      <c r="CC79" s="292"/>
      <c r="CD79" s="292"/>
      <c r="CG79" s="296"/>
    </row>
    <row r="80" spans="1:85"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46244.916666666482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46244.916666666482</v>
      </c>
      <c r="CA80" s="294">
        <f ca="1">OFFSET(TblImps[[#This Row],[Servertime]],-1,0)+1/24</f>
        <v>46245.166666666482</v>
      </c>
      <c r="CB80" s="57"/>
      <c r="CC80" s="292"/>
      <c r="CD80" s="292"/>
      <c r="CG80" s="295"/>
    </row>
    <row r="81" spans="1:85"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46244.958333333147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46244.958333333147</v>
      </c>
      <c r="CA81" s="294">
        <f ca="1">OFFSET(TblImps[[#This Row],[Servertime]],-1,0)+1/24</f>
        <v>46245.208333333147</v>
      </c>
      <c r="CB81" s="57"/>
      <c r="CC81" s="292"/>
      <c r="CD81" s="292"/>
      <c r="CG81" s="295"/>
    </row>
    <row r="82" spans="1:85"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46244.999999999811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46244.999999999811</v>
      </c>
      <c r="CA82" s="294">
        <f ca="1">OFFSET(TblImps[[#This Row],[Servertime]],-1,0)+1/24</f>
        <v>46245.249999999811</v>
      </c>
      <c r="CB82" s="57"/>
      <c r="CC82" s="292"/>
      <c r="CD82" s="292"/>
    </row>
    <row r="83" spans="1:85"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46245.041666666475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46245.041666666475</v>
      </c>
      <c r="CA83" s="294">
        <f ca="1">OFFSET(TblImps[[#This Row],[Servertime]],-1,0)+1/24</f>
        <v>46245.291666666475</v>
      </c>
      <c r="CB83" s="57"/>
      <c r="CC83" s="292"/>
      <c r="CD83" s="292"/>
    </row>
    <row r="84" spans="1:85"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46245.083333333139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46245.083333333139</v>
      </c>
      <c r="CA84" s="294">
        <f ca="1">OFFSET(TblImps[[#This Row],[Servertime]],-1,0)+1/24</f>
        <v>46245.333333333139</v>
      </c>
      <c r="CB84" s="57"/>
      <c r="CC84" s="292"/>
      <c r="CD84" s="292"/>
    </row>
    <row r="85" spans="1:85"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46245.124999999804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46245.124999999804</v>
      </c>
      <c r="CA85" s="294">
        <f ca="1">OFFSET(TblImps[[#This Row],[Servertime]],-1,0)+1/24</f>
        <v>46245.374999999804</v>
      </c>
      <c r="CB85" s="57"/>
      <c r="CC85" s="292"/>
      <c r="CD85" s="292"/>
    </row>
    <row r="86" spans="1:85"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46245.166666666468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46245.166666666468</v>
      </c>
      <c r="CA86" s="294">
        <f ca="1">OFFSET(TblImps[[#This Row],[Servertime]],-1,0)+1/24</f>
        <v>46245.416666666468</v>
      </c>
      <c r="CB86" s="57"/>
      <c r="CC86" s="292"/>
      <c r="CD86" s="292"/>
    </row>
    <row r="87" spans="1:85"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46245.208333333132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46245.208333333132</v>
      </c>
      <c r="CA87" s="294">
        <f ca="1">OFFSET(TblImps[[#This Row],[Servertime]],-1,0)+1/24</f>
        <v>46245.458333333132</v>
      </c>
      <c r="CB87" s="57"/>
      <c r="CC87" s="292"/>
      <c r="CD87" s="292"/>
    </row>
    <row r="88" spans="1:85"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46245.249999999796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46245.249999999796</v>
      </c>
      <c r="CA88" s="294">
        <f ca="1">OFFSET(TblImps[[#This Row],[Servertime]],-1,0)+1/24</f>
        <v>46245.499999999796</v>
      </c>
      <c r="CB88" s="57"/>
      <c r="CC88" s="292"/>
      <c r="CD88" s="292"/>
    </row>
    <row r="89" spans="1:85"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46245.291666666461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46245.291666666461</v>
      </c>
      <c r="CA89" s="294">
        <f ca="1">OFFSET(TblImps[[#This Row],[Servertime]],-1,0)+1/24</f>
        <v>46245.541666666461</v>
      </c>
      <c r="CB89" s="57"/>
      <c r="CC89" s="292"/>
      <c r="CD89" s="292"/>
      <c r="CE89" s="159"/>
    </row>
    <row r="90" spans="1:85"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46245.333333333125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46245.333333333125</v>
      </c>
      <c r="CA90" s="294">
        <f ca="1">OFFSET(TblImps[[#This Row],[Servertime]],-1,0)+1/24</f>
        <v>46245.583333333125</v>
      </c>
      <c r="CB90" s="297"/>
      <c r="CC90" s="292"/>
      <c r="CD90" s="292"/>
      <c r="CG90" s="295"/>
    </row>
    <row r="91" spans="1:85"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46245.374999999789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46245.374999999789</v>
      </c>
      <c r="CA91" s="294">
        <f ca="1">OFFSET(TblImps[[#This Row],[Servertime]],-1,0)+1/24</f>
        <v>46245.624999999789</v>
      </c>
      <c r="CB91" s="57"/>
      <c r="CC91" s="292"/>
      <c r="CD91" s="292"/>
      <c r="CG91" s="296"/>
    </row>
    <row r="92" spans="1:85"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46245.416666666453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46245.416666666453</v>
      </c>
      <c r="CA92" s="294">
        <f ca="1">OFFSET(TblImps[[#This Row],[Servertime]],-1,0)+1/24</f>
        <v>46245.666666666453</v>
      </c>
      <c r="CB92" s="57"/>
      <c r="CC92" s="292"/>
      <c r="CD92" s="292"/>
      <c r="CG92" s="295"/>
    </row>
    <row r="93" spans="1:85"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46245.458333333117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46245.458333333117</v>
      </c>
      <c r="CA93" s="294">
        <f ca="1">OFFSET(TblImps[[#This Row],[Servertime]],-1,0)+1/24</f>
        <v>46245.708333333117</v>
      </c>
      <c r="CB93" s="57"/>
      <c r="CC93" s="292"/>
      <c r="CD93" s="292"/>
      <c r="CG93" s="295"/>
    </row>
    <row r="94" spans="1:85"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46245.499999999782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46245.499999999782</v>
      </c>
      <c r="CA94" s="294">
        <f ca="1">OFFSET(TblImps[[#This Row],[Servertime]],-1,0)+1/24</f>
        <v>46245.749999999782</v>
      </c>
      <c r="CB94" s="57"/>
      <c r="CC94" s="292"/>
      <c r="CD94" s="292"/>
    </row>
    <row r="95" spans="1:85"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46245.541666666446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46245.541666666446</v>
      </c>
      <c r="CA95" s="294">
        <f ca="1">OFFSET(TblImps[[#This Row],[Servertime]],-1,0)+1/24</f>
        <v>46245.791666666446</v>
      </c>
      <c r="CB95" s="57"/>
      <c r="CC95" s="292"/>
      <c r="CD95" s="292"/>
    </row>
    <row r="96" spans="1:85"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46245.58333333311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46245.58333333311</v>
      </c>
      <c r="CA96" s="294">
        <f ca="1">OFFSET(TblImps[[#This Row],[Servertime]],-1,0)+1/24</f>
        <v>46245.83333333311</v>
      </c>
      <c r="CB96" s="57"/>
      <c r="CC96" s="292"/>
      <c r="CD96" s="292"/>
    </row>
    <row r="97" spans="1:83"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46245.624999999774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46245.624999999774</v>
      </c>
      <c r="CA97" s="294">
        <f ca="1">OFFSET(TblImps[[#This Row],[Servertime]],-1,0)+1/24</f>
        <v>46245.874999999774</v>
      </c>
      <c r="CB97" s="57"/>
      <c r="CC97" s="292"/>
      <c r="CD97" s="292"/>
    </row>
    <row r="98" spans="1:83"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46245.666666666439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46245.666666666439</v>
      </c>
      <c r="CA98" s="294">
        <f ca="1">OFFSET(TblImps[[#This Row],[Servertime]],-1,0)+1/24</f>
        <v>46245.916666666439</v>
      </c>
      <c r="CB98" s="57"/>
      <c r="CC98" s="292"/>
      <c r="CD98" s="292"/>
    </row>
    <row r="99" spans="1:83"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46245.708333333103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46245.708333333103</v>
      </c>
      <c r="CA99" s="294">
        <f ca="1">OFFSET(TblImps[[#This Row],[Servertime]],-1,0)+1/24</f>
        <v>46245.958333333103</v>
      </c>
      <c r="CB99" s="57"/>
      <c r="CC99" s="292"/>
      <c r="CD99" s="292"/>
    </row>
    <row r="100" spans="1:83"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46245.749999999767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46245.749999999767</v>
      </c>
      <c r="CA100" s="294">
        <f ca="1">OFFSET(TblImps[[#This Row],[Servertime]],-1,0)+1/24</f>
        <v>46245.999999999767</v>
      </c>
      <c r="CB100" s="57"/>
      <c r="CC100" s="292"/>
      <c r="CD100" s="292"/>
    </row>
    <row r="101" spans="1:83"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46245.791666666431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46245.791666666431</v>
      </c>
      <c r="CA101" s="294">
        <f ca="1">OFFSET(TblImps[[#This Row],[Servertime]],-1,0)+1/24</f>
        <v>46246.041666666431</v>
      </c>
      <c r="CB101" s="57"/>
      <c r="CC101" s="292"/>
      <c r="CD101" s="292"/>
    </row>
    <row r="102" spans="1:83"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46245.833333333096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46245.833333333096</v>
      </c>
      <c r="CA102" s="294">
        <f ca="1">OFFSET(TblImps[[#This Row],[Servertime]],-1,0)+1/24</f>
        <v>46246.083333333096</v>
      </c>
      <c r="CB102" s="57"/>
      <c r="CC102" s="292"/>
      <c r="CD102" s="292"/>
      <c r="CE102" s="45" t="s">
        <v>4</v>
      </c>
    </row>
    <row r="103" spans="1:83"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46245.87499999976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46245.87499999976</v>
      </c>
      <c r="CA103" s="294">
        <f ca="1">OFFSET(TblImps[[#This Row],[Servertime]],-1,0)+1/24</f>
        <v>46246.12499999976</v>
      </c>
      <c r="CB103" s="57"/>
      <c r="CC103" s="292"/>
      <c r="CD103" s="292"/>
      <c r="CE103" s="45" t="s">
        <v>7</v>
      </c>
    </row>
    <row r="104" spans="1:83"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46245.916666666424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46245.916666666424</v>
      </c>
      <c r="CA104" s="294">
        <f ca="1">OFFSET(TblImps[[#This Row],[Servertime]],-1,0)+1/24</f>
        <v>46246.166666666424</v>
      </c>
      <c r="CB104" s="57"/>
      <c r="CC104" s="292"/>
      <c r="CD104" s="292"/>
      <c r="CE104" s="45" t="s">
        <v>3</v>
      </c>
    </row>
    <row r="105" spans="1:83"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46245.958333333088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46245.958333333088</v>
      </c>
      <c r="CA105" s="294">
        <f ca="1">OFFSET(TblImps[[#This Row],[Servertime]],-1,0)+1/24</f>
        <v>46246.208333333088</v>
      </c>
      <c r="CB105" s="57"/>
      <c r="CC105" s="292"/>
      <c r="CD105" s="292"/>
      <c r="CE105" s="45" t="s">
        <v>2</v>
      </c>
    </row>
    <row r="106" spans="1:83"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46245.999999999753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46245.999999999753</v>
      </c>
      <c r="CA106" s="294">
        <f ca="1">OFFSET(TblImps[[#This Row],[Servertime]],-1,0)+1/24</f>
        <v>46246.249999999753</v>
      </c>
      <c r="CB106" s="57"/>
      <c r="CC106" s="292"/>
      <c r="CD106" s="292"/>
    </row>
    <row r="107" spans="1:83"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46246.041666666417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46246.041666666417</v>
      </c>
      <c r="CA107" s="294">
        <f ca="1">OFFSET(TblImps[[#This Row],[Servertime]],-1,0)+1/24</f>
        <v>46246.291666666417</v>
      </c>
      <c r="CB107" s="57"/>
      <c r="CC107" s="292"/>
      <c r="CD107" s="292"/>
      <c r="CE107" s="45" t="s">
        <v>208</v>
      </c>
    </row>
    <row r="108" spans="1:83"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46246.083333333081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46246.083333333081</v>
      </c>
      <c r="CA108" s="294">
        <f ca="1">OFFSET(TblImps[[#This Row],[Servertime]],-1,0)+1/24</f>
        <v>46246.333333333081</v>
      </c>
      <c r="CB108" s="57"/>
      <c r="CC108" s="292"/>
      <c r="CD108" s="292"/>
      <c r="CE108" s="45" t="s">
        <v>210</v>
      </c>
    </row>
    <row r="109" spans="1:83"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46246.124999999745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46246.124999999745</v>
      </c>
      <c r="CA109" s="294">
        <f ca="1">OFFSET(TblImps[[#This Row],[Servertime]],-1,0)+1/24</f>
        <v>46246.374999999745</v>
      </c>
      <c r="CB109" s="57"/>
      <c r="CC109" s="292"/>
      <c r="CD109" s="292"/>
      <c r="CE109" s="45" t="s">
        <v>211</v>
      </c>
    </row>
    <row r="110" spans="1:83"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46246.16666666641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46246.16666666641</v>
      </c>
      <c r="CA110" s="294">
        <f ca="1">OFFSET(TblImps[[#This Row],[Servertime]],-1,0)+1/24</f>
        <v>46246.41666666641</v>
      </c>
      <c r="CB110" s="57"/>
      <c r="CC110" s="292"/>
      <c r="CD110" s="292"/>
      <c r="CE110" s="45" t="s">
        <v>212</v>
      </c>
    </row>
    <row r="111" spans="1:83"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46246.208333333074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46246.208333333074</v>
      </c>
      <c r="CA111" s="294">
        <f ca="1">OFFSET(TblImps[[#This Row],[Servertime]],-1,0)+1/24</f>
        <v>46246.458333333074</v>
      </c>
      <c r="CB111" s="57"/>
      <c r="CC111" s="292"/>
      <c r="CD111" s="292"/>
      <c r="CE111" s="45" t="s">
        <v>213</v>
      </c>
    </row>
    <row r="112" spans="1:83"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46246.249999999738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46246.249999999738</v>
      </c>
      <c r="CA112" s="294">
        <f ca="1">OFFSET(TblImps[[#This Row],[Servertime]],-1,0)+1/24</f>
        <v>46246.499999999738</v>
      </c>
      <c r="CB112" s="57"/>
      <c r="CC112" s="292"/>
      <c r="CD112" s="292"/>
      <c r="CE112" s="45" t="s">
        <v>214</v>
      </c>
    </row>
    <row r="113" spans="1:82"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46246.291666666402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46246.291666666402</v>
      </c>
      <c r="CA113" s="294">
        <f ca="1">OFFSET(TblImps[[#This Row],[Servertime]],-1,0)+1/24</f>
        <v>46246.541666666402</v>
      </c>
      <c r="CB113" s="57"/>
      <c r="CC113" s="292"/>
      <c r="CD113" s="292"/>
    </row>
    <row r="114" spans="1:82"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46246.333333333067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46246.333333333067</v>
      </c>
      <c r="CA114" s="294">
        <f ca="1">OFFSET(TblImps[[#This Row],[Servertime]],-1,0)+1/24</f>
        <v>46246.583333333067</v>
      </c>
      <c r="CB114" s="297"/>
      <c r="CC114" s="292"/>
      <c r="CD114" s="292"/>
    </row>
    <row r="115" spans="1:82"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46246.374999999731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46246.374999999731</v>
      </c>
      <c r="CA115" s="294">
        <f ca="1">OFFSET(TblImps[[#This Row],[Servertime]],-1,0)+1/24</f>
        <v>46246.624999999731</v>
      </c>
      <c r="CB115" s="57"/>
      <c r="CC115" s="292"/>
      <c r="CD115" s="292"/>
    </row>
    <row r="116" spans="1:82"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46246.416666666395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46246.416666666395</v>
      </c>
      <c r="CA116" s="294">
        <f ca="1">OFFSET(TblImps[[#This Row],[Servertime]],-1,0)+1/24</f>
        <v>46246.666666666395</v>
      </c>
      <c r="CB116" s="57"/>
      <c r="CC116" s="292"/>
      <c r="CD116" s="292"/>
    </row>
    <row r="117" spans="1:82"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46246.458333333059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46246.458333333059</v>
      </c>
      <c r="CA117" s="294">
        <f ca="1">OFFSET(TblImps[[#This Row],[Servertime]],-1,0)+1/24</f>
        <v>46246.708333333059</v>
      </c>
      <c r="CB117" s="57"/>
      <c r="CC117" s="292"/>
      <c r="CD117" s="292"/>
    </row>
    <row r="118" spans="1:82"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46246.499999999724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46246.499999999724</v>
      </c>
      <c r="CA118" s="294">
        <f ca="1">OFFSET(TblImps[[#This Row],[Servertime]],-1,0)+1/24</f>
        <v>46246.749999999724</v>
      </c>
      <c r="CB118" s="57"/>
      <c r="CC118" s="292"/>
      <c r="CD118" s="292"/>
    </row>
    <row r="119" spans="1:82"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46246.541666666388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46246.541666666388</v>
      </c>
      <c r="CA119" s="294">
        <f ca="1">OFFSET(TblImps[[#This Row],[Servertime]],-1,0)+1/24</f>
        <v>46246.791666666388</v>
      </c>
      <c r="CB119" s="57"/>
      <c r="CC119" s="292"/>
      <c r="CD119" s="292"/>
    </row>
    <row r="120" spans="1:82"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46246.583333333052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46246.583333333052</v>
      </c>
      <c r="CA120" s="294">
        <f ca="1">OFFSET(TblImps[[#This Row],[Servertime]],-1,0)+1/24</f>
        <v>46246.833333333052</v>
      </c>
      <c r="CB120" s="57"/>
      <c r="CC120" s="292"/>
      <c r="CD120" s="292"/>
    </row>
    <row r="121" spans="1:82"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46246.624999999716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46246.624999999716</v>
      </c>
      <c r="CA121" s="294">
        <f ca="1">OFFSET(TblImps[[#This Row],[Servertime]],-1,0)+1/24</f>
        <v>46246.874999999716</v>
      </c>
      <c r="CB121" s="57"/>
      <c r="CC121" s="292"/>
      <c r="CD121" s="292"/>
    </row>
    <row r="122" spans="1:82"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46246.66666666638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46246.66666666638</v>
      </c>
      <c r="CA122" s="294">
        <f ca="1">OFFSET(TblImps[[#This Row],[Servertime]],-1,0)+1/24</f>
        <v>46246.91666666638</v>
      </c>
      <c r="CB122" s="57"/>
      <c r="CC122" s="292"/>
      <c r="CD122" s="292"/>
    </row>
    <row r="123" spans="1:82"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46246.708333333045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46246.708333333045</v>
      </c>
      <c r="CA123" s="294">
        <f ca="1">OFFSET(TblImps[[#This Row],[Servertime]],-1,0)+1/24</f>
        <v>46246.958333333045</v>
      </c>
      <c r="CB123" s="57"/>
      <c r="CC123" s="292"/>
      <c r="CD123" s="292"/>
    </row>
    <row r="124" spans="1:82"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46246.749999999709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46246.749999999709</v>
      </c>
      <c r="CA124" s="294">
        <f ca="1">OFFSET(TblImps[[#This Row],[Servertime]],-1,0)+1/24</f>
        <v>46246.999999999709</v>
      </c>
      <c r="CB124" s="57"/>
      <c r="CC124" s="292"/>
      <c r="CD124" s="292"/>
    </row>
    <row r="125" spans="1:82"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46246.791666666373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46246.791666666373</v>
      </c>
      <c r="CA125" s="294">
        <f ca="1">OFFSET(TblImps[[#This Row],[Servertime]],-1,0)+1/24</f>
        <v>46247.041666666373</v>
      </c>
      <c r="CB125" s="57"/>
      <c r="CC125" s="292"/>
      <c r="CD125" s="292"/>
    </row>
    <row r="126" spans="1:82"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46246.833333333037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46246.833333333037</v>
      </c>
      <c r="CA126" s="294">
        <f ca="1">OFFSET(TblImps[[#This Row],[Servertime]],-1,0)+1/24</f>
        <v>46247.083333333037</v>
      </c>
      <c r="CB126" s="57"/>
      <c r="CC126" s="292"/>
      <c r="CD126" s="292"/>
    </row>
    <row r="127" spans="1:82"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46246.874999999702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46246.874999999702</v>
      </c>
      <c r="CA127" s="294">
        <f ca="1">OFFSET(TblImps[[#This Row],[Servertime]],-1,0)+1/24</f>
        <v>46247.124999999702</v>
      </c>
      <c r="CB127" s="57"/>
      <c r="CC127" s="292"/>
      <c r="CD127" s="292"/>
    </row>
    <row r="128" spans="1:82"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46246.916666666366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46246.916666666366</v>
      </c>
      <c r="CA128" s="294">
        <f ca="1">OFFSET(TblImps[[#This Row],[Servertime]],-1,0)+1/24</f>
        <v>46247.166666666366</v>
      </c>
      <c r="CB128" s="57"/>
      <c r="CC128" s="292"/>
      <c r="CD128" s="292"/>
    </row>
    <row r="129" spans="1:82"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46246.95833333303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46246.95833333303</v>
      </c>
      <c r="CA129" s="294">
        <f ca="1">OFFSET(TblImps[[#This Row],[Servertime]],-1,0)+1/24</f>
        <v>46247.20833333303</v>
      </c>
      <c r="CB129" s="57"/>
      <c r="CC129" s="292"/>
      <c r="CD129" s="292"/>
    </row>
    <row r="130" spans="1:82"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46246.999999999694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46246.999999999694</v>
      </c>
      <c r="CA130" s="294">
        <f ca="1">OFFSET(TblImps[[#This Row],[Servertime]],-1,0)+1/24</f>
        <v>46247.249999999694</v>
      </c>
      <c r="CB130" s="57"/>
      <c r="CC130" s="292"/>
      <c r="CD130" s="292"/>
    </row>
    <row r="131" spans="1:82"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46247.041666666359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46247.041666666359</v>
      </c>
      <c r="CA131" s="294">
        <f ca="1">OFFSET(TblImps[[#This Row],[Servertime]],-1,0)+1/24</f>
        <v>46247.291666666359</v>
      </c>
      <c r="CB131" s="57"/>
      <c r="CC131" s="292"/>
      <c r="CD131" s="292"/>
    </row>
    <row r="132" spans="1:82"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46247.083333333023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46247.083333333023</v>
      </c>
      <c r="CA132" s="294">
        <f ca="1">OFFSET(TblImps[[#This Row],[Servertime]],-1,0)+1/24</f>
        <v>46247.333333333023</v>
      </c>
      <c r="CB132" s="57"/>
      <c r="CC132" s="292"/>
      <c r="CD132" s="292"/>
    </row>
    <row r="133" spans="1:82"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46247.124999999687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46247.124999999687</v>
      </c>
      <c r="CA133" s="294">
        <f ca="1">OFFSET(TblImps[[#This Row],[Servertime]],-1,0)+1/24</f>
        <v>46247.374999999687</v>
      </c>
      <c r="CB133" s="57"/>
      <c r="CC133" s="292"/>
      <c r="CD133" s="292"/>
    </row>
    <row r="134" spans="1:82"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46247.166666666351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46247.166666666351</v>
      </c>
      <c r="CA134" s="294">
        <f ca="1">OFFSET(TblImps[[#This Row],[Servertime]],-1,0)+1/24</f>
        <v>46247.416666666351</v>
      </c>
      <c r="CB134" s="57"/>
      <c r="CC134" s="292"/>
      <c r="CD134" s="292"/>
    </row>
    <row r="135" spans="1:82"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46247.208333333016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46247.208333333016</v>
      </c>
      <c r="CA135" s="294">
        <f ca="1">OFFSET(TblImps[[#This Row],[Servertime]],-1,0)+1/24</f>
        <v>46247.458333333016</v>
      </c>
      <c r="CB135" s="57"/>
      <c r="CC135" s="292"/>
      <c r="CD135" s="292"/>
    </row>
    <row r="136" spans="1:82"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46247.24999999968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46247.24999999968</v>
      </c>
      <c r="CA136" s="294">
        <f ca="1">OFFSET(TblImps[[#This Row],[Servertime]],-1,0)+1/24</f>
        <v>46247.49999999968</v>
      </c>
      <c r="CB136" s="57"/>
      <c r="CC136" s="292"/>
      <c r="CD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5" priority="8" stopIfTrue="1">
      <formula>ROW()-2=#REF!</formula>
    </cfRule>
  </conditionalFormatting>
  <conditionalFormatting sqref="A1269:CD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W76">
    <cfRule type="expression" dxfId="132" priority="20" stopIfTrue="1">
      <formula>ISERROR(BW76)</formula>
    </cfRule>
  </conditionalFormatting>
  <conditionalFormatting sqref="A4:CA136">
    <cfRule type="expression" dxfId="131" priority="1" stopIfTrue="1">
      <formula>ROW()-3=$B$1270</formula>
    </cfRule>
    <cfRule type="expression" dxfId="130" priority="2" stopIfTrue="1">
      <formula>OR(ROW()-3=$B$1270,A4&lt;0)</formula>
    </cfRule>
    <cfRule type="expression" dxfId="129" priority="7">
      <formula>$K4=37</formula>
    </cfRule>
    <cfRule type="expression" dxfId="128" priority="12">
      <formula>ROUND(($K4-1)/12,0)=INT($K4-1)/12</formula>
    </cfRule>
  </conditionalFormatting>
  <conditionalFormatting sqref="BW4:BW136">
    <cfRule type="expression" dxfId="127" priority="15" stopIfTrue="1">
      <formula>AND(ROW()-3=$B$1270,ISERROR(BW4))</formula>
    </cfRule>
    <cfRule type="expression" dxfId="126" priority="17" stopIfTrue="1">
      <formula>ISERROR(BW4)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topLeftCell="A10" zoomScale="70" zoomScaleNormal="70" workbookViewId="0">
      <selection activeCell="F94" sqref="F94"/>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87"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F88" s="45">
        <v>25</v>
      </c>
      <c r="G88" s="45" t="s">
        <v>1165</v>
      </c>
      <c r="L88" s="45" t="s">
        <v>564</v>
      </c>
      <c r="M88" s="407">
        <v>-2.5000000000000001E-2</v>
      </c>
      <c r="N88" s="45" t="s">
        <v>641</v>
      </c>
      <c r="S88" s="108" t="s">
        <v>697</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1069</v>
      </c>
      <c r="B90" s="45">
        <v>5</v>
      </c>
      <c r="C90" s="45" t="str">
        <f>C89</f>
        <v>* Landsize</v>
      </c>
      <c r="D90" s="118">
        <v>0.01</v>
      </c>
      <c r="E90" s="45" t="s">
        <v>357</v>
      </c>
      <c r="F90" s="156">
        <v>0.1</v>
      </c>
      <c r="G90" s="45" t="s">
        <v>1071</v>
      </c>
      <c r="L90" s="45" t="s">
        <v>566</v>
      </c>
      <c r="M90" s="2">
        <v>0.05</v>
      </c>
      <c r="N90" s="45" t="s">
        <v>644</v>
      </c>
      <c r="S90" s="108" t="s">
        <v>698</v>
      </c>
      <c r="T90" s="108"/>
    </row>
    <row r="91" spans="1:23" x14ac:dyDescent="0.2">
      <c r="A91" s="303" t="s">
        <v>1076</v>
      </c>
      <c r="B91" s="45">
        <v>5</v>
      </c>
      <c r="C91" s="45" t="str">
        <f>C90</f>
        <v>* Landsize</v>
      </c>
      <c r="F91" s="156">
        <v>0</v>
      </c>
      <c r="G91" s="45" t="s">
        <v>106</v>
      </c>
      <c r="L91" s="45" t="s">
        <v>568</v>
      </c>
      <c r="M91" s="407">
        <v>2.5000000000000001E-2</v>
      </c>
      <c r="N91" s="45" t="s">
        <v>646</v>
      </c>
      <c r="S91" s="108" t="s">
        <v>699</v>
      </c>
      <c r="T91" s="108"/>
      <c r="U91" s="157"/>
    </row>
    <row r="92" spans="1:23" x14ac:dyDescent="0.2">
      <c r="A92" s="303" t="s">
        <v>1136</v>
      </c>
      <c r="B92" s="45">
        <v>5</v>
      </c>
      <c r="C92" s="45" t="str">
        <f>C91</f>
        <v>* Landsize</v>
      </c>
      <c r="F92" s="156">
        <v>0</v>
      </c>
      <c r="G92" s="45" t="s">
        <v>106</v>
      </c>
      <c r="L92" s="45" t="s">
        <v>570</v>
      </c>
      <c r="M92" s="407">
        <v>7.4999999999999997E-2</v>
      </c>
      <c r="N92" s="45" t="s">
        <v>647</v>
      </c>
      <c r="O92" s="118">
        <v>0.25</v>
      </c>
      <c r="P92" s="45" t="s">
        <v>648</v>
      </c>
      <c r="S92" s="108" t="s">
        <v>700</v>
      </c>
      <c r="T92" s="108"/>
      <c r="U92" s="157"/>
      <c r="W92" s="156"/>
    </row>
    <row r="93" spans="1:23" x14ac:dyDescent="0.2">
      <c r="F93" s="156">
        <v>0</v>
      </c>
      <c r="G93" s="45" t="s">
        <v>1137</v>
      </c>
      <c r="L93" s="45" t="s">
        <v>571</v>
      </c>
      <c r="M93" s="407">
        <v>0.1</v>
      </c>
      <c r="N93" s="45" t="s">
        <v>631</v>
      </c>
      <c r="O93" s="156">
        <v>0.05</v>
      </c>
      <c r="P93" s="45" t="s">
        <v>649</v>
      </c>
      <c r="S93" s="108" t="s">
        <v>701</v>
      </c>
      <c r="T93" s="108"/>
      <c r="U93" s="157"/>
      <c r="W93" s="156"/>
    </row>
    <row r="94" spans="1:23" x14ac:dyDescent="0.2">
      <c r="F94" s="45">
        <v>-0.5</v>
      </c>
      <c r="G94" s="45" t="s">
        <v>1138</v>
      </c>
      <c r="L94" s="45" t="s">
        <v>572</v>
      </c>
      <c r="M94" s="407">
        <v>-1.7500000000000002E-2</v>
      </c>
      <c r="N94" s="45" t="s">
        <v>634</v>
      </c>
      <c r="S94" s="108" t="s">
        <v>683</v>
      </c>
      <c r="T94" s="108"/>
    </row>
    <row r="95" spans="1:23" x14ac:dyDescent="0.2">
      <c r="L95" s="45" t="s">
        <v>573</v>
      </c>
      <c r="M95" s="407">
        <v>1.4999999999999999E-2</v>
      </c>
      <c r="N95" s="45" t="s">
        <v>645</v>
      </c>
      <c r="S95" s="108" t="s">
        <v>694</v>
      </c>
      <c r="T95" s="108"/>
      <c r="U95" s="156"/>
    </row>
    <row r="96" spans="1:23" x14ac:dyDescent="0.2">
      <c r="A96" s="302" t="s">
        <v>82</v>
      </c>
      <c r="L96" s="45" t="s">
        <v>574</v>
      </c>
      <c r="M96" s="165">
        <f>-7.5%/explore_tech_divisor</f>
        <v>-7.4999999999999997E-2</v>
      </c>
      <c r="N96" s="45" t="s">
        <v>635</v>
      </c>
      <c r="O96" s="45">
        <v>-2</v>
      </c>
      <c r="P96" s="45" t="s">
        <v>666</v>
      </c>
      <c r="S96" s="108" t="s">
        <v>702</v>
      </c>
      <c r="T96" s="108"/>
      <c r="U96" s="157"/>
    </row>
    <row r="97" spans="1:23" x14ac:dyDescent="0.2">
      <c r="A97" s="303" t="s">
        <v>267</v>
      </c>
      <c r="B97" s="45">
        <f>30 + IF(race="Kobold",10,0) + IF(race="Nox",5,0) + IF(race="Halfling",5,0) + IF(race="Undead",20,0)</f>
        <v>30</v>
      </c>
      <c r="C97" s="45" t="s">
        <v>239</v>
      </c>
      <c r="L97" s="45" t="s">
        <v>575</v>
      </c>
      <c r="M97" s="2">
        <v>0.15</v>
      </c>
      <c r="N97" s="45" t="s">
        <v>1123</v>
      </c>
      <c r="S97" s="108" t="s">
        <v>1121</v>
      </c>
      <c r="T97" s="108"/>
      <c r="U97" s="156"/>
    </row>
    <row r="98" spans="1:23" x14ac:dyDescent="0.2">
      <c r="L98" s="45" t="s">
        <v>576</v>
      </c>
      <c r="M98" s="2">
        <v>-0.1</v>
      </c>
      <c r="N98" s="45" t="s">
        <v>638</v>
      </c>
      <c r="S98" s="108" t="s">
        <v>687</v>
      </c>
      <c r="T98" s="108"/>
      <c r="U98" s="156"/>
      <c r="W98" s="156"/>
    </row>
    <row r="99" spans="1:23" x14ac:dyDescent="0.2">
      <c r="A99" s="302" t="s">
        <v>350</v>
      </c>
      <c r="M99"/>
      <c r="S99" s="108"/>
      <c r="T99" s="108"/>
    </row>
    <row r="100" spans="1:23" x14ac:dyDescent="0.2">
      <c r="A100" s="303" t="s">
        <v>502</v>
      </c>
      <c r="B100" s="45">
        <v>250</v>
      </c>
      <c r="L100" s="45" t="s">
        <v>578</v>
      </c>
      <c r="M100" s="407">
        <v>0.125</v>
      </c>
      <c r="N100" s="45" t="s">
        <v>651</v>
      </c>
      <c r="S100" s="108" t="s">
        <v>704</v>
      </c>
      <c r="T100" s="108"/>
      <c r="U100" s="157"/>
    </row>
    <row r="101" spans="1:23" x14ac:dyDescent="0.2">
      <c r="A101" s="303" t="s">
        <v>503</v>
      </c>
      <c r="B101" s="156">
        <v>0.01</v>
      </c>
      <c r="L101" s="45" t="s">
        <v>579</v>
      </c>
      <c r="M101"/>
      <c r="N101" s="45" t="s">
        <v>626</v>
      </c>
      <c r="S101" s="108" t="s">
        <v>705</v>
      </c>
      <c r="T101" s="108"/>
    </row>
    <row r="102" spans="1:23" x14ac:dyDescent="0.2">
      <c r="A102" s="303" t="s">
        <v>504</v>
      </c>
      <c r="B102" s="156">
        <v>0.01</v>
      </c>
      <c r="L102" s="45" t="s">
        <v>580</v>
      </c>
      <c r="M102" s="407">
        <v>2.5000000000000001E-2</v>
      </c>
      <c r="N102" s="45" t="s">
        <v>646</v>
      </c>
      <c r="O102" s="157">
        <v>7.4999999999999997E-2</v>
      </c>
      <c r="P102" s="45" t="s">
        <v>644</v>
      </c>
      <c r="S102" s="108" t="s">
        <v>706</v>
      </c>
      <c r="T102" s="108"/>
      <c r="U102" s="157"/>
      <c r="W102" s="157"/>
    </row>
    <row r="103" spans="1:23" x14ac:dyDescent="0.2">
      <c r="A103" s="303" t="s">
        <v>505</v>
      </c>
      <c r="B103" s="156">
        <v>0.01</v>
      </c>
      <c r="L103" s="45" t="s">
        <v>581</v>
      </c>
      <c r="M103" s="2">
        <v>0.04</v>
      </c>
      <c r="N103" s="45" t="s">
        <v>633</v>
      </c>
      <c r="S103" s="108" t="s">
        <v>707</v>
      </c>
      <c r="T103" s="108"/>
      <c r="U103" s="156"/>
    </row>
    <row r="104" spans="1:23" x14ac:dyDescent="0.2">
      <c r="L104" s="45" t="s">
        <v>582</v>
      </c>
      <c r="M104">
        <v>2</v>
      </c>
      <c r="N104" s="45" t="s">
        <v>1086</v>
      </c>
      <c r="S104" s="108" t="s">
        <v>1053</v>
      </c>
      <c r="T104" s="108"/>
      <c r="U104" s="156"/>
    </row>
    <row r="105" spans="1:23" x14ac:dyDescent="0.2">
      <c r="A105" s="302" t="s">
        <v>455</v>
      </c>
      <c r="L105" s="45" t="s">
        <v>583</v>
      </c>
      <c r="M105" s="407">
        <v>-0.1</v>
      </c>
      <c r="N105" s="45" t="s">
        <v>641</v>
      </c>
      <c r="S105" s="108" t="s">
        <v>709</v>
      </c>
      <c r="T105" s="108"/>
      <c r="U105" s="156"/>
    </row>
    <row r="106" spans="1:23" x14ac:dyDescent="0.2">
      <c r="L106" s="45" t="s">
        <v>585</v>
      </c>
      <c r="M106">
        <v>-1</v>
      </c>
      <c r="N106" s="45" t="s">
        <v>750</v>
      </c>
      <c r="S106" s="108" t="s">
        <v>1055</v>
      </c>
      <c r="T106" s="108"/>
      <c r="U106" s="157"/>
    </row>
    <row r="107" spans="1:23" x14ac:dyDescent="0.2">
      <c r="A107" s="303" t="s">
        <v>456</v>
      </c>
      <c r="B107" s="45" t="s">
        <v>210</v>
      </c>
      <c r="D107" s="316">
        <v>0.25</v>
      </c>
      <c r="E107" s="45" t="s">
        <v>435</v>
      </c>
      <c r="L107" s="45" t="s">
        <v>586</v>
      </c>
      <c r="M107" s="2">
        <v>-0.2</v>
      </c>
      <c r="N107" s="45" t="s">
        <v>652</v>
      </c>
      <c r="S107" s="108" t="s">
        <v>708</v>
      </c>
      <c r="T107" s="108"/>
    </row>
    <row r="108" spans="1:23" x14ac:dyDescent="0.2">
      <c r="B108" s="45" t="s">
        <v>208</v>
      </c>
      <c r="D108" s="316">
        <v>0.2</v>
      </c>
      <c r="E108" s="45" t="s">
        <v>435</v>
      </c>
      <c r="M108"/>
    </row>
    <row r="109" spans="1:23" x14ac:dyDescent="0.2">
      <c r="B109" s="45" t="s">
        <v>457</v>
      </c>
      <c r="D109" s="316">
        <v>0.3</v>
      </c>
      <c r="E109" s="45" t="s">
        <v>435</v>
      </c>
      <c r="L109" s="45" t="s">
        <v>587</v>
      </c>
      <c r="M109" s="407">
        <v>2.5000000000000001E-2</v>
      </c>
      <c r="N109" s="45" t="s">
        <v>1059</v>
      </c>
      <c r="O109" s="45" t="s">
        <v>654</v>
      </c>
      <c r="S109" s="108" t="s">
        <v>712</v>
      </c>
      <c r="T109" s="108"/>
      <c r="U109" s="156"/>
      <c r="W109" s="156"/>
    </row>
    <row r="110" spans="1:23" x14ac:dyDescent="0.2">
      <c r="B110" s="45" t="s">
        <v>458</v>
      </c>
      <c r="D110" s="316">
        <v>0.6</v>
      </c>
      <c r="E110" s="45" t="s">
        <v>435</v>
      </c>
      <c r="L110" s="45" t="s">
        <v>588</v>
      </c>
      <c r="M110" s="2">
        <v>-0.2</v>
      </c>
      <c r="N110" s="45" t="s">
        <v>670</v>
      </c>
      <c r="O110" s="156">
        <v>-0.2</v>
      </c>
      <c r="P110" s="45" t="s">
        <v>653</v>
      </c>
      <c r="Q110" s="5"/>
      <c r="R110" s="5"/>
      <c r="S110" s="108" t="s">
        <v>711</v>
      </c>
      <c r="T110" s="108"/>
    </row>
    <row r="111" spans="1:23" x14ac:dyDescent="0.2">
      <c r="L111" s="45" t="s">
        <v>589</v>
      </c>
      <c r="M111" s="407">
        <v>-1.7500000000000002E-2</v>
      </c>
      <c r="N111" s="45" t="s">
        <v>634</v>
      </c>
      <c r="S111" s="108" t="s">
        <v>713</v>
      </c>
      <c r="T111" s="108"/>
      <c r="U111" s="156"/>
    </row>
    <row r="112" spans="1:23" x14ac:dyDescent="0.2">
      <c r="A112" s="303" t="s">
        <v>459</v>
      </c>
      <c r="B112" s="45" t="s">
        <v>210</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208</v>
      </c>
      <c r="D113" s="45">
        <v>4000</v>
      </c>
      <c r="E113" s="45" t="s">
        <v>506</v>
      </c>
      <c r="L113" s="45" t="s">
        <v>591</v>
      </c>
      <c r="M113" s="407">
        <v>-1.7500000000000002E-2</v>
      </c>
      <c r="N113" s="45" t="s">
        <v>634</v>
      </c>
      <c r="S113" s="108" t="s">
        <v>715</v>
      </c>
      <c r="T113" s="108"/>
      <c r="U113" s="156"/>
    </row>
    <row r="114" spans="1:23" x14ac:dyDescent="0.2">
      <c r="B114" s="45" t="s">
        <v>457</v>
      </c>
      <c r="D114" s="45">
        <v>7500</v>
      </c>
      <c r="E114" s="45" t="s">
        <v>506</v>
      </c>
      <c r="L114" s="45" t="s">
        <v>592</v>
      </c>
      <c r="M114">
        <v>1</v>
      </c>
      <c r="N114" s="45" t="s">
        <v>668</v>
      </c>
      <c r="S114" s="108" t="s">
        <v>392</v>
      </c>
      <c r="T114" s="108"/>
      <c r="U114" s="156"/>
      <c r="W114" s="156"/>
    </row>
    <row r="115" spans="1:23" x14ac:dyDescent="0.2">
      <c r="B115" s="45" t="s">
        <v>526</v>
      </c>
      <c r="D115" s="45">
        <v>5000</v>
      </c>
      <c r="E115" s="45" t="s">
        <v>506</v>
      </c>
      <c r="L115" s="45" t="s">
        <v>593</v>
      </c>
      <c r="M115" s="2">
        <v>-0.01</v>
      </c>
      <c r="N115" s="45" t="s">
        <v>656</v>
      </c>
      <c r="S115" s="108" t="s">
        <v>717</v>
      </c>
      <c r="T115" s="108"/>
      <c r="U115" s="156"/>
    </row>
    <row r="116" spans="1:23" x14ac:dyDescent="0.2">
      <c r="B116" s="45" t="s">
        <v>211</v>
      </c>
      <c r="D116" s="45">
        <v>5000</v>
      </c>
      <c r="E116" s="45" t="s">
        <v>506</v>
      </c>
      <c r="T116" s="108"/>
    </row>
    <row r="117" spans="1:23" x14ac:dyDescent="0.2">
      <c r="L117" s="45" t="s">
        <v>594</v>
      </c>
      <c r="M117" s="29">
        <v>1.4999999999999999E-2</v>
      </c>
      <c r="N117" s="45" t="s">
        <v>645</v>
      </c>
      <c r="S117" s="108" t="s">
        <v>718</v>
      </c>
      <c r="T117" s="108"/>
      <c r="U117" s="157"/>
    </row>
    <row r="118" spans="1:23" x14ac:dyDescent="0.2">
      <c r="A118" s="302" t="s">
        <v>460</v>
      </c>
      <c r="F118" s="45" t="s">
        <v>462</v>
      </c>
      <c r="L118" s="45" t="s">
        <v>595</v>
      </c>
      <c r="M118" s="407">
        <v>2.5000000000000001E-2</v>
      </c>
      <c r="N118" s="45" t="s">
        <v>646</v>
      </c>
      <c r="O118" s="156">
        <v>-0.05</v>
      </c>
      <c r="P118" s="45" t="s">
        <v>657</v>
      </c>
      <c r="S118" s="108" t="s">
        <v>719</v>
      </c>
      <c r="T118" s="108"/>
      <c r="U118" s="157"/>
      <c r="W118" s="156"/>
    </row>
    <row r="119" spans="1:23" x14ac:dyDescent="0.2">
      <c r="A119" s="303" t="s">
        <v>1129</v>
      </c>
      <c r="B119" s="238"/>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A120" s="303" t="s">
        <v>125</v>
      </c>
      <c r="B120" s="116" t="s">
        <v>292</v>
      </c>
      <c r="C120" s="319">
        <v>0.2</v>
      </c>
      <c r="D120" s="45" t="s">
        <v>466</v>
      </c>
      <c r="F120" s="177">
        <v>2</v>
      </c>
      <c r="L120" s="45" t="s">
        <v>598</v>
      </c>
      <c r="M120" s="407">
        <v>-0.125</v>
      </c>
      <c r="N120" s="45" t="s">
        <v>658</v>
      </c>
      <c r="S120" s="108" t="s">
        <v>720</v>
      </c>
      <c r="T120" s="108"/>
      <c r="U120" s="157"/>
    </row>
    <row r="121" spans="1:23" x14ac:dyDescent="0.2">
      <c r="B121" s="45" t="s">
        <v>291</v>
      </c>
      <c r="C121" s="118">
        <v>0.2</v>
      </c>
      <c r="D121" s="45" t="s">
        <v>466</v>
      </c>
      <c r="F121" s="177">
        <v>2</v>
      </c>
      <c r="L121" s="45" t="s">
        <v>600</v>
      </c>
      <c r="M121" s="407">
        <v>0.01</v>
      </c>
      <c r="N121" s="45" t="s">
        <v>645</v>
      </c>
      <c r="O121" s="5"/>
      <c r="P121" s="5"/>
      <c r="S121" s="108" t="s">
        <v>716</v>
      </c>
      <c r="T121" s="108"/>
      <c r="U121" s="156"/>
    </row>
    <row r="122" spans="1:23" x14ac:dyDescent="0.2">
      <c r="A122" s="303" t="s">
        <v>139</v>
      </c>
      <c r="B122" s="238"/>
      <c r="C122" s="319">
        <v>0.2</v>
      </c>
      <c r="D122" s="45" t="s">
        <v>466</v>
      </c>
      <c r="F122" s="177">
        <v>4</v>
      </c>
      <c r="L122" s="45" t="s">
        <v>601</v>
      </c>
      <c r="M122" s="29">
        <v>7.4999999999999997E-2</v>
      </c>
      <c r="N122" s="45" t="s">
        <v>671</v>
      </c>
      <c r="O122" s="156">
        <v>-0.05</v>
      </c>
      <c r="P122" s="45" t="s">
        <v>659</v>
      </c>
      <c r="S122" s="108" t="s">
        <v>722</v>
      </c>
      <c r="T122" s="108"/>
      <c r="U122" s="156"/>
      <c r="W122" s="156"/>
    </row>
    <row r="123" spans="1:23" x14ac:dyDescent="0.2">
      <c r="A123" s="303" t="s">
        <v>132</v>
      </c>
      <c r="B123" s="238"/>
      <c r="C123" s="319">
        <v>0.2</v>
      </c>
      <c r="D123" s="45" t="s">
        <v>467</v>
      </c>
      <c r="F123" s="177">
        <v>2</v>
      </c>
      <c r="M123"/>
      <c r="S123" s="108"/>
      <c r="T123" s="108"/>
    </row>
    <row r="124" spans="1:23" x14ac:dyDescent="0.2">
      <c r="A124" s="303" t="s">
        <v>1064</v>
      </c>
      <c r="B124" s="116" t="s">
        <v>292</v>
      </c>
      <c r="C124" s="319">
        <v>0.1</v>
      </c>
      <c r="D124" s="45" t="s">
        <v>295</v>
      </c>
      <c r="F124" s="177">
        <v>0</v>
      </c>
      <c r="L124" s="45" t="s">
        <v>602</v>
      </c>
      <c r="M124" s="2">
        <v>0.3</v>
      </c>
      <c r="N124" s="45" t="s">
        <v>660</v>
      </c>
      <c r="S124" s="108" t="s">
        <v>723</v>
      </c>
      <c r="T124" s="108"/>
      <c r="U124" s="156"/>
    </row>
    <row r="125" spans="1:23" x14ac:dyDescent="0.2">
      <c r="B125" s="45" t="s">
        <v>291</v>
      </c>
      <c r="C125" s="320">
        <v>0.1</v>
      </c>
      <c r="D125" s="45" t="s">
        <v>295</v>
      </c>
      <c r="F125" s="177">
        <v>0</v>
      </c>
      <c r="L125" s="45" t="s">
        <v>604</v>
      </c>
      <c r="M125">
        <v>1.25</v>
      </c>
      <c r="N125" s="45" t="s">
        <v>675</v>
      </c>
      <c r="S125" s="108" t="s">
        <v>727</v>
      </c>
      <c r="T125" s="108"/>
      <c r="U125" s="156"/>
    </row>
    <row r="126" spans="1:23" x14ac:dyDescent="0.2">
      <c r="A126" s="303" t="s">
        <v>461</v>
      </c>
      <c r="B126" s="238"/>
      <c r="C126" s="319">
        <v>0.2</v>
      </c>
      <c r="D126" s="45" t="s">
        <v>467</v>
      </c>
      <c r="F126" s="177">
        <v>3</v>
      </c>
      <c r="L126" s="45" t="s">
        <v>606</v>
      </c>
      <c r="M126" s="407">
        <v>-7.4999999999999997E-2</v>
      </c>
      <c r="N126" s="45" t="s">
        <v>659</v>
      </c>
      <c r="O126" s="157">
        <v>7.4999999999999997E-3</v>
      </c>
      <c r="P126" s="45" t="s">
        <v>751</v>
      </c>
      <c r="S126" s="108" t="s">
        <v>1057</v>
      </c>
      <c r="T126" s="108"/>
      <c r="U126" s="156"/>
    </row>
    <row r="127" spans="1:23" x14ac:dyDescent="0.2">
      <c r="A127" s="303" t="s">
        <v>332</v>
      </c>
      <c r="C127" s="177">
        <v>1</v>
      </c>
      <c r="D127" s="45" t="s">
        <v>463</v>
      </c>
      <c r="F127" s="177">
        <v>3</v>
      </c>
      <c r="L127" s="45" t="s">
        <v>607</v>
      </c>
      <c r="M127" s="407">
        <v>2.5000000000000001E-2</v>
      </c>
      <c r="N127" s="45" t="s">
        <v>662</v>
      </c>
      <c r="S127" s="108" t="s">
        <v>725</v>
      </c>
      <c r="T127" s="108"/>
      <c r="U127" s="157"/>
    </row>
    <row r="128" spans="1:23" x14ac:dyDescent="0.2">
      <c r="A128" s="303" t="s">
        <v>373</v>
      </c>
      <c r="B128" s="177" t="s">
        <v>465</v>
      </c>
      <c r="C128" s="116">
        <v>500</v>
      </c>
      <c r="D128" s="45" t="s">
        <v>464</v>
      </c>
      <c r="F128" s="177">
        <v>0</v>
      </c>
      <c r="L128" s="45" t="s">
        <v>608</v>
      </c>
      <c r="M128" s="407">
        <v>-2.5000000000000001E-2</v>
      </c>
      <c r="N128" s="45" t="s">
        <v>637</v>
      </c>
      <c r="O128" s="5">
        <v>2</v>
      </c>
      <c r="P128" s="5" t="s">
        <v>674</v>
      </c>
      <c r="S128" s="108" t="s">
        <v>726</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610</v>
      </c>
      <c r="M130" s="2">
        <v>0.6</v>
      </c>
      <c r="N130" s="45" t="s">
        <v>752</v>
      </c>
      <c r="S130" s="108" t="s">
        <v>1058</v>
      </c>
      <c r="T130" s="108"/>
    </row>
    <row r="131" spans="1:23" x14ac:dyDescent="0.2">
      <c r="A131" s="303" t="s">
        <v>1133</v>
      </c>
      <c r="B131" s="45" t="s">
        <v>291</v>
      </c>
      <c r="C131" s="118">
        <v>0.1</v>
      </c>
      <c r="D131" s="45" t="s">
        <v>497</v>
      </c>
      <c r="F131" s="45">
        <v>1</v>
      </c>
      <c r="L131" s="45" t="s">
        <v>611</v>
      </c>
      <c r="M131" s="407">
        <v>-7.4999999999999997E-2</v>
      </c>
      <c r="N131" s="45" t="s">
        <v>659</v>
      </c>
      <c r="S131" s="108" t="s">
        <v>728</v>
      </c>
      <c r="T131" s="108"/>
      <c r="U131" s="157"/>
    </row>
    <row r="132" spans="1:23" x14ac:dyDescent="0.2">
      <c r="L132" s="45" t="s">
        <v>613</v>
      </c>
      <c r="M132">
        <v>2</v>
      </c>
      <c r="N132" s="45" t="s">
        <v>676</v>
      </c>
      <c r="S132" s="108" t="s">
        <v>729</v>
      </c>
      <c r="T132" s="108"/>
    </row>
    <row r="133" spans="1:23" x14ac:dyDescent="0.2">
      <c r="A133" s="302" t="s">
        <v>263</v>
      </c>
      <c r="L133" s="45" t="s">
        <v>615</v>
      </c>
      <c r="M133" s="2">
        <v>0.3</v>
      </c>
      <c r="N133" s="45" t="s">
        <v>663</v>
      </c>
      <c r="S133" s="108" t="s">
        <v>730</v>
      </c>
      <c r="T133" s="108"/>
      <c r="U133" s="156"/>
    </row>
    <row r="134" spans="1:23" x14ac:dyDescent="0.2">
      <c r="A134" s="303" t="s">
        <v>478</v>
      </c>
      <c r="B134" s="45">
        <v>20</v>
      </c>
      <c r="M134"/>
      <c r="S134" s="108"/>
      <c r="T134" s="108"/>
    </row>
    <row r="135" spans="1:23" x14ac:dyDescent="0.2">
      <c r="A135" s="303" t="s">
        <v>476</v>
      </c>
      <c r="B135" s="45">
        <v>0</v>
      </c>
      <c r="C135" s="45" t="s">
        <v>477</v>
      </c>
      <c r="L135" s="45" t="s">
        <v>616</v>
      </c>
      <c r="M135" s="2">
        <v>-0.15</v>
      </c>
      <c r="N135" s="45" t="s">
        <v>672</v>
      </c>
      <c r="O135" s="156">
        <v>-0.05</v>
      </c>
      <c r="P135" s="45" t="s">
        <v>650</v>
      </c>
      <c r="S135" s="108" t="s">
        <v>731</v>
      </c>
      <c r="T135" s="108"/>
      <c r="U135" s="156"/>
      <c r="W135" s="156"/>
    </row>
    <row r="136" spans="1:23" x14ac:dyDescent="0.2">
      <c r="L136" s="45" t="s">
        <v>618</v>
      </c>
      <c r="M136" s="407">
        <v>-0.05</v>
      </c>
      <c r="N136" s="45" t="s">
        <v>641</v>
      </c>
      <c r="S136" s="108" t="s">
        <v>732</v>
      </c>
      <c r="T136" s="108"/>
      <c r="U136" s="157"/>
    </row>
    <row r="137" spans="1:23" x14ac:dyDescent="0.2">
      <c r="A137" s="302" t="s">
        <v>753</v>
      </c>
      <c r="L137" s="45" t="s">
        <v>619</v>
      </c>
      <c r="M137" s="2">
        <v>-0.25</v>
      </c>
      <c r="N137" s="45" t="s">
        <v>664</v>
      </c>
      <c r="S137" s="108" t="s">
        <v>733</v>
      </c>
      <c r="T137" s="108"/>
      <c r="U137" s="156"/>
    </row>
    <row r="138" spans="1:23" x14ac:dyDescent="0.2">
      <c r="A138" s="303" t="s">
        <v>89</v>
      </c>
      <c r="B138" s="45" t="s">
        <v>3</v>
      </c>
      <c r="M138"/>
      <c r="S138" s="108"/>
      <c r="T138" s="108"/>
    </row>
    <row r="139" spans="1:23" x14ac:dyDescent="0.2">
      <c r="A139" s="303" t="s">
        <v>90</v>
      </c>
      <c r="B139" s="45" t="s">
        <v>3</v>
      </c>
      <c r="L139" s="45" t="s">
        <v>620</v>
      </c>
      <c r="M139" s="29">
        <v>7.4999999999999997E-2</v>
      </c>
      <c r="N139" s="45" t="s">
        <v>661</v>
      </c>
      <c r="S139" s="108" t="s">
        <v>724</v>
      </c>
      <c r="T139" s="108"/>
      <c r="U139" s="157"/>
    </row>
    <row r="140" spans="1:23" x14ac:dyDescent="0.2">
      <c r="A140" s="303" t="s">
        <v>91</v>
      </c>
      <c r="B140" s="45" t="s">
        <v>3</v>
      </c>
      <c r="L140" s="45" t="s">
        <v>622</v>
      </c>
      <c r="M140" s="407">
        <v>-7.4999999999999997E-2</v>
      </c>
      <c r="N140" s="45" t="s">
        <v>658</v>
      </c>
      <c r="S140" s="108" t="s">
        <v>734</v>
      </c>
      <c r="T140" s="108"/>
      <c r="U140" s="156"/>
    </row>
    <row r="141" spans="1:23" x14ac:dyDescent="0.2">
      <c r="A141" s="303" t="s">
        <v>92</v>
      </c>
      <c r="B141" s="45" t="s">
        <v>12</v>
      </c>
      <c r="M141"/>
    </row>
    <row r="142" spans="1:23" x14ac:dyDescent="0.2">
      <c r="A142" s="303" t="s">
        <v>93</v>
      </c>
      <c r="B142" s="45" t="s">
        <v>3</v>
      </c>
      <c r="L142" s="45" t="s">
        <v>623</v>
      </c>
      <c r="M142" s="2">
        <v>-0.05</v>
      </c>
      <c r="N142" s="45" t="s">
        <v>659</v>
      </c>
      <c r="S142" s="45" t="s">
        <v>735</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1116</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1116</v>
      </c>
      <c r="B158" s="45" t="s">
        <v>12</v>
      </c>
    </row>
    <row r="159" spans="1:13" x14ac:dyDescent="0.2">
      <c r="A159" s="303" t="s">
        <v>1132</v>
      </c>
      <c r="B159" s="45" t="s">
        <v>12</v>
      </c>
    </row>
    <row r="161" spans="1:5" x14ac:dyDescent="0.2">
      <c r="A161" s="303" t="s">
        <v>1042</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1043</v>
      </c>
    </row>
    <row r="168" spans="1:5" x14ac:dyDescent="0.2">
      <c r="A168" s="303" t="s">
        <v>277</v>
      </c>
      <c r="B168" s="156">
        <v>0.75</v>
      </c>
    </row>
    <row r="170" spans="1:5" x14ac:dyDescent="0.2">
      <c r="A170" s="302" t="s">
        <v>1105</v>
      </c>
    </row>
    <row r="171" spans="1:5" x14ac:dyDescent="0.2">
      <c r="A171" s="303" t="s">
        <v>452</v>
      </c>
      <c r="B171" s="45">
        <v>0</v>
      </c>
    </row>
    <row r="173" spans="1:5" x14ac:dyDescent="0.2">
      <c r="A173" s="302" t="s">
        <v>1130</v>
      </c>
      <c r="E173" s="45" t="s">
        <v>462</v>
      </c>
    </row>
    <row r="174" spans="1:5" x14ac:dyDescent="0.2">
      <c r="A174" s="303" t="s">
        <v>1128</v>
      </c>
      <c r="B174" s="45" t="s">
        <v>7</v>
      </c>
      <c r="C174" s="319">
        <v>0.2</v>
      </c>
      <c r="D174" s="45" t="s">
        <v>466</v>
      </c>
      <c r="E174" s="45">
        <v>1</v>
      </c>
    </row>
    <row r="176" spans="1:5" x14ac:dyDescent="0.2">
      <c r="A176" s="302" t="s">
        <v>1154</v>
      </c>
      <c r="B176" s="45">
        <v>500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c r="U25" s="344"/>
      <c r="V25" s="344"/>
      <c r="W25" s="93"/>
      <c r="X25" s="330"/>
      <c r="Y25" s="342"/>
      <c r="Z25" s="344">
        <v>0.15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7</v>
      </c>
      <c r="F28" s="334">
        <v>3</v>
      </c>
      <c r="G28" s="334">
        <v>725</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1415</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1415</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1070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v>0.05</v>
      </c>
      <c r="M69" s="344"/>
      <c r="N69" s="344"/>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3.5</v>
      </c>
      <c r="F85" s="93">
        <v>0</v>
      </c>
      <c r="G85" s="93">
        <v>360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1</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800</v>
      </c>
      <c r="H88" s="335">
        <v>35</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2026-07-31T02:04:24Z</dcterms:modified>
</cp:coreProperties>
</file>