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DE3849E-B830-4299-8721-DADE70EF849B}"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97" i="6"/>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E98" i="4" l="1"/>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Q21" i="9"/>
  <c r="CM21" i="8" s="1"/>
  <c r="AI16" i="9"/>
  <c r="AH6" i="9"/>
  <c r="AG6" i="9"/>
  <c r="AK6" i="9"/>
  <c r="AE6" i="9"/>
  <c r="AM6" i="9"/>
  <c r="AN6" i="9" l="1"/>
  <c r="AN7" i="9" s="1"/>
  <c r="AQ22" i="9"/>
  <c r="CM22" i="8" s="1"/>
  <c r="AI17" i="9"/>
  <c r="AM7" i="9"/>
  <c r="AH7" i="9"/>
  <c r="AG7" i="9"/>
  <c r="AK7" i="9"/>
  <c r="AE7" i="9"/>
  <c r="BK7" i="11" l="1"/>
  <c r="AN8" i="9"/>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BU4" i="8" s="1"/>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N17" i="9"/>
  <c r="BK17" i="11"/>
  <c r="AG4" i="7"/>
  <c r="AI4" i="7" s="1"/>
  <c r="AA4" i="8" s="1"/>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P5" i="8" l="1"/>
  <c r="AN18" i="9"/>
  <c r="BK18" i="11"/>
  <c r="AQ33" i="9"/>
  <c r="CM33" i="8" s="1"/>
  <c r="AO6" i="5"/>
  <c r="AM6" i="5"/>
  <c r="AN6" i="5"/>
  <c r="AR6" i="5" s="1"/>
  <c r="AV7" i="5"/>
  <c r="AW7" i="5"/>
  <c r="AI5" i="7"/>
  <c r="J9" i="2"/>
  <c r="CL7" i="8"/>
  <c r="BF10" i="5" a="1"/>
  <c r="BF10" i="5" s="1"/>
  <c r="AE9" i="1" s="1"/>
  <c r="CR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N19" i="9"/>
  <c r="BK19" i="11"/>
  <c r="AQ34" i="9"/>
  <c r="CM34" i="8" s="1"/>
  <c r="AO7" i="5"/>
  <c r="AM7" i="5"/>
  <c r="AN7" i="5"/>
  <c r="AV8" i="5"/>
  <c r="AW8" i="5"/>
  <c r="BF11" i="5" a="1"/>
  <c r="BF11" i="5" s="1"/>
  <c r="AE10" i="1" s="1"/>
  <c r="AG6" i="7"/>
  <c r="AI6" i="7" s="1"/>
  <c r="J10" i="2"/>
  <c r="CL8"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16" i="8" l="1"/>
  <c r="K17" i="8" s="1"/>
  <c r="K18" i="8" s="1"/>
  <c r="K19" i="8" s="1"/>
  <c r="K20" i="8" s="1"/>
  <c r="AN21" i="9"/>
  <c r="BK21" i="11"/>
  <c r="AQ36" i="9"/>
  <c r="CM36" i="8" s="1"/>
  <c r="AO9" i="5"/>
  <c r="AM9" i="5"/>
  <c r="AN9" i="5"/>
  <c r="AR9" i="5" s="1"/>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K21" i="8" l="1"/>
  <c r="P9" i="8"/>
  <c r="AN22" i="9"/>
  <c r="BK22" i="11"/>
  <c r="AQ37" i="9"/>
  <c r="CM37" i="8" s="1"/>
  <c r="AO10" i="5"/>
  <c r="AM10" i="5"/>
  <c r="AN10" i="5"/>
  <c r="AR10" i="5" s="1"/>
  <c r="J13" i="2"/>
  <c r="BF14" i="5" a="1"/>
  <c r="BF14" i="5" s="1"/>
  <c r="AE13" i="1" s="1"/>
  <c r="AV11" i="5"/>
  <c r="AW11" i="5"/>
  <c r="E17" i="8"/>
  <c r="AG9" i="7"/>
  <c r="AI9" i="7" s="1"/>
  <c r="CL11"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K22" i="8" l="1"/>
  <c r="AN23" i="9"/>
  <c r="BK23" i="11"/>
  <c r="AQ38" i="9"/>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K23" i="8" l="1"/>
  <c r="AN24" i="9"/>
  <c r="BK24" i="11"/>
  <c r="AS16" i="5"/>
  <c r="AQ39" i="9"/>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K24" i="8" l="1"/>
  <c r="P12" i="8"/>
  <c r="AN25" i="9"/>
  <c r="BK25" i="11"/>
  <c r="AQ40" i="9"/>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BU14" i="8" s="1"/>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K25" i="8" l="1"/>
  <c r="AN26" i="9"/>
  <c r="BK26" i="11"/>
  <c r="AQ41" i="9"/>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K26" i="8" l="1"/>
  <c r="P14" i="8"/>
  <c r="AN27" i="9"/>
  <c r="BK27" i="11"/>
  <c r="AQ42" i="9"/>
  <c r="AO15" i="5"/>
  <c r="AM15" i="5"/>
  <c r="AN15" i="5"/>
  <c r="AR15" i="5" s="1"/>
  <c r="AV16" i="5"/>
  <c r="AW16" i="5"/>
  <c r="AG14" i="7"/>
  <c r="AI14" i="7" s="1"/>
  <c r="CL16"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K27" i="8" l="1"/>
  <c r="P15" i="8"/>
  <c r="AN28" i="9"/>
  <c r="BK28" i="11"/>
  <c r="AQ43" i="9"/>
  <c r="AO16" i="5"/>
  <c r="AM16" i="5"/>
  <c r="AN16" i="5"/>
  <c r="AR16" i="5" s="1"/>
  <c r="AV17" i="5"/>
  <c r="AW17" i="5"/>
  <c r="AG15" i="7"/>
  <c r="AI15" i="7" s="1"/>
  <c r="CL17" i="8"/>
  <c r="DB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K28" i="8" l="1"/>
  <c r="AN29" i="9"/>
  <c r="BK29" i="11"/>
  <c r="AQ44" i="9"/>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K29" i="8" l="1"/>
  <c r="P17" i="8"/>
  <c r="AN30" i="9"/>
  <c r="BK30" i="11"/>
  <c r="AQ45" i="9"/>
  <c r="AO18" i="5"/>
  <c r="AM18" i="5"/>
  <c r="AN18" i="5"/>
  <c r="AR18" i="5" s="1"/>
  <c r="AV19" i="5"/>
  <c r="AW19" i="5"/>
  <c r="AG17" i="7"/>
  <c r="AI17" i="7" s="1"/>
  <c r="CL19"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U19" i="8" s="1"/>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K30" i="8" l="1"/>
  <c r="P18" i="8"/>
  <c r="AN31" i="9"/>
  <c r="BK31" i="11"/>
  <c r="AQ46" i="9"/>
  <c r="AO19" i="5"/>
  <c r="AM19" i="5"/>
  <c r="AN19" i="5"/>
  <c r="AV20" i="5"/>
  <c r="AW20" i="5"/>
  <c r="AG18" i="7"/>
  <c r="AI18" i="7" s="1"/>
  <c r="CL20"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K31" i="8" l="1"/>
  <c r="AN32" i="9"/>
  <c r="BK32" i="11"/>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K32" i="8" l="1"/>
  <c r="P20" i="8"/>
  <c r="AN33" i="9"/>
  <c r="BK33" i="11"/>
  <c r="AQ48" i="9"/>
  <c r="AO21" i="5"/>
  <c r="AM21" i="5"/>
  <c r="AN21" i="5"/>
  <c r="AV22" i="5"/>
  <c r="AW22" i="5"/>
  <c r="AG21" i="7"/>
  <c r="AG20" i="7"/>
  <c r="AI20" i="7" s="1"/>
  <c r="CL22"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K33" i="8" l="1"/>
  <c r="AN34" i="9"/>
  <c r="BK34" i="11"/>
  <c r="AQ49" i="9"/>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K34" i="8" l="1"/>
  <c r="AN35" i="9"/>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K35" i="8" s="1"/>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U24" i="8" s="1"/>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K36" i="8" s="1"/>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K37" i="8" s="1"/>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U26" i="8" s="1"/>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K38" i="8" s="1"/>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K39" i="8" s="1"/>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K40" i="8" s="1"/>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B50" i="4" l="1"/>
  <c r="AN41" i="9"/>
  <c r="BK41" i="11"/>
  <c r="AQ56" i="9"/>
  <c r="CM56" i="8" s="1"/>
  <c r="AO29" i="5"/>
  <c r="AM29" i="5"/>
  <c r="AN29" i="5"/>
  <c r="AR29" i="5" s="1"/>
  <c r="AV30" i="5"/>
  <c r="AW30" i="5"/>
  <c r="AG28" i="7"/>
  <c r="AI28" i="7" s="1"/>
  <c r="AG29" i="7"/>
  <c r="AI51" i="9"/>
  <c r="AO51" i="8" s="1"/>
  <c r="CL30" i="8"/>
  <c r="CH29" i="8"/>
  <c r="CZ29" i="8" s="1"/>
  <c r="AC29" i="1"/>
  <c r="G35" i="8"/>
  <c r="CF34" i="8"/>
  <c r="O34" i="2"/>
  <c r="AD32" i="1"/>
  <c r="BQ34" i="5" a="1"/>
  <c r="BQ34" i="5" s="1"/>
  <c r="AM41" i="9"/>
  <c r="K41" i="8" s="1"/>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K42" i="8" s="1"/>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K43" i="8" s="1"/>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K44" i="8" s="1"/>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K45" i="8" s="1"/>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K46" i="8" s="1"/>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K47" i="8" s="1"/>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K48" i="8" s="1"/>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K49" i="8" s="1"/>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U38" i="8" s="1"/>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K50" i="8" s="1"/>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K51" i="8" s="1"/>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K52" i="8" s="1"/>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K53" i="8" s="1"/>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K54" i="8" s="1"/>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K55" i="8" s="1"/>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K56" i="8" s="1"/>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U45" i="8" s="1"/>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K57" i="8" s="1"/>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K58" i="8" s="1"/>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R47" i="5" s="1"/>
  <c r="AV48" i="5"/>
  <c r="AW48" i="5"/>
  <c r="AG46" i="7"/>
  <c r="CL48" i="8"/>
  <c r="CH47" i="8"/>
  <c r="CZ47" i="8" s="1"/>
  <c r="AC47" i="1"/>
  <c r="AI70" i="9"/>
  <c r="AO70" i="8" s="1"/>
  <c r="G53" i="8"/>
  <c r="CF52" i="8"/>
  <c r="O52" i="2"/>
  <c r="AT51" i="5"/>
  <c r="BI52" i="5" a="1"/>
  <c r="BI52" i="5" s="1"/>
  <c r="BF52" i="5" a="1"/>
  <c r="BF52" i="5" s="1"/>
  <c r="AM59" i="9"/>
  <c r="K59" i="8" s="1"/>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K60" i="8" s="1"/>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K61" i="8" s="1"/>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K62" i="8" s="1"/>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K63" i="8" s="1"/>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K64" i="8" s="1"/>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K65" i="8" s="1"/>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K66" i="8" s="1"/>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K67" i="8" s="1"/>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K68" i="8" s="1"/>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K69" i="8" s="1"/>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K70" i="8" s="1"/>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K71" i="8" s="1"/>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R60" i="5" s="1"/>
  <c r="AV61" i="5"/>
  <c r="AW61" i="5"/>
  <c r="AG59" i="7"/>
  <c r="CL61" i="8"/>
  <c r="AI83" i="9"/>
  <c r="AO83" i="8" s="1"/>
  <c r="G66" i="8"/>
  <c r="CF65" i="8"/>
  <c r="O65" i="2"/>
  <c r="AS64" i="5"/>
  <c r="BC65" i="5" a="1"/>
  <c r="BC65" i="5" s="1"/>
  <c r="AM72" i="9"/>
  <c r="K72" i="8" s="1"/>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K73" i="8" s="1"/>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K74" i="8" s="1"/>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K75" i="8" s="1"/>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K76" i="8" s="1"/>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K77" i="8" s="1"/>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K78" i="8" s="1"/>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U67" i="8" s="1"/>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K79" i="8" s="1"/>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K80" i="8" s="1"/>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R69" i="5" s="1"/>
  <c r="AV70" i="5"/>
  <c r="AW70" i="5"/>
  <c r="AG68" i="7"/>
  <c r="AI68" i="7" s="1"/>
  <c r="CL70" i="8"/>
  <c r="CC69" i="8"/>
  <c r="CV69" i="8" s="1"/>
  <c r="CW69" i="8" s="1"/>
  <c r="AC69" i="1"/>
  <c r="AI92" i="9"/>
  <c r="AO92" i="8" s="1"/>
  <c r="G75" i="8"/>
  <c r="CF74" i="8"/>
  <c r="O74" i="2"/>
  <c r="AQ68" i="5"/>
  <c r="AS73" i="5"/>
  <c r="AM81" i="9"/>
  <c r="K81" i="8" s="1"/>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K82" i="8" s="1"/>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K83" i="8" s="1"/>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K84" i="8" s="1"/>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K85" i="8" s="1"/>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K86" i="8" s="1"/>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K87" i="8" s="1"/>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K88" i="8" s="1"/>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K89" i="8" s="1"/>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K90" i="8" s="1"/>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U79" i="8" s="1"/>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K91" i="8" s="1"/>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K92" i="8" s="1"/>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K93" i="8" s="1"/>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K94" i="8" s="1"/>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K95" i="8" s="1"/>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K96" i="8" s="1"/>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K97" i="8" s="1"/>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K98" i="8" s="1"/>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K99" i="8" s="1"/>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K100" i="8" s="1"/>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K101" i="8" s="1"/>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K102" i="8" s="1"/>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K103" i="8" s="1"/>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K104" i="8" s="1"/>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K105" i="8" s="1"/>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K106" i="8" s="1"/>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K107" i="8" s="1"/>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K108" i="8" s="1"/>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K109" i="8" s="1"/>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K110" i="8" s="1"/>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U99" i="8" s="1"/>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K111" i="8" s="1"/>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R100" i="5" s="1"/>
  <c r="AV101" i="5"/>
  <c r="AW101" i="5"/>
  <c r="AG99" i="7"/>
  <c r="AI99" i="7" s="1"/>
  <c r="AG100" i="7"/>
  <c r="CL101" i="8"/>
  <c r="CH100" i="8"/>
  <c r="CZ100" i="8" s="1"/>
  <c r="AC100" i="1"/>
  <c r="AI123" i="9"/>
  <c r="AO123" i="8" s="1"/>
  <c r="G106" i="8"/>
  <c r="CF105" i="8"/>
  <c r="O105" i="2"/>
  <c r="BO105" i="5" a="1"/>
  <c r="BO105" i="5" s="1"/>
  <c r="BI105" i="5" a="1"/>
  <c r="BI105" i="5" s="1"/>
  <c r="AM112" i="9"/>
  <c r="K112" i="8" s="1"/>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K113" i="8" s="1"/>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K114" i="8" s="1"/>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R103" i="5" s="1"/>
  <c r="AI102" i="7"/>
  <c r="AV104" i="5"/>
  <c r="AW104" i="5"/>
  <c r="CL104" i="8"/>
  <c r="CR102" i="8"/>
  <c r="AI126" i="9"/>
  <c r="AO126" i="8" s="1"/>
  <c r="G109" i="8"/>
  <c r="CF108" i="8"/>
  <c r="O108" i="2"/>
  <c r="AM115" i="9"/>
  <c r="K115" i="8" s="1"/>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K116" i="8" s="1"/>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K117" i="8" s="1"/>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K118" i="8" s="1"/>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K119" i="8" s="1"/>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R108" i="5" s="1"/>
  <c r="AV109" i="5"/>
  <c r="AW109" i="5"/>
  <c r="AI107" i="7"/>
  <c r="AG108" i="7"/>
  <c r="CL109" i="8"/>
  <c r="BZ108" i="8"/>
  <c r="AC108" i="1"/>
  <c r="AI131" i="9"/>
  <c r="AO131" i="8" s="1"/>
  <c r="G114" i="8"/>
  <c r="CF113" i="8"/>
  <c r="O113" i="2"/>
  <c r="AM120" i="9"/>
  <c r="K120" i="8" s="1"/>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K121" i="8" s="1"/>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K122" i="8" s="1"/>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K123" i="8" s="1"/>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K124" i="8" s="1"/>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R113" i="5" s="1"/>
  <c r="AV114" i="5"/>
  <c r="AW114" i="5"/>
  <c r="CL114" i="8"/>
  <c r="AI136" i="9"/>
  <c r="AO136" i="8" s="1"/>
  <c r="G119" i="8"/>
  <c r="CF118" i="8"/>
  <c r="O118" i="2"/>
  <c r="AM125" i="9"/>
  <c r="K125" i="8" s="1"/>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R114" i="5" s="1"/>
  <c r="AV115" i="5"/>
  <c r="AW115" i="5"/>
  <c r="AG113" i="7"/>
  <c r="AI113" i="7" s="1"/>
  <c r="CL115" i="8"/>
  <c r="G120" i="8"/>
  <c r="CF119" i="8"/>
  <c r="O119" i="2"/>
  <c r="BJ119" i="5" a="1"/>
  <c r="BJ119" i="5" s="1"/>
  <c r="AM126" i="9"/>
  <c r="K126" i="8" s="1"/>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K127" i="8" s="1"/>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K128" i="8" s="1"/>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K129" i="8" s="1"/>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K130" i="8" s="1"/>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K131" i="8" s="1"/>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BU120" i="8" s="1"/>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N132" i="9" l="1"/>
  <c r="BK132" i="11"/>
  <c r="AO120" i="5"/>
  <c r="AM120" i="5"/>
  <c r="AN120" i="5"/>
  <c r="AR120" i="5" s="1"/>
  <c r="AV121" i="5"/>
  <c r="AW121" i="5"/>
  <c r="AG120" i="7"/>
  <c r="CL121" i="8"/>
  <c r="G126" i="8"/>
  <c r="CF125" i="8"/>
  <c r="O125" i="2"/>
  <c r="AZ125" i="5" a="1"/>
  <c r="AZ125" i="5" s="1"/>
  <c r="BM125" i="5" a="1"/>
  <c r="BM125" i="5" s="1"/>
  <c r="AM132" i="9"/>
  <c r="K132" i="8" s="1"/>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R121" i="5" s="1"/>
  <c r="AV122" i="5"/>
  <c r="AW122" i="5"/>
  <c r="AI120" i="7"/>
  <c r="AG121" i="7"/>
  <c r="CL122" i="8"/>
  <c r="G127" i="8"/>
  <c r="CF126" i="8"/>
  <c r="O126" i="2"/>
  <c r="AM133" i="9"/>
  <c r="K133" i="8" s="1"/>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R122" i="5" s="1"/>
  <c r="AI121" i="7"/>
  <c r="AV123" i="5"/>
  <c r="AW123" i="5"/>
  <c r="CL123" i="8"/>
  <c r="CH122" i="8"/>
  <c r="CZ122" i="8" s="1"/>
  <c r="AC122" i="1"/>
  <c r="G128" i="8"/>
  <c r="CF127" i="8"/>
  <c r="O127" i="2"/>
  <c r="AZ127" i="5" a="1"/>
  <c r="AZ127" i="5" s="1"/>
  <c r="AM134" i="9"/>
  <c r="K134" i="8" s="1"/>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K135" i="8" s="1"/>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K136" i="8" s="1"/>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AA5" i="8"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AA6" i="8" s="1"/>
  <c r="F5" i="1"/>
  <c r="I5" i="2"/>
  <c r="AA5" i="1" s="1"/>
  <c r="S5" i="1" s="1"/>
  <c r="H6" i="1" s="1"/>
  <c r="T5" i="8"/>
  <c r="W5" i="8" s="1"/>
  <c r="V5" i="8"/>
  <c r="AK6" i="5" l="1"/>
  <c r="J5" i="11"/>
  <c r="P5" i="7" s="1"/>
  <c r="AP5" i="1"/>
  <c r="T5" i="1" s="1"/>
  <c r="I6" i="1" s="1"/>
  <c r="AO6" i="1" s="1"/>
  <c r="B6" i="8"/>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AA7" i="8" s="1"/>
  <c r="J6" i="11"/>
  <c r="P6" i="7" s="1"/>
  <c r="O6" i="7"/>
  <c r="I6" i="11"/>
  <c r="AQ7" i="8"/>
  <c r="V7" i="10"/>
  <c r="C7" i="11"/>
  <c r="BI7" i="1"/>
  <c r="AC7" i="7"/>
  <c r="F6" i="9" l="1"/>
  <c r="C6" i="8"/>
  <c r="AO7" i="1"/>
  <c r="BJ7" i="1"/>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s="1"/>
  <c r="C7" i="8" l="1"/>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AA9" i="8" l="1"/>
  <c r="H9" i="11" s="1"/>
  <c r="CG21" i="8"/>
  <c r="P21" i="8" s="1"/>
  <c r="M21" i="2"/>
  <c r="DF21" i="8"/>
  <c r="G21" i="1" s="1"/>
  <c r="N21" i="8"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AA10" i="8" l="1"/>
  <c r="E10" i="2" s="1"/>
  <c r="L10" i="2" s="1"/>
  <c r="M22" i="2"/>
  <c r="CG22" i="8"/>
  <c r="P22" i="8" s="1"/>
  <c r="DF22" i="8"/>
  <c r="G22" i="1" s="1"/>
  <c r="N22" i="8"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AA11" i="8" s="1"/>
  <c r="BJ11" i="1"/>
  <c r="P10" i="7"/>
  <c r="F10" i="9"/>
  <c r="C10" i="8"/>
  <c r="M23" i="2" l="1"/>
  <c r="DF23" i="8"/>
  <c r="G23" i="1" s="1"/>
  <c r="N23" i="8" s="1"/>
  <c r="CG23" i="8"/>
  <c r="P23" i="8" s="1"/>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AO12" i="1"/>
  <c r="BJ12" i="1"/>
  <c r="C11" i="8"/>
  <c r="P11" i="7"/>
  <c r="Y11" i="2" l="1"/>
  <c r="X11" i="2" s="1"/>
  <c r="AA12" i="8"/>
  <c r="H12" i="11" s="1"/>
  <c r="M24" i="2"/>
  <c r="CG24" i="8"/>
  <c r="P24" i="8" s="1"/>
  <c r="DF24" i="8"/>
  <c r="G24" i="1" s="1"/>
  <c r="N24" i="8" s="1"/>
  <c r="R24" i="8" l="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AA13" i="8" l="1"/>
  <c r="H13" i="11" s="1"/>
  <c r="CG25" i="8"/>
  <c r="M25" i="2"/>
  <c r="DF25" i="8"/>
  <c r="G25" i="1" s="1"/>
  <c r="N25" i="8" s="1"/>
  <c r="P25" i="8" l="1"/>
  <c r="R25" i="8" s="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AA14" i="8" s="1"/>
  <c r="C13" i="8"/>
  <c r="F13" i="9"/>
  <c r="DF26" i="8" l="1"/>
  <c r="G26" i="1" s="1"/>
  <c r="N26" i="8" s="1"/>
  <c r="Y13" i="2"/>
  <c r="X13" i="2" s="1"/>
  <c r="M26" i="2"/>
  <c r="CG26" i="8"/>
  <c r="B14" i="8"/>
  <c r="D14" i="2" s="1"/>
  <c r="H14" i="11"/>
  <c r="AB14" i="7"/>
  <c r="AJ14" i="7" s="1"/>
  <c r="AW14" i="8"/>
  <c r="E14" i="2"/>
  <c r="L14" i="2" s="1"/>
  <c r="P26" i="8" l="1"/>
  <c r="R26" i="8" s="1"/>
  <c r="U14" i="2"/>
  <c r="W13" i="2" s="1"/>
  <c r="C14" i="2" l="1"/>
  <c r="S14" i="8" s="1"/>
  <c r="F14" i="1" l="1"/>
  <c r="H14" i="2"/>
  <c r="F14" i="2"/>
  <c r="AP14" i="1" s="1"/>
  <c r="I14" i="2"/>
  <c r="AA14" i="1" l="1"/>
  <c r="S14" i="1" s="1"/>
  <c r="H15" i="1" s="1"/>
  <c r="I14" i="11"/>
  <c r="O14" i="7"/>
  <c r="T14" i="8"/>
  <c r="W14" i="8" s="1"/>
  <c r="V14" i="8"/>
  <c r="T14" i="1"/>
  <c r="I15" i="1" s="1"/>
  <c r="AO15" i="1" s="1"/>
  <c r="J14" i="11"/>
  <c r="G14" i="2"/>
  <c r="AO15" i="8" l="1"/>
  <c r="E27" i="8" s="1"/>
  <c r="Z14" i="2"/>
  <c r="AA15" i="8" s="1"/>
  <c r="BJ15" i="1"/>
  <c r="P14" i="7"/>
  <c r="F14" i="9"/>
  <c r="C14" i="8"/>
  <c r="AK15" i="5"/>
  <c r="AQ15" i="8"/>
  <c r="C15" i="11"/>
  <c r="BI15" i="1"/>
  <c r="V15" i="10"/>
  <c r="AC15" i="7"/>
  <c r="M27" i="2" l="1"/>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AA16" i="8" l="1"/>
  <c r="B16" i="8" s="1"/>
  <c r="D16" i="2" s="1"/>
  <c r="M28" i="2"/>
  <c r="CG28" i="8"/>
  <c r="DF28" i="8"/>
  <c r="G28" i="1" s="1"/>
  <c r="N28" i="8" s="1"/>
  <c r="P28" i="8" l="1"/>
  <c r="R28" i="8" s="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AA17" i="8" s="1"/>
  <c r="C16" i="8"/>
  <c r="BJ17" i="1"/>
  <c r="P16" i="7"/>
  <c r="F16" i="9"/>
  <c r="BI17" i="1"/>
  <c r="V17" i="10"/>
  <c r="AC17" i="7"/>
  <c r="AQ17" i="8"/>
  <c r="AK17" i="5"/>
  <c r="C17" i="11"/>
  <c r="E30" i="8" l="1"/>
  <c r="E31" i="8" s="1"/>
  <c r="B17" i="8"/>
  <c r="DF29" i="8"/>
  <c r="G29" i="1" s="1"/>
  <c r="N29" i="8" s="1"/>
  <c r="CG29" i="8"/>
  <c r="M29" i="2"/>
  <c r="CG30" i="8"/>
  <c r="M30" i="2"/>
  <c r="DF30" i="8"/>
  <c r="G30" i="1" s="1"/>
  <c r="N30" i="8" s="1"/>
  <c r="Y16" i="2"/>
  <c r="X16" i="2" s="1"/>
  <c r="P29" i="8" l="1"/>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AA18" i="8" s="1"/>
  <c r="T17" i="8"/>
  <c r="W17" i="8" s="1"/>
  <c r="V17" i="8"/>
  <c r="AA17" i="1"/>
  <c r="S17" i="1" s="1"/>
  <c r="H18" i="1" s="1"/>
  <c r="I17" i="11"/>
  <c r="O17" i="7"/>
  <c r="P35" i="8" l="1"/>
  <c r="R35" i="8" s="1"/>
  <c r="E37" i="8"/>
  <c r="M36" i="2"/>
  <c r="CG36" i="8"/>
  <c r="DF36" i="8"/>
  <c r="G36" i="1" s="1"/>
  <c r="N36" i="8" s="1"/>
  <c r="V18" i="10"/>
  <c r="AC18" i="7"/>
  <c r="BI18" i="1"/>
  <c r="AK18" i="5"/>
  <c r="C18" i="11"/>
  <c r="AQ18" i="8"/>
  <c r="C17" i="8"/>
  <c r="BJ18" i="1"/>
  <c r="F17" i="9"/>
  <c r="P17" i="7"/>
  <c r="P36" i="8" l="1"/>
  <c r="R36" i="8" s="1"/>
  <c r="E38" i="8"/>
  <c r="CM38" i="8" s="1"/>
  <c r="CG37" i="8"/>
  <c r="M37" i="2"/>
  <c r="DF37" i="8"/>
  <c r="G37" i="1" s="1"/>
  <c r="N37" i="8" s="1"/>
  <c r="B18" i="8"/>
  <c r="Y17" i="2"/>
  <c r="X17" i="2" s="1"/>
  <c r="P37" i="8" l="1"/>
  <c r="R37" i="8" s="1"/>
  <c r="E39" i="8"/>
  <c r="CM39" i="8" s="1"/>
  <c r="CG38" i="8"/>
  <c r="M38" i="2"/>
  <c r="DF38" i="8"/>
  <c r="G38" i="1" s="1"/>
  <c r="N38" i="8" s="1"/>
  <c r="D18" i="2"/>
  <c r="E18" i="2"/>
  <c r="L18" i="2" s="1"/>
  <c r="AW18" i="8"/>
  <c r="H18" i="11"/>
  <c r="AB18" i="7"/>
  <c r="AJ18" i="7" s="1"/>
  <c r="P38" i="8" l="1"/>
  <c r="R38" i="8" s="1"/>
  <c r="E40" i="8"/>
  <c r="CM40" i="8" s="1"/>
  <c r="M39" i="2"/>
  <c r="CG39" i="8"/>
  <c r="DF39" i="8"/>
  <c r="G39" i="1" s="1"/>
  <c r="N39" i="8" s="1"/>
  <c r="U18" i="2"/>
  <c r="W17" i="2" s="1"/>
  <c r="B39" i="4" l="1"/>
  <c r="C98" i="4" s="1"/>
  <c r="P39" i="8"/>
  <c r="R39" i="8" s="1"/>
  <c r="E41" i="8"/>
  <c r="CM41" i="8" s="1"/>
  <c r="CG40" i="8"/>
  <c r="M40" i="2"/>
  <c r="DF40" i="8"/>
  <c r="G40" i="1" s="1"/>
  <c r="C18" i="2"/>
  <c r="S18" i="8" s="1"/>
  <c r="P40" i="8" l="1"/>
  <c r="R40" i="8" s="1"/>
  <c r="N40" i="8"/>
  <c r="B59" i="4"/>
  <c r="E42" i="8"/>
  <c r="CM42" i="8" s="1"/>
  <c r="M41" i="2"/>
  <c r="CG41" i="8"/>
  <c r="DF41" i="8"/>
  <c r="G41" i="1" s="1"/>
  <c r="N41" i="8" s="1"/>
  <c r="F18" i="2"/>
  <c r="AP18" i="1" s="1"/>
  <c r="I18" i="2"/>
  <c r="AA18" i="1" s="1"/>
  <c r="S18" i="1" s="1"/>
  <c r="H19" i="1" s="1"/>
  <c r="H18" i="2"/>
  <c r="F18" i="1"/>
  <c r="P41" i="8" l="1"/>
  <c r="R41" i="8" s="1"/>
  <c r="E43" i="8"/>
  <c r="CM43" i="8" s="1"/>
  <c r="CG42" i="8"/>
  <c r="M42" i="2"/>
  <c r="DF42" i="8"/>
  <c r="G42" i="1" s="1"/>
  <c r="N42" i="8" s="1"/>
  <c r="V18" i="8"/>
  <c r="T18" i="8"/>
  <c r="W18" i="8" s="1"/>
  <c r="V19" i="10"/>
  <c r="AC19" i="7"/>
  <c r="C19" i="11"/>
  <c r="AK19" i="5"/>
  <c r="AQ19" i="8"/>
  <c r="BI19" i="1"/>
  <c r="O18" i="7"/>
  <c r="I18" i="11"/>
  <c r="J18" i="11"/>
  <c r="T18" i="1"/>
  <c r="I19" i="1" s="1"/>
  <c r="AO19" i="1" s="1"/>
  <c r="G18" i="2"/>
  <c r="Z18" i="2" s="1"/>
  <c r="AA19" i="8" s="1"/>
  <c r="P42" i="8" l="1"/>
  <c r="R42" i="8" s="1"/>
  <c r="E44" i="8"/>
  <c r="CM44" i="8" s="1"/>
  <c r="M43" i="2"/>
  <c r="CG43" i="8"/>
  <c r="DF43" i="8"/>
  <c r="G43" i="1" s="1"/>
  <c r="N43" i="8" s="1"/>
  <c r="BJ19" i="1"/>
  <c r="C18" i="8"/>
  <c r="P18" i="7"/>
  <c r="F18" i="9"/>
  <c r="P43" i="8" l="1"/>
  <c r="R43" i="8" s="1"/>
  <c r="E45" i="8"/>
  <c r="CM45" i="8" s="1"/>
  <c r="CG44" i="8"/>
  <c r="M44" i="2"/>
  <c r="DF44" i="8"/>
  <c r="G44" i="1" s="1"/>
  <c r="N44" i="8" s="1"/>
  <c r="B19" i="8"/>
  <c r="Y18" i="2"/>
  <c r="X18" i="2" s="1"/>
  <c r="P44" i="8" l="1"/>
  <c r="R44" i="8" s="1"/>
  <c r="E46" i="8"/>
  <c r="CM46" i="8" s="1"/>
  <c r="CG45" i="8"/>
  <c r="M45" i="2"/>
  <c r="DF45" i="8"/>
  <c r="G45" i="1" s="1"/>
  <c r="N45" i="8" s="1"/>
  <c r="D19" i="2"/>
  <c r="H19" i="11"/>
  <c r="AB19" i="7"/>
  <c r="AJ19" i="7" s="1"/>
  <c r="E19" i="2"/>
  <c r="L19" i="2" s="1"/>
  <c r="AW19" i="8"/>
  <c r="P45" i="8" l="1"/>
  <c r="R45" i="8" s="1"/>
  <c r="E47" i="8"/>
  <c r="CM47" i="8" s="1"/>
  <c r="M46" i="2"/>
  <c r="CG46" i="8"/>
  <c r="DF46" i="8"/>
  <c r="G46" i="1" s="1"/>
  <c r="N46" i="8" s="1"/>
  <c r="U19" i="2"/>
  <c r="W18" i="2" s="1"/>
  <c r="P46" i="8" l="1"/>
  <c r="R46" i="8" s="1"/>
  <c r="E48" i="8"/>
  <c r="CM48" i="8" s="1"/>
  <c r="CG47" i="8"/>
  <c r="M47" i="2"/>
  <c r="DF47" i="8"/>
  <c r="G47" i="1" s="1"/>
  <c r="N47" i="8" s="1"/>
  <c r="C19" i="2"/>
  <c r="S19" i="8" s="1"/>
  <c r="P47" i="8" l="1"/>
  <c r="R47" i="8" s="1"/>
  <c r="E49" i="8"/>
  <c r="CM49" i="8" s="1"/>
  <c r="CG48" i="8"/>
  <c r="M48" i="2"/>
  <c r="DF48" i="8"/>
  <c r="G48" i="1" s="1"/>
  <c r="N48" i="8" s="1"/>
  <c r="H19" i="2"/>
  <c r="I19" i="2"/>
  <c r="F19" i="2"/>
  <c r="AP19" i="1" s="1"/>
  <c r="F19" i="1"/>
  <c r="P48" i="8" l="1"/>
  <c r="R48" i="8" s="1"/>
  <c r="E50" i="8"/>
  <c r="CG49" i="8"/>
  <c r="M49" i="2"/>
  <c r="DF49" i="8"/>
  <c r="G49" i="1" s="1"/>
  <c r="N49" i="8" s="1"/>
  <c r="I19" i="11"/>
  <c r="O19" i="7"/>
  <c r="T19" i="8"/>
  <c r="W19" i="8" s="1"/>
  <c r="V19" i="8"/>
  <c r="AA19" i="1"/>
  <c r="S19" i="1" s="1"/>
  <c r="H20" i="1" s="1"/>
  <c r="T19" i="1"/>
  <c r="I20" i="1" s="1"/>
  <c r="AO20" i="1" s="1"/>
  <c r="J19" i="11"/>
  <c r="G19" i="2"/>
  <c r="Z19" i="2" s="1"/>
  <c r="AA20" i="8" s="1"/>
  <c r="P49" i="8" l="1"/>
  <c r="R49" i="8" s="1"/>
  <c r="E51" i="8"/>
  <c r="M50" i="2"/>
  <c r="CG50" i="8"/>
  <c r="DF50" i="8"/>
  <c r="G50" i="1" s="1"/>
  <c r="N50" i="8" s="1"/>
  <c r="C19" i="8"/>
  <c r="F19" i="9"/>
  <c r="P19" i="7"/>
  <c r="AQ20" i="8"/>
  <c r="C20" i="11"/>
  <c r="AC20" i="7"/>
  <c r="AK20" i="5"/>
  <c r="BI20" i="1"/>
  <c r="V20" i="10"/>
  <c r="BJ20" i="1"/>
  <c r="P50" i="8" l="1"/>
  <c r="R50" i="8" s="1"/>
  <c r="E52" i="8"/>
  <c r="M51" i="2"/>
  <c r="CG51" i="8"/>
  <c r="DF51" i="8"/>
  <c r="G51" i="1" s="1"/>
  <c r="N51" i="8" s="1"/>
  <c r="B20" i="8"/>
  <c r="Y19" i="2"/>
  <c r="X19" i="2" s="1"/>
  <c r="P51" i="8" l="1"/>
  <c r="R51" i="8" s="1"/>
  <c r="E53" i="8"/>
  <c r="CG52" i="8"/>
  <c r="M52" i="2"/>
  <c r="DF52" i="8"/>
  <c r="G52" i="1" s="1"/>
  <c r="D20" i="2"/>
  <c r="H20" i="11"/>
  <c r="E20" i="2"/>
  <c r="L20" i="2" s="1"/>
  <c r="AW20" i="8"/>
  <c r="AB20" i="7"/>
  <c r="AJ20" i="7" s="1"/>
  <c r="P52" i="8" l="1"/>
  <c r="R52" i="8" s="1"/>
  <c r="N52" i="8"/>
  <c r="E54" i="8"/>
  <c r="M53" i="2"/>
  <c r="CG53" i="8"/>
  <c r="DF53" i="8"/>
  <c r="G53" i="1" s="1"/>
  <c r="N53" i="8" s="1"/>
  <c r="U20" i="2"/>
  <c r="W19" i="2" s="1"/>
  <c r="P53" i="8" l="1"/>
  <c r="R53" i="8" s="1"/>
  <c r="E55" i="8"/>
  <c r="M54" i="2"/>
  <c r="CG54" i="8"/>
  <c r="DF54" i="8"/>
  <c r="G54" i="1" s="1"/>
  <c r="N54" i="8" s="1"/>
  <c r="C20" i="2"/>
  <c r="S20" i="8" s="1"/>
  <c r="P54" i="8" l="1"/>
  <c r="R54" i="8" s="1"/>
  <c r="E56" i="8"/>
  <c r="CG55" i="8"/>
  <c r="M55" i="2"/>
  <c r="DF55" i="8"/>
  <c r="G55" i="1" s="1"/>
  <c r="N55" i="8" s="1"/>
  <c r="F20" i="2"/>
  <c r="AP20" i="1" s="1"/>
  <c r="H20" i="2"/>
  <c r="F20" i="1"/>
  <c r="I20" i="2"/>
  <c r="AA20" i="1" s="1"/>
  <c r="S20" i="1" s="1"/>
  <c r="H21" i="1" s="1"/>
  <c r="P55" i="8" l="1"/>
  <c r="R55" i="8" s="1"/>
  <c r="E57" i="8"/>
  <c r="M56" i="2"/>
  <c r="CG56" i="8"/>
  <c r="DF56" i="8"/>
  <c r="G56" i="1" s="1"/>
  <c r="N56" i="8" s="1"/>
  <c r="AC21" i="7"/>
  <c r="C21" i="11"/>
  <c r="AQ21" i="8"/>
  <c r="BI21" i="1"/>
  <c r="AK21" i="5"/>
  <c r="V21" i="10"/>
  <c r="T20" i="8"/>
  <c r="W20" i="8" s="1"/>
  <c r="V20" i="8"/>
  <c r="J20" i="11"/>
  <c r="T20" i="1"/>
  <c r="I21" i="1" s="1"/>
  <c r="AO21" i="1" s="1"/>
  <c r="G20" i="2"/>
  <c r="Z20" i="2" s="1"/>
  <c r="AA21" i="8" s="1"/>
  <c r="I20" i="11"/>
  <c r="O20" i="7"/>
  <c r="P56" i="8" l="1"/>
  <c r="R56" i="8" s="1"/>
  <c r="E58" i="8"/>
  <c r="M57" i="2"/>
  <c r="CG57" i="8"/>
  <c r="DF57" i="8"/>
  <c r="G57" i="1" s="1"/>
  <c r="N57" i="8" s="1"/>
  <c r="F20" i="9"/>
  <c r="P20" i="7"/>
  <c r="BJ21" i="1"/>
  <c r="C20" i="8"/>
  <c r="P57" i="8" l="1"/>
  <c r="R57" i="8" s="1"/>
  <c r="E59" i="8"/>
  <c r="CG58" i="8"/>
  <c r="M58" i="2"/>
  <c r="DF58" i="8"/>
  <c r="G58" i="1" s="1"/>
  <c r="N58" i="8" s="1"/>
  <c r="B21" i="8"/>
  <c r="Y20" i="2"/>
  <c r="X20" i="2" s="1"/>
  <c r="P58" i="8" l="1"/>
  <c r="R58" i="8" s="1"/>
  <c r="E60" i="8"/>
  <c r="CG59" i="8"/>
  <c r="M59" i="2"/>
  <c r="DF59" i="8"/>
  <c r="G59" i="1" s="1"/>
  <c r="N59" i="8" s="1"/>
  <c r="D21" i="2"/>
  <c r="AB21" i="7"/>
  <c r="AJ21" i="7" s="1"/>
  <c r="E21" i="2"/>
  <c r="L21" i="2" s="1"/>
  <c r="H21" i="11"/>
  <c r="AW21" i="8"/>
  <c r="P59" i="8" l="1"/>
  <c r="R59" i="8" s="1"/>
  <c r="E61" i="8"/>
  <c r="M60" i="2"/>
  <c r="CG60" i="8"/>
  <c r="DF60" i="8"/>
  <c r="G60" i="1" s="1"/>
  <c r="N60" i="8" s="1"/>
  <c r="U21" i="2"/>
  <c r="W20" i="2" s="1"/>
  <c r="P60" i="8" l="1"/>
  <c r="R60" i="8" s="1"/>
  <c r="E62" i="8"/>
  <c r="M61" i="2"/>
  <c r="CG61" i="8"/>
  <c r="DF61" i="8"/>
  <c r="G61" i="1" s="1"/>
  <c r="N61" i="8" s="1"/>
  <c r="C21" i="2"/>
  <c r="S21" i="8" s="1"/>
  <c r="P61" i="8" l="1"/>
  <c r="R61" i="8" s="1"/>
  <c r="E63" i="8"/>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AA22" i="8" s="1"/>
  <c r="T21" i="8"/>
  <c r="W21" i="8" s="1"/>
  <c r="V21" i="8"/>
  <c r="P63" i="8" l="1"/>
  <c r="R63" i="8" s="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C23" i="11"/>
  <c r="C22" i="8"/>
  <c r="F22" i="9"/>
  <c r="AC23" i="7"/>
  <c r="V23" i="10"/>
  <c r="AK23" i="5"/>
  <c r="BI23" i="1"/>
  <c r="AQ23" i="8"/>
  <c r="BJ23" i="1"/>
  <c r="AA23" i="8" l="1"/>
  <c r="H23" i="11" s="1"/>
  <c r="Y22" i="2"/>
  <c r="X22" i="2" s="1"/>
  <c r="E23" i="2" l="1"/>
  <c r="L23" i="2" s="1"/>
  <c r="AW23" i="8"/>
  <c r="AB23" i="7"/>
  <c r="AJ23" i="7" s="1"/>
  <c r="B23" i="8"/>
  <c r="D23" i="2" s="1"/>
  <c r="U23" i="2" s="1"/>
  <c r="W22" i="2" s="1"/>
  <c r="C23" i="2" l="1"/>
  <c r="S23" i="8" s="1"/>
  <c r="I23" i="2" l="1"/>
  <c r="AA23" i="1" s="1"/>
  <c r="S23" i="1" s="1"/>
  <c r="H24" i="1" s="1"/>
  <c r="H23" i="2"/>
  <c r="F23" i="1"/>
  <c r="F23" i="2"/>
  <c r="AP23" i="1" s="1"/>
  <c r="T23" i="1" l="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AA28" i="8" s="1"/>
  <c r="I58" i="4" l="1"/>
  <c r="J58" i="4"/>
  <c r="C28" i="1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s="1"/>
  <c r="BJ30" i="1" l="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AA31" i="8" s="1"/>
  <c r="V30" i="8"/>
  <c r="T30" i="8"/>
  <c r="W30" i="8" s="1"/>
  <c r="I59" i="4" l="1"/>
  <c r="J59" i="4"/>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40" i="8" s="1"/>
  <c r="AA39" i="1"/>
  <c r="S39" i="1" s="1"/>
  <c r="I39" i="11"/>
  <c r="O39" i="7"/>
  <c r="AO40" i="1" l="1"/>
  <c r="B64" i="4"/>
  <c r="F44" i="4"/>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1" i="8" s="1"/>
  <c r="AA40" i="1"/>
  <c r="S40" i="1" s="1"/>
  <c r="V40" i="8"/>
  <c r="T40" i="8"/>
  <c r="W40" i="8" s="1"/>
  <c r="H41" i="1" l="1"/>
  <c r="AC41" i="7" s="1"/>
  <c r="B62" i="4"/>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K42" i="5"/>
  <c r="C41" i="8"/>
  <c r="F41" i="9"/>
  <c r="BJ42" i="1"/>
  <c r="AC42" i="7"/>
  <c r="BI42" i="1"/>
  <c r="C42" i="11"/>
  <c r="AQ42" i="8"/>
  <c r="V42" i="10"/>
  <c r="AA42" i="8" l="1"/>
  <c r="H42" i="11" s="1"/>
  <c r="Y41" i="2"/>
  <c r="X41" i="2" s="1"/>
  <c r="E42" i="2" l="1"/>
  <c r="L42" i="2" s="1"/>
  <c r="AW42" i="8"/>
  <c r="AB42" i="7"/>
  <c r="AJ42" i="7" s="1"/>
  <c r="B42" i="8"/>
  <c r="D42" i="2" s="1"/>
  <c r="U42" i="2" s="1"/>
  <c r="W41" i="2" s="1"/>
  <c r="C42" i="2" l="1"/>
  <c r="S42" i="8" s="1"/>
  <c r="I42" i="2" l="1"/>
  <c r="F42" i="2"/>
  <c r="AP42" i="1" s="1"/>
  <c r="H42" i="2"/>
  <c r="F42" i="1"/>
  <c r="T42" i="1" l="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s="1"/>
  <c r="C50" i="8" l="1"/>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A52" i="8" s="1"/>
  <c r="AO52" i="1" l="1"/>
  <c r="E64" i="8"/>
  <c r="BJ52" i="1"/>
  <c r="F51" i="9"/>
  <c r="P51" i="7"/>
  <c r="C51" i="8"/>
  <c r="CG64" i="8" l="1"/>
  <c r="P64" i="8" s="1"/>
  <c r="M64" i="2"/>
  <c r="DF64" i="8"/>
  <c r="G64" i="1" s="1"/>
  <c r="N64" i="8" s="1"/>
  <c r="Y51" i="2"/>
  <c r="X51" i="2" s="1"/>
  <c r="B52" i="8" l="1"/>
  <c r="D52" i="2" s="1"/>
  <c r="R64" i="8"/>
  <c r="E52" i="2"/>
  <c r="L52" i="2" s="1"/>
  <c r="AB52" i="7"/>
  <c r="AW52" i="8"/>
  <c r="H52" i="11"/>
  <c r="U52" i="2" l="1"/>
  <c r="W51" i="2" s="1"/>
  <c r="C52" i="2" l="1"/>
  <c r="F52" i="1" l="1"/>
  <c r="S52" i="8"/>
  <c r="V52" i="8" s="1"/>
  <c r="H52" i="1"/>
  <c r="F52" i="2"/>
  <c r="H52" i="2"/>
  <c r="I52" i="2"/>
  <c r="AA52" i="1" s="1"/>
  <c r="S52" i="1" s="1"/>
  <c r="BI52" i="1" l="1"/>
  <c r="AP52" i="1"/>
  <c r="T52" i="1" s="1"/>
  <c r="I53" i="1" s="1"/>
  <c r="G52" i="2"/>
  <c r="Z52" i="2" s="1"/>
  <c r="AA53" i="8"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B53" i="8"/>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AA54" i="8" s="1"/>
  <c r="P53" i="7" l="1"/>
  <c r="F53" i="9"/>
  <c r="C54" i="11"/>
  <c r="AC54" i="7"/>
  <c r="AQ54" i="8"/>
  <c r="BI54" i="1"/>
  <c r="V54" i="10"/>
  <c r="AK54" i="5"/>
  <c r="C53" i="8"/>
  <c r="BJ54" i="1"/>
  <c r="E66" i="8" l="1"/>
  <c r="B54" i="8"/>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AA55" i="8" s="1"/>
  <c r="O54" i="7"/>
  <c r="I54" i="11"/>
  <c r="AQ55" i="8"/>
  <c r="AC55" i="7"/>
  <c r="C55" i="11"/>
  <c r="V55" i="10"/>
  <c r="AK55" i="5"/>
  <c r="BI55" i="1"/>
  <c r="T54" i="8"/>
  <c r="W54" i="8" s="1"/>
  <c r="V54" i="8"/>
  <c r="C54" i="8" l="1"/>
  <c r="BJ55" i="1"/>
  <c r="F54" i="9"/>
  <c r="P54" i="7"/>
  <c r="E67" i="8" l="1"/>
  <c r="B55" i="8"/>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A56" i="8" s="1"/>
  <c r="AK56" i="5"/>
  <c r="AQ56" i="8"/>
  <c r="AC56" i="7"/>
  <c r="BI56" i="1"/>
  <c r="V56" i="10"/>
  <c r="C56" i="11"/>
  <c r="I55" i="11"/>
  <c r="O55" i="7"/>
  <c r="V55" i="8"/>
  <c r="T55" i="8"/>
  <c r="W55" i="8" s="1"/>
  <c r="C55" i="8" l="1"/>
  <c r="P55" i="7"/>
  <c r="F55" i="9"/>
  <c r="BJ56" i="1"/>
  <c r="E68" i="8" l="1"/>
  <c r="B56" i="8"/>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7" i="8" s="1"/>
  <c r="AA56" i="1"/>
  <c r="S56" i="1" s="1"/>
  <c r="H57" i="1" s="1"/>
  <c r="O56" i="7"/>
  <c r="I56" i="11"/>
  <c r="BJ57" i="1" l="1"/>
  <c r="P56" i="7"/>
  <c r="F56" i="9"/>
  <c r="BI57" i="1"/>
  <c r="V57" i="10"/>
  <c r="AQ57" i="8"/>
  <c r="AK57" i="5"/>
  <c r="AC57" i="7"/>
  <c r="C57" i="11"/>
  <c r="C56" i="8"/>
  <c r="E69" i="8" l="1"/>
  <c r="B57" i="8"/>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8" i="8" s="1"/>
  <c r="AA57" i="1"/>
  <c r="S57" i="1" s="1"/>
  <c r="H58" i="1" s="1"/>
  <c r="O57" i="7"/>
  <c r="I57" i="11"/>
  <c r="C58" i="11" l="1"/>
  <c r="AQ58" i="8"/>
  <c r="V58" i="10"/>
  <c r="BI58" i="1"/>
  <c r="AK58" i="5"/>
  <c r="AC58" i="7"/>
  <c r="C57" i="8"/>
  <c r="BJ58" i="1"/>
  <c r="F57" i="9"/>
  <c r="P57" i="7"/>
  <c r="E70" i="8" l="1"/>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AA59" i="8" s="1"/>
  <c r="T58" i="8"/>
  <c r="W58" i="8" s="1"/>
  <c r="V58" i="8"/>
  <c r="BJ59" i="1" l="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AA60" i="8" s="1"/>
  <c r="V60" i="10"/>
  <c r="AC60" i="7"/>
  <c r="C60" i="11"/>
  <c r="BI60" i="1"/>
  <c r="AQ60" i="8"/>
  <c r="AK60" i="5"/>
  <c r="V59" i="8"/>
  <c r="T59" i="8"/>
  <c r="W59" i="8" s="1"/>
  <c r="I59" i="11"/>
  <c r="O59" i="7"/>
  <c r="C59" i="8" l="1"/>
  <c r="P59" i="7"/>
  <c r="F59" i="9"/>
  <c r="BJ60" i="1"/>
  <c r="E71" i="8" l="1"/>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AA61" i="8" s="1"/>
  <c r="J60" i="11"/>
  <c r="T60" i="1"/>
  <c r="I61" i="1" s="1"/>
  <c r="AO61" i="1" s="1"/>
  <c r="V60" i="8"/>
  <c r="T60" i="8"/>
  <c r="W60" i="8" s="1"/>
  <c r="BJ61" i="1" l="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A62" i="8" s="1"/>
  <c r="AP61" i="1"/>
  <c r="T61" i="1" s="1"/>
  <c r="I62" i="1" s="1"/>
  <c r="AO62" i="1" s="1"/>
  <c r="J61" i="11"/>
  <c r="P61" i="7" s="1"/>
  <c r="O61" i="7"/>
  <c r="I61" i="11"/>
  <c r="AQ62" i="8"/>
  <c r="BI62" i="1"/>
  <c r="AK62" i="5"/>
  <c r="V62" i="10"/>
  <c r="C62" i="11"/>
  <c r="T61" i="8"/>
  <c r="W61" i="8" s="1"/>
  <c r="C61" i="8" l="1"/>
  <c r="F61" i="9"/>
  <c r="BJ62" i="1"/>
  <c r="E73"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AA63" i="8" s="1"/>
  <c r="BJ63" i="1" l="1"/>
  <c r="P62" i="7"/>
  <c r="F62" i="9"/>
  <c r="C62" i="8"/>
  <c r="E74" i="8" l="1"/>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AA64" i="8" s="1"/>
  <c r="C64" i="11"/>
  <c r="AQ64" i="8"/>
  <c r="V64" i="10"/>
  <c r="AK64" i="5"/>
  <c r="AC64" i="7"/>
  <c r="BI64" i="1"/>
  <c r="I63" i="11"/>
  <c r="O63" i="7"/>
  <c r="V63" i="8"/>
  <c r="T63" i="8"/>
  <c r="W63" i="8" s="1"/>
  <c r="BJ64" i="1" l="1"/>
  <c r="C63" i="8"/>
  <c r="P63" i="7"/>
  <c r="F63" i="9"/>
  <c r="E75" i="8" l="1"/>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AA65" i="8" s="1"/>
  <c r="F64" i="9" l="1"/>
  <c r="P64" i="7"/>
  <c r="C64" i="8"/>
  <c r="BJ65" i="1"/>
  <c r="E76" i="8" l="1"/>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AA66" i="8" s="1"/>
  <c r="T65" i="8"/>
  <c r="W65" i="8" s="1"/>
  <c r="V65" i="8"/>
  <c r="I65" i="11"/>
  <c r="O65" i="7"/>
  <c r="R80" i="8" l="1"/>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AA67" i="8" s="1"/>
  <c r="O66" i="7"/>
  <c r="I66" i="11"/>
  <c r="C66" i="8" l="1"/>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AA72" i="8" s="1"/>
  <c r="O71" i="7"/>
  <c r="I71" i="11"/>
  <c r="BJ72" i="1" l="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l="1"/>
  <c r="W73" i="2" s="1"/>
  <c r="E86" i="8" l="1"/>
  <c r="C74" i="2"/>
  <c r="S74" i="8" s="1"/>
  <c r="DF86" i="8" l="1"/>
  <c r="G86" i="1" s="1"/>
  <c r="N86" i="8" s="1"/>
  <c r="CG86" i="8"/>
  <c r="P86" i="8" s="1"/>
  <c r="M86" i="2"/>
  <c r="F74" i="2"/>
  <c r="AP74" i="1" s="1"/>
  <c r="F74" i="1"/>
  <c r="I74" i="2"/>
  <c r="H74" i="2"/>
  <c r="R86" i="8" l="1"/>
  <c r="T74" i="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AA76" i="8" s="1"/>
  <c r="V75" i="8"/>
  <c r="T75" i="8"/>
  <c r="W75" i="8" s="1"/>
  <c r="O75" i="7"/>
  <c r="I75" i="11"/>
  <c r="C75" i="8" l="1"/>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AA77" i="8" s="1"/>
  <c r="H45" i="4"/>
  <c r="H46" i="4" s="1"/>
  <c r="F46" i="4"/>
  <c r="R89" i="8" l="1"/>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AA78" i="8" s="1"/>
  <c r="I77" i="11"/>
  <c r="O77" i="7"/>
  <c r="V77" i="8"/>
  <c r="T77" i="8"/>
  <c r="W77" i="8" s="1"/>
  <c r="AA77" i="1"/>
  <c r="S77" i="1" s="1"/>
  <c r="H78" i="1" s="1"/>
  <c r="R96" i="8" l="1"/>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s="1"/>
  <c r="R99" i="8" l="1"/>
  <c r="M100" i="2"/>
  <c r="DF100" i="8"/>
  <c r="G100" i="1" s="1"/>
  <c r="N100" i="8" s="1"/>
  <c r="E101" i="8"/>
  <c r="CG100" i="8"/>
  <c r="P100" i="8" s="1"/>
  <c r="W77" i="2"/>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9" i="8" s="1"/>
  <c r="AA78" i="1"/>
  <c r="S78" i="1" s="1"/>
  <c r="H79" i="1" s="1"/>
  <c r="R103" i="8" l="1"/>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AA80" i="8" s="1"/>
  <c r="R110" i="8" l="1"/>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AA81" i="8" s="1"/>
  <c r="I80" i="11"/>
  <c r="O80" i="7"/>
  <c r="V80" i="8"/>
  <c r="T80" i="8"/>
  <c r="W80" i="8" s="1"/>
  <c r="R117" i="8" l="1"/>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l="1"/>
  <c r="W80" i="2" s="1"/>
  <c r="R120" i="8"/>
  <c r="DF121" i="8"/>
  <c r="G121" i="1" s="1"/>
  <c r="N121" i="8" s="1"/>
  <c r="M121" i="2"/>
  <c r="CG121" i="8"/>
  <c r="P121" i="8" s="1"/>
  <c r="E122" i="8"/>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AA82" i="8" s="1"/>
  <c r="V81" i="8"/>
  <c r="T81" i="8"/>
  <c r="W81" i="8" s="1"/>
  <c r="V82" i="10"/>
  <c r="AQ82" i="8"/>
  <c r="AC82" i="7"/>
  <c r="AK82" i="5"/>
  <c r="C82" i="11"/>
  <c r="BI82" i="1"/>
  <c r="O81" i="7"/>
  <c r="I81" i="11"/>
  <c r="R124" i="8" l="1"/>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AA83" i="8" s="1"/>
  <c r="O82" i="7"/>
  <c r="I82" i="11"/>
  <c r="V82" i="8"/>
  <c r="T82" i="8"/>
  <c r="W82" i="8" s="1"/>
  <c r="R131" i="8" l="1"/>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s="1"/>
  <c r="BJ91" i="1" l="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s="1"/>
  <c r="BJ95" i="1" l="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s="1"/>
  <c r="BJ99" i="1" l="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l="1"/>
  <c r="W129" i="2" s="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l="1"/>
  <c r="W131" i="2" s="1"/>
  <c r="C132" i="2" l="1"/>
  <c r="S132" i="8" s="1"/>
  <c r="I132" i="2" l="1"/>
  <c r="F132" i="2"/>
  <c r="AP132" i="1" s="1"/>
  <c r="F132" i="1"/>
  <c r="H132" i="2"/>
  <c r="V132" i="8" l="1"/>
  <c r="T132" i="8"/>
  <c r="W132" i="8" s="1"/>
  <c r="T132" i="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<sst xmlns="http://schemas.openxmlformats.org/spreadsheetml/2006/main" count="3098" uniqueCount="1170">
  <si>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</si>
  <si>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</si>
  <si>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</si>
  <si>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</si>
  <si>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</si>
  <si>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</si>
  <si>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</si>
  <si>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</si>
  <si>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</si>
  <si>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</si>
  <si>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</si>
  <si>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</si>
  <si>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</si>
  <si>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</si>
  <si>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</si>
  <si>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</si>
  <si>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</si>
  <si>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</si>
  <si>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</si>
  <si>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</si>
  <si>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</si>
  <si>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</si>
  <si>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</si>
  <si>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</si>
  <si>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</si>
  <si>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</si>
  <si>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</si>
  <si>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</si>
  <si>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</si>
  <si>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</si>
  <si>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</si>
  <si>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</si>
  <si>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</si>
  <si>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</si>
  <si>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</si>
  <si>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</si>
  <si>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</si>
  <si>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</si>
  <si>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</si>
  <si>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</si>
  <si>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</si>
  <si>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</si>
  <si>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</si>
  <si>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</si>
  <si>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</si>
  <si>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</si>
  <si>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</si>
  <si>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</si>
  <si>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</si>
  <si>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</si>
  <si>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</si>
  <si>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</si>
  <si>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</si>
  <si>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</si>
  <si>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</si>
  <si>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</si>
  <si>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</si>
  <si>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</si>
  <si>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</si>
  <si>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</si>
  <si>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</si>
  <si>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</si>
  <si>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</si>
  <si>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</si>
  <si>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</si>
  <si>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</si>
  <si>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</si>
  <si>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</si>
  <si>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</si>
  <si>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</si>
  <si>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</si>
  <si>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</si>
  <si>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</si>
  <si>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</si>
  <si>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</si>
  <si>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</si>
  <si>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</si>
  <si>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</si>
  <si>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</si>
  <si>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</si>
  <si>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</si>
  <si>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</si>
  <si>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</si>
  <si>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</si>
  <si>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</si>
  <si>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</si>
  <si>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</si>
  <si>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</si>
  <si>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</si>
  <si>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</si>
  <si>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</si>
  <si>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</si>
  <si>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</si>
  <si>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</si>
  <si>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</si>
  <si>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</si>
  <si>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</si>
  <si>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</si>
  <si>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</si>
  <si>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</si>
  <si>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</si>
  <si>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</si>
  <si>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</si>
  <si>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</si>
  <si>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</si>
  <si>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</si>
  <si>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</si>
  <si>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</si>
  <si>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</si>
  <si>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</si>
  <si>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</si>
  <si>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</si>
  <si>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</si>
  <si>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</si>
  <si>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</si>
  <si>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</si>
  <si>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</si>
  <si>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</si>
  <si>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</si>
  <si>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</si>
  <si>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</si>
  <si>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</si>
  <si>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</si>
  <si>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</si>
  <si>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</si>
  <si>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</si>
  <si>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</si>
  <si>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</si>
  <si>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</si>
  <si>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</si>
  <si>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</si>
  <si>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</si>
  <si>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</si>
  <si>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</si>
  <si>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</si>
  <si>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</si>
  <si>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</si>
  <si>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</si>
  <si>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</si>
  <si>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</si>
  <si>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</si>
  <si>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</si>
  <si>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</si>
  <si>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</si>
  <si>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</si>
  <si>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</si>
  <si>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</si>
  <si>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</si>
  <si>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</si>
  <si>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</si>
  <si>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</si>
  <si>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</si>
  <si>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</si>
  <si>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</si>
  <si>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</si>
  <si>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</si>
  <si>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</si>
  <si>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</si>
  <si>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</si>
  <si>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</si>
  <si>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</si>
  <si>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</si>
  <si>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</si>
  <si>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</si>
  <si>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</si>
  <si>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</si>
  <si>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</si>
  <si>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</si>
  <si>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</si>
  <si>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</si>
  <si>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</si>
  <si>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</si>
  <si>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</si>
  <si>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</si>
  <si>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</si>
  <si>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</si>
  <si>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</si>
  <si>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</si>
  <si>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</si>
  <si>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</si>
  <si>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</si>
  <si>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</si>
  <si>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</si>
  <si>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</si>
  <si>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</si>
  <si>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</si>
  <si>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</si>
  <si>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</si>
  <si>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</si>
  <si>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</si>
  <si>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</si>
  <si>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</si>
  <si>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</si>
  <si>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</si>
  <si>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</si>
  <si>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</si>
  <si>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</si>
  <si>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</si>
  <si>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</si>
  <si>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</si>
  <si>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</si>
  <si>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</si>
  <si>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</si>
  <si>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</si>
  <si>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</si>
  <si>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</si>
  <si>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</si>
  <si>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</si>
  <si>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</si>
  <si>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</si>
  <si>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</si>
  <si>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</si>
  <si>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</si>
  <si>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</si>
  <si>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</si>
  <si>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</si>
  <si>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</si>
  <si>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</si>
  <si>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</si>
  <si>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</si>
  <si>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</si>
  <si>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</si>
  <si>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</si>
  <si>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</si>
  <si>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</si>
  <si>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</si>
  <si>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</si>
  <si>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</si>
  <si>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</si>
  <si>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</si>
  <si>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</si>
  <si>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</si>
  <si>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</si>
  <si>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</si>
  <si>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</si>
  <si>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</si>
  <si>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</si>
  <si>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</si>
  <si>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</si>
  <si>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</si>
  <si>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</si>
  <si>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</si>
  <si>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</si>
  <si>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</si>
  <si>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</si>
  <si>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</si>
  <si>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</si>
  <si>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</si>
  <si>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</si>
  <si>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</si>
  <si>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</si>
  <si>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</si>
  <si>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</si>
  <si>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</si>
  <si>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</si>
  <si>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</si>
  <si>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</si>
  <si>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</si>
  <si>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</si>
  <si>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</si>
  <si>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</si>
  <si>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</si>
  <si>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</si>
  <si>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</si>
  <si>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</si>
  <si>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</si>
  <si>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</si>
  <si>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</si>
  <si>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</si>
  <si>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</si>
  <si>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</si>
  <si>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</si>
  <si>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</si>
  <si>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</si>
  <si>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</si>
  <si>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</si>
  <si>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</si>
  <si>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</si>
  <si>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</si>
  <si>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</si>
  <si>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</si>
  <si>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</si>
  <si>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</si>
  <si>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</si>
  <si>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</si>
  <si>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</si>
  <si>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</si>
  <si>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</si>
  <si>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</si>
  <si>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</si>
  <si>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</si>
  <si>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</si>
  <si>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</si>
  <si>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</si>
  <si>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</si>
  <si>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</si>
  <si>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</si>
  <si>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</si>
  <si>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</si>
  <si>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</si>
  <si>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</si>
  <si>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</si>
  <si>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</si>
  <si>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</si>
  <si>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</si>
  <si>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</si>
  <si>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</si>
  <si>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</si>
  <si>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</si>
  <si>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</si>
  <si>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</si>
  <si>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</si>
  <si>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</si>
  <si>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</si>
  <si>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</si>
  <si>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</si>
  <si>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</si>
  <si>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</si>
  <si>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</si>
  <si>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</si>
  <si>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</si>
  <si>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</si>
  <si>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</si>
  <si>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</si>
  <si>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</si>
  <si>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</si>
  <si>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</si>
  <si>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</si>
  <si>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</si>
  <si>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</si>
  <si>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</si>
  <si>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</si>
  <si>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</si>
  <si>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</si>
  <si>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</si>
  <si>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</si>
  <si>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</si>
  <si>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</si>
  <si>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</si>
  <si>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</si>
  <si>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</si>
  <si>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</si>
  <si>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</si>
  <si>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</si>
  <si>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</si>
  <si>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</si>
  <si>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</si>
  <si>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</si>
  <si>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</si>
  <si>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</si>
  <si>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</si>
  <si>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</si>
  <si>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</si>
  <si>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</si>
  <si>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</si>
  <si>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</si>
  <si>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</si>
  <si>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</si>
  <si>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</si>
  <si>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</si>
  <si>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</si>
  <si>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</si>
  <si>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</si>
  <si>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</si>
  <si>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</si>
  <si>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</si>
  <si>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</si>
  <si>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</si>
  <si>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</si>
  <si>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</si>
  <si>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</si>
  <si>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</si>
  <si>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</si>
  <si>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</si>
  <si>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</si>
  <si>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</si>
  <si>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</si>
  <si>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</si>
  <si>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</si>
  <si>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</si>
  <si>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</si>
  <si>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</si>
  <si>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</si>
  <si>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</si>
  <si>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</si>
  <si>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</si>
  <si>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</si>
  <si>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</si>
  <si>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</si>
  <si>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</si>
  <si>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</si>
  <si>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</si>
  <si>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</si>
  <si>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</si>
  <si>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</si>
  <si>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</si>
  <si>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</si>
  <si>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</si>
  <si>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</si>
  <si>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</si>
  <si>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</si>
  <si>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</si>
  <si>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</si>
  <si>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</si>
  <si>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</si>
  <si>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</si>
  <si>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</si>
  <si>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</si>
  <si>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</si>
  <si>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</si>
  <si>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</si>
  <si>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</si>
  <si>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</si>
  <si>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</si>
  <si>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</si>
  <si>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</si>
  <si>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</si>
  <si>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</si>
  <si>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</si>
  <si>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</si>
  <si>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</si>
  <si>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</si>
  <si>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</si>
  <si>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</si>
  <si>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</si>
  <si>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</si>
  <si>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</si>
  <si>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</si>
  <si>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</si>
  <si>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</si>
  <si>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</si>
  <si>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</si>
  <si>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</si>
  <si>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</si>
  <si>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</si>
  <si>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</si>
  <si>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</si>
  <si>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</si>
  <si>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</si>
  <si>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</si>
  <si>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</si>
  <si>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</si>
  <si>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</si>
  <si>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</si>
  <si>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</si>
  <si>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</si>
  <si>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</si>
  <si>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</si>
  <si>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</si>
  <si>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</si>
  <si>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</si>
  <si>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</si>
  <si>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</si>
  <si>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</si>
  <si>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</si>
  <si>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</si>
  <si>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</si>
  <si>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</si>
  <si>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</si>
  <si>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</si>
  <si>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</si>
  <si>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</si>
  <si>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</si>
  <si>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</si>
  <si>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</si>
  <si>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</si>
  <si>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</si>
  <si>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</si>
  <si>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</si>
  <si>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</si>
  <si>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</si>
  <si>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</si>
  <si>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</si>
  <si>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</si>
  <si>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</si>
  <si>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</si>
  <si>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</si>
  <si>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</si>
  <si>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</si>
  <si>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</si>
  <si>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</si>
  <si>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</si>
  <si>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</si>
  <si>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</si>
  <si>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</si>
  <si>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</si>
  <si>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</si>
  <si>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</si>
  <si>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</si>
  <si>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</si>
  <si>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</si>
  <si>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</si>
  <si>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</si>
  <si>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</si>
  <si>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</si>
  <si>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</si>
  <si>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</si>
  <si>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</si>
  <si>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</si>
  <si>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</si>
  <si>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</si>
  <si>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</si>
  <si>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</si>
  <si>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</si>
  <si>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</si>
  <si>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</si>
  <si>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</si>
  <si>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</si>
  <si>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</si>
  <si>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</si>
  <si>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</si>
  <si>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</si>
  <si>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</si>
  <si>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</si>
  <si>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</si>
  <si>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</si>
  <si>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</si>
  <si>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</si>
  <si>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</si>
  <si>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</si>
  <si>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</si>
  <si>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</si>
  <si>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</si>
  <si>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</si>
  <si>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</si>
  <si>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</si>
  <si>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</si>
  <si>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</si>
  <si>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</si>
  <si>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</si>
  <si>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</si>
  <si>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</si>
  <si>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</si>
  <si>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</si>
  <si>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</si>
  <si>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</si>
  <si>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</si>
  <si>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</si>
  <si>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</si>
  <si>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</si>
  <si>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</si>
  <si>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</si>
  <si>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</si>
  <si>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</si>
  <si>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</si>
  <si>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</si>
  <si>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</si>
  <si>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</si>
  <si>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</si>
  <si>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</si>
  <si>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</si>
  <si>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</si>
  <si>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</si>
  <si>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</si>
  <si>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</si>
  <si>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</si>
  <si>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</si>
  <si>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</si>
  <si>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</si>
  <si>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</si>
  <si>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</si>
  <si>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</si>
  <si>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</si>
  <si>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</si>
  <si>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</si>
  <si>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</si>
  <si>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</si>
  <si>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</si>
  <si>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</si>
  <si>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</si>
  <si>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</si>
  <si>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</si>
  <si>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</si>
  <si>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</si>
  <si>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</si>
  <si>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</si>
  <si>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</si>
  <si>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</si>
  <si>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</si>
  <si>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</si>
  <si>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</si>
  <si>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</si>
  <si>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</si>
  <si>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</si>
  <si>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</si>
  <si>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</si>
  <si>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</si>
  <si>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</si>
  <si>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</si>
  <si>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</si>
  <si>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</si>
  <si>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</si>
  <si>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</si>
  <si>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</si>
  <si>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</si>
  <si>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</si>
  <si>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</si>
  <si>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</si>
  <si>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</si>
  <si>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</si>
  <si>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</si>
  <si>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</si>
  <si>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</si>
  <si>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</si>
  <si>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</si>
  <si>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</si>
  <si>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</si>
  <si>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</si>
  <si>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</si>
  <si>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</si>
  <si>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</si>
  <si>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</si>
  <si>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</si>
  <si>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</si>
  <si>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</si>
  <si>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</si>
  <si>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</si>
  <si>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</si>
  <si>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</si>
  <si>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</si>
  <si>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</si>
  <si>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</si>
  <si>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</si>
  <si>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</si>
  <si>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</si>
  <si>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</si>
  <si>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</si>
  <si>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</si>
  <si>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</si>
  <si>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</si>
  <si>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</si>
  <si>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</si>
  <si>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</si>
  <si>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</si>
  <si>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</si>
  <si>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</si>
  <si>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</si>
  <si>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</si>
  <si>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</si>
  <si>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</si>
  <si>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</si>
  <si>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</si>
  <si>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</si>
  <si>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</si>
  <si>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</si>
  <si>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</si>
  <si>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</si>
  <si>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</si>
  <si>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</si>
  <si>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</si>
  <si>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</si>
  <si>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</si>
  <si>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</si>
  <si>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</si>
  <si>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</si>
  <si>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</si>
  <si>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</si>
  <si>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</si>
  <si>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</si>
  <si>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</si>
  <si>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</si>
  <si>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</si>
  <si>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</si>
  <si>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</si>
  <si>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</si>
  <si>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</si>
  <si>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</si>
  <si>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</si>
  <si>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</si>
  <si>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</si>
  <si>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</si>
  <si>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</si>
  <si>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</si>
  <si>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</si>
  <si>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</si>
  <si>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</si>
  <si>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</si>
  <si>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</si>
  <si>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</si>
  <si>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</si>
  <si>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</si>
  <si>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</si>
  <si>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</si>
  <si>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</si>
  <si>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</si>
  <si>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</si>
  <si>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</si>
  <si>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</si>
  <si>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</si>
  <si>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</si>
  <si>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</si>
  <si>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</si>
  <si>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</si>
  <si>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</si>
  <si>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</si>
  <si>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</si>
  <si>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</si>
  <si>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</si>
  <si>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</si>
  <si>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</si>
  <si>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</si>
  <si>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</si>
  <si>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</si>
  <si>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</si>
  <si>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</si>
  <si>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</si>
  <si>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</si>
  <si>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</si>
  <si>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</si>
  <si>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</si>
  <si>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</si>
  <si>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</si>
  <si>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</si>
  <si>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</si>
  <si>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</si>
  <si>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</si>
  <si>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</si>
  <si>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</si>
  <si>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</si>
  <si>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</si>
  <si>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</si>
  <si>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</si>
  <si>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</si>
  <si>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</si>
  <si>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</si>
  <si>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</si>
  <si>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</si>
  <si>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</si>
  <si>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</si>
  <si>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</si>
  <si>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</si>
  <si>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</si>
  <si>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</si>
  <si>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</si>
  <si>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</si>
  <si>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</si>
  <si>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</si>
  <si>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</si>
  <si>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</si>
  <si>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</si>
  <si>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</si>
  <si>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</si>
  <si>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</si>
  <si>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</si>
  <si>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</si>
  <si>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</si>
  <si>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</si>
  <si>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</si>
  <si>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</si>
  <si>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</si>
  <si>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</si>
  <si>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</si>
  <si>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</si>
  <si>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</si>
  <si>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</si>
  <si>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</si>
  <si>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</si>
  <si>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</si>
  <si>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</si>
  <si>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</si>
  <si>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</si>
  <si>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</si>
  <si>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</si>
  <si>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</si>
  <si>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</si>
  <si>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</si>
  <si>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</si>
  <si>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</si>
  <si>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</si>
  <si>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</si>
  <si>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</si>
  <si>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</si>
  <si>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</si>
  <si>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</si>
  <si>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</si>
  <si>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</si>
  <si>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</si>
  <si>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</si>
  <si>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</si>
  <si>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</si>
  <si>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</si>
  <si>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</si>
  <si>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</si>
  <si>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</si>
  <si>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</si>
  <si>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</si>
  <si>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</si>
  <si>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</si>
  <si>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</si>
  <si>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</si>
  <si>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</si>
  <si>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</si>
  <si>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</si>
  <si>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</si>
  <si>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</si>
  <si>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</si>
  <si>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</si>
  <si>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</si>
  <si>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</si>
  <si>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</si>
  <si>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</si>
  <si>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</si>
  <si>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</si>
  <si>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</si>
  <si>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</si>
  <si>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</si>
  <si>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</si>
  <si>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</si>
  <si>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</si>
  <si>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</si>
  <si>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</si>
  <si>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</si>
  <si>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</si>
  <si>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</si>
  <si>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</si>
  <si>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</si>
  <si>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</si>
  <si>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</si>
  <si>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</si>
  <si>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</si>
  <si>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</si>
  <si>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</si>
  <si>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</si>
  <si>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</si>
  <si>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</si>
  <si>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</si>
  <si>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</si>
  <si>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</si>
  <si>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</si>
  <si>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</si>
  <si>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</si>
  <si>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</si>
  <si>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</si>
  <si>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</si>
  <si>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</si>
  <si>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</si>
  <si>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</si>
  <si>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</si>
  <si>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</si>
  <si>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</si>
  <si>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</si>
  <si>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</si>
  <si>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</si>
  <si>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</si>
  <si>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</si>
  <si>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</si>
  <si>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</si>
  <si>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</si>
  <si>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</si>
  <si>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</si>
  <si>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</si>
  <si>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</si>
  <si>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</si>
  <si>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</si>
  <si>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</si>
  <si>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</si>
  <si>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</si>
  <si>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</si>
  <si>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</si>
  <si>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</si>
  <si>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</si>
  <si>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</si>
  <si>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</si>
  <si>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</si>
  <si>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</si>
  <si>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</si>
  <si>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</si>
  <si>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</si>
  <si>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</si>
  <si>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</si>
  <si>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</si>
  <si>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</si>
  <si>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</si>
  <si>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</si>
  <si>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</si>
  <si>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</si>
  <si>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</si>
  <si>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</si>
  <si>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</si>
  <si>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</si>
  <si>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</si>
  <si>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</si>
  <si>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</si>
  <si>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</si>
  <si>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</si>
  <si>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</si>
  <si>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</si>
  <si>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</si>
  <si>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</si>
  <si>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</si>
  <si>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</si>
  <si>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</si>
  <si>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</si>
  <si>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</si>
  <si>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</si>
  <si>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</si>
  <si>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</si>
  <si>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</si>
  <si>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</si>
  <si>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</si>
  <si>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</si>
  <si>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</si>
  <si>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</si>
  <si>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</si>
  <si>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</si>
  <si>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</si>
  <si>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</si>
  <si>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</si>
  <si>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</si>
  <si>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</si>
  <si>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</si>
  <si>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</si>
  <si>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</si>
  <si>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</si>
  <si>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</si>
  <si>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</si>
  <si>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</si>
  <si>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</si>
  <si>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</si>
  <si>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</si>
  <si>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</si>
  <si>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</si>
  <si>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</si>
  <si>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</si>
  <si>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</si>
  <si>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</si>
  <si>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</si>
  <si>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</si>
  <si>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</si>
  <si>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</si>
  <si>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</si>
  <si>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</si>
  <si>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</si>
  <si>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</si>
  <si>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</si>
  <si>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</si>
  <si>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</si>
  <si>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</si>
  <si>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</si>
  <si>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</si>
  <si>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</si>
  <si>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</si>
  <si>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</si>
  <si>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</si>
  <si>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</si>
  <si>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</si>
  <si>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</si>
  <si>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</si>
  <si>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</si>
  <si>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</si>
  <si>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</si>
  <si>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</si>
  <si>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</si>
  <si>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</si>
  <si>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</si>
  <si>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</si>
  <si>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</si>
  <si>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</si>
  <si>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</si>
  <si>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</si>
  <si>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</si>
  <si>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</si>
  <si>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</si>
  <si>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</si>
  <si>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</si>
  <si>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</si>
  <si>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</si>
  <si>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</si>
  <si>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</si>
  <si>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</si>
  <si>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</si>
  <si>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</si>
  <si>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</si>
  <si>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</si>
  <si>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</si>
  <si>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</si>
  <si>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</si>
  <si>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</si>
  <si>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</si>
  <si>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</si>
  <si>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</si>
  <si>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</si>
  <si>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</si>
  <si>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</si>
  <si>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</si>
  <si>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</si>
  <si>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</si>
  <si>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</si>
  <si>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</si>
  <si>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</si>
  <si>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</si>
  <si>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</si>
  <si>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</si>
  <si>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</si>
  <si>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</si>
  <si>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</si>
  <si>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</si>
  <si>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</si>
  <si>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</si>
  <si>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</si>
  <si>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</si>
  <si>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</si>
  <si>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</si>
  <si>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</si>
  <si>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</si>
  <si>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</si>
  <si>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</si>
  <si>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</si>
  <si>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</si>
  <si>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</si>
  <si>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</si>
  <si>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</si>
  <si>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</si>
  <si>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</si>
  <si>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</si>
  <si>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</si>
  <si>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</si>
  <si>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</si>
  <si>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</si>
  <si>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</si>
  <si>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</si>
  <si>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</si>
  <si>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</si>
  <si>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</si>
  <si>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</si>
  <si>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</si>
  <si>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</si>
  <si>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</si>
  <si>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</si>
  <si>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</si>
  <si>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</si>
  <si>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</si>
  <si>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</si>
  <si>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</si>
  <si>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</si>
  <si>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</si>
  <si>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</si>
  <si>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</si>
  <si>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</si>
  <si>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</si>
  <si>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</si>
  <si>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</si>
  <si>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</si>
  <si>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</si>
  <si>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</si>
  <si>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</si>
  <si>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</si>
  <si>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</si>
  <si>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</si>
  <si>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</si>
  <si>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</si>
  <si>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</si>
  <si>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</si>
  <si>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</si>
  <si>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</si>
  <si>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</si>
  <si>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</si>
  <si>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</si>
  <si>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</si>
  <si>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</si>
  <si>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</si>
  <si>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</si>
  <si>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</si>
  <si>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</si>
  <si>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</si>
  <si>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</si>
  <si>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</si>
  <si>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</si>
  <si>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</si>
  <si>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</si>
  <si>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</si>
  <si>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</si>
  <si>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</si>
  <si>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</si>
  <si>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</si>
  <si>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</si>
  <si>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</si>
  <si>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</si>
  <si>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</si>
  <si>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</si>
  <si>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</si>
  <si>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</si>
  <si>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</si>
  <si>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</si>
  <si>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</si>
  <si>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</si>
  <si>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</si>
  <si>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</si>
  <si>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</si>
  <si>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</si>
  <si>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</si>
  <si>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</si>
  <si>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</si>
  <si>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</si>
  <si>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</si>
  <si>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</si>
  <si>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</si>
  <si>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</si>
  <si>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</si>
  <si>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</si>
  <si>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</si>
  <si>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</si>
  <si>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</si>
  <si>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</si>
  <si>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</si>
  <si>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</si>
  <si>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</si>
  <si>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</si>
  <si>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</si>
  <si>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</si>
  <si>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</si>
  <si>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</si>
  <si>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</si>
  <si>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</si>
  <si>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</si>
  <si>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</si>
  <si>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</si>
  <si>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</si>
  <si>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</si>
  <si>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</si>
  <si>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</si>
  <si>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</si>
  <si>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</si>
  <si>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</si>
  <si>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</si>
  <si>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</si>
  <si>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</si>
  <si>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</si>
  <si>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</si>
  <si>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</si>
  <si>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</si>
  <si>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</si>
  <si>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</si>
  <si>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</si>
  <si>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</si>
  <si>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</si>
  <si>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</si>
  <si>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</si>
  <si>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</si>
  <si>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</si>
  <si>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</si>
  <si>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</si>
  <si>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</si>
  <si>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</si>
  <si>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</si>
  <si>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</si>
  <si>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</si>
  <si>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</si>
  <si>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</si>
  <si>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</si>
  <si>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</si>
  <si>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</si>
  <si>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</si>
  <si>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</si>
  <si>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</si>
  <si>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</si>
  <si>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</si>
  <si>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</si>
  <si>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</si>
  <si>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</si>
  <si>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</si>
  <si>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</si>
  <si>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</si>
  <si>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</si>
  <si>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</si>
  <si>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</si>
  <si>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</si>
  <si>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OD Round 51 QuickStart</t>
  </si>
  <si>
    <t>Arcane Infusion</t>
  </si>
  <si>
    <t>Active Arc Infusion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</si>
</sst>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0">
      <calculatedColumnFormula>ROUNDUP((1-MIN(ROUND(wg_wiz_cost_bonus*TblMili[[#This Row],[WG''s]],4),wg_wiz_cost_cap) + tech_1_9_2*TblTech[[#This Row],[1-9]] + tech_9_1_2*TblTech[[#This Row],[9-1]])*(archmage_plat + IF(TblMagic[[#This Row],[Active Arc Infusion]]&gt;0,400,0)),0)</calculatedColumnFormula>
    </tableColumn>
    <tableColumn id="69" xr3:uid="{9D11DA92-CF6B-4838-B51B-494833977486}" name=" " dataDxfId="311"/>
    <tableColumn id="70" xr3:uid="{1F713D65-CE26-4E75-AF9C-1E2610D02FB6}" name="Homeland%" dataDxfId="310">
      <calculatedColumnFormula>TblConstr[[#This Row],[Homeland]]/TblConstr[[#This Row],[Land]]</calculatedColumnFormula>
    </tableColumn>
    <tableColumn id="71" xr3:uid="{FBD620E0-8F97-4BED-916D-A8962B459E13}" name="WG" dataDxfId="309">
      <calculatedColumnFormula>TblMili[[#This Row],[WG''s]]</calculatedColumnFormula>
    </tableColumn>
    <tableColumn id="72" xr3:uid="{0F482B90-6164-42A0-AC1A-EB6CBE2239E0}" name="Mystic" dataDxfId="308">
      <calculatedColumnFormula>IF(mystic_cap="none",TblMili[[#This Row],[Homeland%]]/mystic_bonus,MIN(mystic_cap,TblMili[[#This Row],[Homeland%]]/mystic_bonus))</calculatedColumnFormula>
    </tableColumn>
    <tableColumn id="73" xr3:uid="{2FD25056-5068-463F-8553-3D2CFBDBD80D}" name="Druid (op)" dataDxfId="307">
      <calculatedColumnFormula>IF(druid_op_cap="none",TblMili[[#This Row],[Homeland%]]/druid_op_bonus,MIN(druid_op_cap,TblMili[[#This Row],[Homeland%]]/druid_op_bonus))</calculatedColumnFormula>
    </tableColumn>
    <tableColumn id="74" xr3:uid="{53018DF3-E735-41C7-A3D0-8E634866C57E}" name="Druid (dp)" dataDxfId="306">
      <calculatedColumnFormula>IF(druid_dp_cap="none",TblMili[[#This Row],[Homeland%]]/druid_dp_bonus,MIN(druid_dp_cap,TblMili[[#This Row],[Homeland%]]/druid_dp_bonus))</calculatedColumnFormula>
    </tableColumn>
    <tableColumn id="75" xr3:uid="{7F4EE74D-9905-4DF0-A5F6-DDC9D0115356}" name="Dryad" dataDxfId="305">
      <calculatedColumnFormula>MIN(dryad_cap,TblMili[[#This Row],[Homeland%]]/dryad_bonus)</calculatedColumnFormula>
    </tableColumn>
    <tableColumn id="76" xr3:uid="{E7F9826C-05CD-49D4-95DF-ECCD467D1341}" name="Rockapult" dataDxfId="304">
      <calculatedColumnFormula>MIN(rocka_cap,TblMili[[#This Row],[Homeland%]]/rocka_bonus)</calculatedColumnFormula>
    </tableColumn>
    <tableColumn id="77" xr3:uid="{A26FFF73-DC56-4E66-8A0E-51A9C837AE8D}" name="Spellblade" dataDxfId="303">
      <calculatedColumnFormula>MIN(adept_op_cap,TblMili[[#This Row],[WG]]/adept_op_bonus)</calculatedColumnFormula>
    </tableColumn>
    <tableColumn id="78" xr3:uid="{A5F9372F-5EBA-4E5A-AB3F-5A786DE5FEB0}" name="Adept-DP" dataDxfId="302">
      <calculatedColumnFormula>MIN(adept_dp_cap,TblMili[[#This Row],[WG]]/adept_dp_bonus)</calculatedColumnFormula>
    </tableColumn>
    <tableColumn id="79" xr3:uid="{FF50DABE-A375-4222-848D-9C4D1D0FC999}" name="Beasts" dataDxfId="301">
      <calculatedColumnFormula>MIN(TblMili[[#This Row],[Unit 3]],TblMili[[#This Row],[Unit 2]])*2</calculatedColumnFormula>
    </tableColumn>
    <tableColumn id="80" xr3:uid="{FFCDA044-2FD9-4119-B82B-7914D887B7F4}" name="Overlords" dataDxfId="300">
      <calculatedColumnFormula>MIN(TblMili[[#This Row],[Unit 1]],TblMili[[#This Row],[Unit 4]])*2</calculatedColumnFormula>
    </tableColumn>
    <tableColumn id="81" xr3:uid="{00DE2C4D-2323-42A0-B749-2FB5F4E28DBF}" name="Frost Mage" dataDxfId="299">
      <calculatedColumnFormula>MIN(frost_mage_cap,TblMili[[#This Row],[Homeland%]]/frost_mage_bonus)</calculatedColumnFormula>
    </tableColumn>
    <tableColumn id="82" xr3:uid="{BB055F70-3593-48E8-A32F-2C3BC4E6D218}" name="Ice Elemental" dataDxfId="298">
      <calculatedColumnFormula>MIN(ice_elem_cap,TblMili[[#This Row],[Raw (2)]]*ice_elem_bonus)</calculatedColumnFormula>
    </tableColumn>
    <tableColumn id="83" xr3:uid="{1158BE59-7C9D-4D41-AE99-4249CB18E29F}" name="Orc" dataDxfId="297">
      <calculatedColumnFormula>MIN(bone_breaker_cap,250/bone_breaker_bonus)</calculatedColumnFormula>
    </tableColumn>
    <tableColumn id="84" xr3:uid="{76252BAC-90E5-49A7-B5F9-E399F71EA45D}" name="Nox" dataDxfId="296">
      <calculatedColumnFormula>MIN(nox_nightshade_cap,TblConstr[[#This Row],[Homeland]]/TblConstr[[#This Row],[Land]]/nox_nightshade_swamp_bonus)</calculatedColumnFormula>
    </tableColumn>
    <tableColumn id="113" xr3:uid="{4A27EC0B-8E58-4935-B9BC-28BBFBF14B3B}" name="Succubus" dataDxfId="295">
      <calculatedColumnFormula>MIN(TblConstr[[#This Row],[Total Swamp]]/TblConstr[[#This Row],[Land]]/abyss_enforce_bonus,abyss_enforcer_cap)</calculatedColumnFormula>
    </tableColumn>
    <tableColumn id="112" xr3:uid="{784D98C7-E60A-4D20-854E-4FCCFEFCDE00}" name="Infernal Command OP" dataDxfId="294">
      <calculatedColumnFormula>IF(TblMagic[[#This Row],[Active Infernal Command]]&gt;0,TblMili[[#This Row],[Unit 1]]*infernal_cmd_op,0)</calculatedColumnFormula>
    </tableColumn>
    <tableColumn id="85" xr3:uid="{1DFCAA2E-8651-447E-895D-82655A45DF53}" name="Column36" dataDxfId="293"/>
    <tableColumn id="86" xr3:uid="{2B117F31-500F-4EF5-A943-EA4E7192FD0F}" name="Column37" dataDxfId="292"/>
    <tableColumn id="87" xr3:uid="{F3D20B86-D78F-4794-87F9-C555822D3041}" name="Column38" dataDxfId="291"/>
    <tableColumn id="88" xr3:uid="{BDEF093C-2660-4215-8999-F98F4344DFB8}" name="Mystic bonus" dataDxfId="290">
      <calculatedColumnFormula>MIN(6,TblMili[[#This Row],[Mystic]]+Races!$F$19)*1.8 +  IF(TblMili[[#This Row],[Mystic]]+Races!$F$19&gt;6,(TblMili[[#This Row],[Mystic]]+Races!$F$19-6)*0.2,0) - Races!$I$19</calculatedColumnFormula>
    </tableColumn>
    <tableColumn id="89" xr3:uid="{46F4DC63-3122-4751-919D-25DE59A7EF66}" name="Druid bonus" dataDxfId="289">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8">
      <calculatedColumnFormula>TblMili[[#This Row],[Mystic bonus]]*TblMili[[#This Row],[Unit 3]]+TblMili[[#This Row],[Druid bonus]]*TblMili[[#This Row],[Unit 4]]</calculatedColumnFormula>
    </tableColumn>
    <tableColumn id="91" xr3:uid="{4EE98187-D861-41F7-99BA-17048C4D8D34}" name="Dryad bonus" dataDxfId="287">
      <calculatedColumnFormula>MIN(6,TblMili[[#This Row],[Dryad]]+Races!$F$35)*1.8 +  IF(TblMili[[#This Row],[Dryad]]+Races!$F$35&gt;6,(TblMili[[#This Row],[Dryad]]+Races!$F$35-6)*0.2,0) - Races!$I$19</calculatedColumnFormula>
    </tableColumn>
    <tableColumn id="92" xr3:uid="{4D0FBA77-63EB-4AF7-AA3C-BF4D432786D2}" name="Sylvan bonus" dataDxfId="286">
      <calculatedColumnFormula>sylvan*(TblMili[[#This Row],[Mystic bonus]]*TblMili[[#This Row],[Unit 3]])</calculatedColumnFormula>
    </tableColumn>
    <tableColumn id="93" xr3:uid="{9CB7A2CE-8BEC-402B-B1F0-5A1153673E45}" name="Rockapult bonus" dataDxfId="285">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4">
      <calculatedColumnFormula>gnome*(TblMili[[#This Row],[Rockapult bonus]]*TblMili[[#This Row],[Unit 3]])</calculatedColumnFormula>
    </tableColumn>
    <tableColumn id="95" xr3:uid="{A02C2188-BFCD-4178-8B64-B969D4D2D97B}" name="Adept bonus" dataDxfId="283">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2">
      <calculatedColumnFormula>dark_elf*(TblMili[[#This Row],[Adept bonus]]*TblMili[[#This Row],[Unit 3]])</calculatedColumnFormula>
    </tableColumn>
    <tableColumn id="97" xr3:uid="{19730E51-BC55-444F-8E03-4B3A51C0E3D8}" name="Frost Mage bonus" dataDxfId="281">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0">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9">
      <calculatedColumnFormula>TblMili[[#This Row],[Frost Mage bonus]]*TblMili[[#This Row],[Unit 3]]+TblMili[[#This Row],[Ice Elemental bonus]]*TblMili[[#This Row],[Unit 4]]</calculatedColumnFormula>
    </tableColumn>
    <tableColumn id="100" xr3:uid="{A2072E36-3982-4B78-93F1-3B2C7DD41EB6}" name="Column46" dataDxfId="278"/>
    <tableColumn id="101" xr3:uid="{AA2C19ED-CD7C-4497-8949-4735D8380A50}" name="Favorable Terrain Bonus" dataDxfId="277" dataCellStyle="Percent">
      <calculatedColumnFormula>MIN(SUM(TblConstr[[#This Row],[Plain]:[Water]])/TblMili[[#This Row],[Land]]/favorable_terrain_bonus/100,favorable_terrain_max)</calculatedColumnFormula>
    </tableColumn>
    <tableColumn id="102" xr3:uid="{045A1C5D-FFD7-4F37-8C55-3E1C6325D69C}" name="Column48" dataDxfId="276"/>
    <tableColumn id="103" xr3:uid="{CA1D4487-36A8-42BE-AAE8-1C025B923059}" name="Networth (2)" dataDxfId="275">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4"/>
    <tableColumn id="105" xr3:uid="{628D592A-8396-4FB0-BFC1-BC7CA81586EE}" name="Raw (2)" dataDxfId="273">
      <calculatedColumnFormula>(TblMili[[#This Row],[Wizards]]+2*TblMili[[#This Row],[Archmages]])/TblConstr[[#This Row],[Land]]</calculatedColumnFormula>
    </tableColumn>
    <tableColumn id="106" xr3:uid="{016BFDB0-CD57-41C0-AF17-CB540C2E962C}" name="Modded (2)" dataDxfId="272">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3" dataDxfId="261" headerRowBorderDxfId="262" tableBorderDxfId="26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9">
      <calculatedColumnFormula>TblRezone[[#This Row],[Hour]]</calculatedColumnFormula>
    </tableColumn>
    <tableColumn id="2" xr3:uid="{E160E2FF-C983-4A55-B03E-684BAA5D56D7}" name="Land" dataDxfId="258">
      <calculatedColumnFormula>TblConstr[[#This Row],[Land]]</calculatedColumnFormula>
    </tableColumn>
    <tableColumn id="3" xr3:uid="{CEA3931F-9B77-4317-A7C7-C5D0214A12BA}" name="Mana" dataDxfId="257">
      <calculatedColumnFormula>TblProd[[#This Row],[Mana]]</calculatedColumnFormula>
    </tableColumn>
    <tableColumn id="4" xr3:uid="{D383CA2D-65F3-4634-A1DD-E4ECA1CC96C8}" name="Wiz str" dataDxfId="25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5">
      <calculatedColumnFormula>OFFSET(TblMagic[[#This Row],[Time]],-1,0)+1/24</calculatedColumnFormula>
    </tableColumn>
    <tableColumn id="6" xr3:uid="{6625E0CA-37E1-457D-817F-784FA6A7A47B}" name="Pop" dataDxfId="254">
      <calculatedColumnFormula>TblImps[[#This Row],[Population]]</calculatedColumnFormula>
    </tableColumn>
    <tableColumn id="7" xr3:uid="{74B4A440-273D-4100-B1BC-91171D1D20B6}" name="Gaia's Watch" dataDxfId="253"/>
    <tableColumn id="8" xr3:uid="{43E4A01F-74F7-4C30-9D8A-3079A04763B9}" name="Mining Strength" dataDxfId="252"/>
    <tableColumn id="9" xr3:uid="{1A92950C-8F89-409E-9002-FCC57F75ADE0}" name="Ares Call" dataDxfId="251"/>
    <tableColumn id="10" xr3:uid="{A04C0737-02D0-4DAA-B9D7-324E3D59498C}" name="Midas Touch" dataDxfId="250"/>
    <tableColumn id="11" xr3:uid="{028D46F5-0AAD-49F8-AC48-D5E2C41FD4C2}" name="Harmony" dataDxfId="249"/>
    <tableColumn id="12" xr3:uid="{42548E68-C2D5-44CD-99FA-6AD40E64E185}" name="Miner's Sight" dataDxfId="248"/>
    <tableColumn id="13" xr3:uid="{D64F8C18-3DBE-4D7A-8AA3-C35E04DD6CAC}" name="Mechanical Genius" dataDxfId="247"/>
    <tableColumn id="14" xr3:uid="{0165862E-59ED-45FB-BD5A-0C7DCAA39217}" name="Death and Decay" dataDxfId="246"/>
    <tableColumn id="15" xr3:uid="{762B30AD-670D-48C3-94F1-2BA1DC4089CC}" name="Killing Rage / Bloodrage / Crusade" dataDxfId="245"/>
    <tableColumn id="16" xr3:uid="{0162EA56-857C-4157-A7AB-4D90C9EA47F1}" name="Gaia's Blessing" dataDxfId="244"/>
    <tableColumn id="17" xr3:uid="{6D83302D-974B-4742-8BDA-D99BB673F6D7}" name="Howling" dataDxfId="243"/>
    <tableColumn id="18" xr3:uid="{081EE08A-AA95-4648-9376-F68D04887352}" name="Arcane Infusion" dataDxfId="242"/>
    <tableColumn id="19" xr3:uid="{3BCC0361-67FB-4576-8296-8E91F374A4A4}" name="Alchemists Flame" dataDxfId="241"/>
    <tableColumn id="20" xr3:uid="{CFB1AFFE-0570-4E81-B96B-5EE870CC5038}" name="Nightfall" dataDxfId="240"/>
    <tableColumn id="40" xr3:uid="{CD69E8F6-3FD6-49C0-9EB8-DB9FD0CAA6D9}" name="Favorable Terrain" dataDxfId="239"/>
    <tableColumn id="42" xr3:uid="{B3C18C59-4C81-4804-BB33-FB8D6CCF256E}" name="Infernal Command"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rc Infusion" dataDxfId="221">
      <calculatedColumnFormula>IF(TblMagic[[#This Row],[Arcane Infusion]],12,IF(OFFSET(TblMagic[[#This Row],[Active Arc Infusion]],-1,0)&gt;0,OFFSET(TblMagic[[#This Row],[Active Arc Infusion]],-1,0)-1,0))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4" dataDxfId="122" headerRowBorderDxfId="123" tableBorderDxfId="121">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(1+Overview!$I$29)*SUM(TblImps[[#This Row],[P2]:[G2]])+OFFSET(TblImps[[#This Row],[Σ Science]],-1,0)</calculatedColumnFormula>
    </tableColumn>
    <tableColumn id="33" xr3:uid="{87424BBC-4CC9-4173-85AC-5C6A6ECFFB84}" name="Σ Keep" dataDxfId="88">
      <calculatedColumnFormula>(1+Overview!$I$29)*SUM(TblImps[[#This Row],[P3]:[G3]])+OFFSET(TblImps[[#This Row],[Σ Keep]],-1,0)</calculatedColumnFormula>
    </tableColumn>
    <tableColumn id="34" xr3:uid="{3DB81FE6-4CBC-4F36-973D-C8F8D1BD09A1}" name="Σ Spires" dataDxfId="87">
      <calculatedColumnFormula>(1+Overview!$I$29 + tech_7_1*TblTech[[#This Row],[7-1]])*SUM(TblImps[[#This Row],[P4]:[G4]])+OFFSET(TblImps[[#This Row],[Σ Spires]],-1,0)</calculatedColumnFormula>
    </tableColumn>
    <tableColumn id="35" xr3:uid="{485A62F9-7EE3-40A9-BDA7-9F3E4E3EC0E1}" name="Σ Forges" dataDxfId="86">
      <calculatedColumnFormula>(1+Overview!$I$29)*SUM(TblImps[[#This Row],[P5]:[G5]])+OFFSET(TblImps[[#This Row],[Σ Forges]],-1,0)</calculatedColumnFormula>
    </tableColumn>
    <tableColumn id="36" xr3:uid="{CEDFD8F7-5AA6-4236-AE0F-14B6F23AE524}" name="Σ Walls" dataDxfId="85">
      <calculatedColumnFormula>(1+Overview!$I$29)*SUM(TblImps[[#This Row],[P6]:[G6]])+OFFSET(TblImps[[#This Row],[Σ Walls]],-1,0)</calculatedColumnFormula>
    </tableColumn>
    <tableColumn id="37" xr3:uid="{1C140D1F-1021-4314-82BD-7176A05B078C}" name="Σ Harbor" dataDxfId="84">
      <calculatedColumnFormula>(1+Overview!$I$29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58">
      <calculatedColumnFormula>IF(OFFSET(TblMagic[[#This Row],[Active Alchemists Flame]],-1,0)&gt;0,TblConstr[[#This Row],[Tot Alc]]*alchemist_flame_invest,0)</calculatedColumnFormula>
    </tableColumn>
    <tableColumn id="63" xr3:uid="{22605E6F-6335-44A7-8340-9D5A857286D7}" name="…......." dataDxfId="57"/>
    <tableColumn id="64" xr3:uid="{74BD3EE9-84CB-4606-9851-F46947A6E124}" name="P6" dataDxfId="56">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5">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4">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3">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50">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9">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8">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1103</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1167</v>
      </c>
      <c r="K8" s="499"/>
      <c r="L8" s="500"/>
      <c r="M8" s="515"/>
      <c r="N8" s="516"/>
      <c r="O8" s="517"/>
    </row>
    <row r="9" spans="1:15" s="44" customFormat="1" ht="12.75" customHeight="1" x14ac:dyDescent="0.2">
      <c r="A9" s="493" t="s">
        <v>1159</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1160</v>
      </c>
      <c r="L14" s="44"/>
      <c r="M14" s="44"/>
      <c r="O14" s="79"/>
    </row>
    <row r="15" spans="1:15" s="44" customFormat="1" ht="12.75" customHeight="1" x14ac:dyDescent="0.2">
      <c r="A15" s="45" t="s">
        <v>446</v>
      </c>
      <c r="B15" s="131">
        <v>46242</v>
      </c>
      <c r="D15" s="45" t="s">
        <v>322</v>
      </c>
      <c r="E15" s="53">
        <f>B15+(1+B16-1)/24+B18-6/24</f>
        <v>46241.75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46234.429570601853</v>
      </c>
      <c r="H16" s="45" t="s">
        <v>163</v>
      </c>
      <c r="I16" s="54">
        <f>INDEX(TblRaces[[Max population]:[Explore Cost]],MATCH(race,TblRaces[Race],0),MATCH(Table4[[#This Row],[Race Bonuses]],TblRaces[[#Headers],[Max population]:[Explore Cost]],0))</f>
        <v>0</v>
      </c>
      <c r="K16" s="45" t="s">
        <v>170</v>
      </c>
      <c r="L16" s="474">
        <v>0</v>
      </c>
      <c r="M16" s="478" t="s">
        <v>1154</v>
      </c>
      <c r="O16" s="51"/>
    </row>
    <row r="17" spans="1:15" s="44" customFormat="1" ht="12.75" customHeight="1" thickBot="1" x14ac:dyDescent="0.25">
      <c r="A17" s="45" t="s">
        <v>319</v>
      </c>
      <c r="B17" s="55">
        <f ca="1">TODAY()</f>
        <v>46234</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1155</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1156</v>
      </c>
      <c r="O18" s="51"/>
    </row>
    <row r="19" spans="1:15" s="44" customFormat="1" x14ac:dyDescent="0.2">
      <c r="H19" s="45" t="s">
        <v>107</v>
      </c>
      <c r="I19" s="54">
        <f>INDEX(TblRaces[[Max population]:[Explore Cost]],MATCH(race,TblRaces[Race],0),MATCH(Table4[[#This Row],[Race Bonuses]],TblRaces[[#Headers],[Max population]:[Explore Cost]],0))</f>
        <v>0.05</v>
      </c>
      <c r="J19" s="49"/>
      <c r="K19" s="45" t="s">
        <v>1150</v>
      </c>
      <c r="L19" s="472">
        <v>0</v>
      </c>
      <c r="M19" s="477" t="s">
        <v>1157</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1146</v>
      </c>
      <c r="L20" s="472">
        <v>0</v>
      </c>
      <c r="M20" s="477" t="s">
        <v>1158</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1147</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1144</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1143</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1145</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1149</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1151</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1152</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1142</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1148</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1141</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1128</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1131</v>
      </c>
      <c r="B89" s="124" t="s">
        <v>1138</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1131</v>
      </c>
      <c r="B98" s="124" t="s">
        <v>420</v>
      </c>
      <c r="C98" s="413">
        <f ca="1">B39*infernal_cmd_op*IF(Magic!AQ40&gt;0,1,0)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46241.75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46241.791666666664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46241.833333333328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46241.874999999993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46241.916666666657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46241.958333333321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46241.999999999985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46242.04166666665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46242.083333333314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46242.124999999978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46242.166666666642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46242.208333333307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46242.249999999971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46242.291666666635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46242.333333333299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46242.374999999964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46242.416666666628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46242.458333333292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46242.499999999956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46242.541666666621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46242.583333333285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46242.624999999949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46242.666666666613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46242.708333333278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46242.749999999942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46242.791666666606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46242.83333333327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46242.874999999935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46242.916666666599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46242.958333333263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46242.999999999927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46243.041666666591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46243.083333333256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46243.12499999992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46243.166666666584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46243.208333333248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46243.249999999913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46243.291666666577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46243.333333333241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46243.374999999905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46243.41666666657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46243.458333333234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46243.499999999898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46243.541666666562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46243.583333333227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46243.624999999891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46243.666666666555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46243.708333333219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46243.749999999884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46243.791666666548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46243.833333333212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46243.874999999876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46243.916666666541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46243.958333333205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46243.999999999869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46244.041666666533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46244.083333333198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46244.124999999862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46244.166666666526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46244.20833333319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46244.249999999854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46244.291666666519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46244.333333333183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46244.374999999847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46244.416666666511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46244.458333333176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46244.49999999984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46244.541666666504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46244.583333333168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46244.624999999833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46244.666666666497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46244.708333333161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46244.749999999825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46244.79166666649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46244.833333333154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46244.874999999818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46244.916666666482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46244.958333333147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46244.999999999811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46245.041666666475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46245.083333333139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46245.124999999804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46245.166666666468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46245.208333333132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46245.249999999796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46245.291666666461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46245.333333333125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46245.374999999789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46245.416666666453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46245.458333333117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46245.499999999782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46245.541666666446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46245.58333333311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46245.624999999774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46245.666666666439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46245.708333333103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46245.749999999767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46245.791666666431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46245.833333333096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46245.87499999976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46245.916666666424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46245.958333333088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46245.999999999753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46246.041666666417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46246.083333333081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46246.124999999745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46246.16666666641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46246.208333333074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46246.249999999738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46246.291666666402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46246.333333333067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46246.374999999731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46246.416666666395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46246.458333333059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46246.499999999724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46246.541666666388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46246.583333333052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46246.624999999716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46246.66666666638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46246.708333333045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46246.749999999709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46246.791666666373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46246.833333333037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46246.874999999702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46246.916666666366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46246.95833333303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46246.999999999694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46247.041666666359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46247.083333333023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46247.124999999687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46247.166666666351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46247.208333333016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46247.24999999968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46241.75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Arc Infusion]]&gt;0,alch_frost_bonus,IF(Magic!AE4&gt;0,midas_bonus))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46241.75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46241.791666666664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Arc Infusion]]&gt;0,alch_frost_bonus,IF(Magic!AE5&gt;0,midas_bonus))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46241.791666666664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46241.833333333328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Arc Infusion]]&gt;0,alch_frost_bonus,IF(Magic!AE6&gt;0,midas_bonus))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46241.833333333328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46241.874999999993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Arc Infusion]]&gt;0,alch_frost_bonus,IF(Magic!AE7&gt;0,midas_bonus))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46241.874999999993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46241.916666666657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Arc Infusion]]&gt;0,alch_frost_bonus,IF(Magic!AE8&gt;0,midas_bonus))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46241.916666666657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46241.958333333321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Arc Infusion]]&gt;0,alch_frost_bonus,IF(Magic!AE9&gt;0,midas_bonus))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46241.958333333321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46241.999999999985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Arc Infusion]]&gt;0,alch_frost_bonus,IF(Magic!AE10&gt;0,midas_bonus))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46241.999999999985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46242.04166666665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Arc Infusion]]&gt;0,alch_frost_bonus,IF(Magic!AE11&gt;0,midas_bonus))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46242.04166666665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46242.083333333314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Arc Infusion]]&gt;0,alch_frost_bonus,IF(Magic!AE12&gt;0,midas_bonus))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46242.083333333314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46242.124999999978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Arc Infusion]]&gt;0,alch_frost_bonus,IF(Magic!AE13&gt;0,midas_bonus))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46242.124999999978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46242.166666666642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Arc Infusion]]&gt;0,alch_frost_bonus,IF(Magic!AE14&gt;0,midas_bonus))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46242.166666666642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46242.208333333307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Arc Infusion]]&gt;0,alch_frost_bonus,IF(Magic!AE15&gt;0,midas_bonus))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46242.208333333307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46242.249999999971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Arc Infusion]]&gt;0,alch_frost_bonus,IF(Magic!AE16&gt;0,midas_bonus))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46242.249999999971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46242.291666666635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Arc Infusion]]&gt;0,alch_frost_bonus,IF(Magic!AE17&gt;0,midas_bonus))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46242.291666666635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46242.333333333299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Arc Infusion]]&gt;0,alch_frost_bonus,IF(Magic!AE18&gt;0,midas_bonus))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46242.333333333299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46242.374999999964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Arc Infusion]]&gt;0,alch_frost_bonus,IF(Magic!AE19&gt;0,midas_bonus))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46242.374999999964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46242.416666666628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Arc Infusion]]&gt;0,alch_frost_bonus,IF(Magic!AE20&gt;0,midas_bonus))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46242.416666666628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46242.458333333292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Arc Infusion]]&gt;0,alch_frost_bonus,IF(Magic!AE21&gt;0,midas_bonus))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46242.458333333292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46242.499999999956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Arc Infusion]]&gt;0,alch_frost_bonus,IF(Magic!AE22&gt;0,midas_bonus))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46242.499999999956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46242.541666666621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Arc Infusion]]&gt;0,alch_frost_bonus,IF(Magic!AE23&gt;0,midas_bonus))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46242.541666666621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46242.583333333285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Arc Infusion]]&gt;0,alch_frost_bonus,IF(Magic!AE24&gt;0,midas_bonus))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46242.583333333285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46242.624999999949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Arc Infusion]]&gt;0,alch_frost_bonus,IF(Magic!AE25&gt;0,midas_bonus))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46242.624999999949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46242.666666666613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Arc Infusion]]&gt;0,alch_frost_bonus,IF(Magic!AE26&gt;0,midas_bonus))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46242.666666666613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46242.708333333278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Arc Infusion]]&gt;0,alch_frost_bonus,IF(Magic!AE27&gt;0,midas_bonus))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46242.708333333278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46242.749999999942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Arc Infusion]]&gt;0,alch_frost_bonus,IF(Magic!AE28&gt;0,midas_bonus))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46242.749999999942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46242.791666666606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Arc Infusion]]&gt;0,alch_frost_bonus,IF(Magic!AE29&gt;0,midas_bonus))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46242.791666666606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46242.83333333327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Arc Infusion]]&gt;0,alch_frost_bonus,IF(Magic!AE30&gt;0,midas_bonus))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46242.83333333327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46242.874999999935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Arc Infusion]]&gt;0,alch_frost_bonus,IF(Magic!AE31&gt;0,midas_bonus))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46242.874999999935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46242.916666666599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Arc Infusion]]&gt;0,alch_frost_bonus,IF(Magic!AE32&gt;0,midas_bonus))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46242.916666666599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46242.958333333263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Arc Infusion]]&gt;0,alch_frost_bonus,IF(Magic!AE33&gt;0,midas_bonus))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46242.958333333263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46242.999999999927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Arc Infusion]]&gt;0,alch_frost_bonus,IF(Magic!AE34&gt;0,midas_bonus))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46242.999999999927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46243.041666666591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Arc Infusion]]&gt;0,alch_frost_bonus,IF(Magic!AE35&gt;0,midas_bonus))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46243.041666666591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46243.083333333256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Arc Infusion]]&gt;0,alch_frost_bonus,IF(Magic!AE36&gt;0,midas_bonus))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46243.083333333256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46243.12499999992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Arc Infusion]]&gt;0,alch_frost_bonus,IF(Magic!AE37&gt;0,midas_bonus))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46243.12499999992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46243.166666666584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Arc Infusion]]&gt;0,alch_frost_bonus,IF(Magic!AE38&gt;0,midas_bonus))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46243.166666666584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46243.208333333248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Arc Infusion]]&gt;0,alch_frost_bonus,IF(Magic!AE39&gt;0,midas_bonus))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46243.208333333248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46243.249999999913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Arc Infusion]]&gt;0,alch_frost_bonus,IF(Magic!AE40&gt;0,midas_bonus))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46243.249999999913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46243.291666666577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Arc Infusion]]&gt;0,alch_frost_bonus,IF(Magic!AE41&gt;0,midas_bonus))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46243.291666666577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46243.333333333241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Arc Infusion]]&gt;0,alch_frost_bonus,IF(Magic!AE42&gt;0,midas_bonus))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46243.333333333241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46243.374999999905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Arc Infusion]]&gt;0,alch_frost_bonus,IF(Magic!AE43&gt;0,midas_bonus))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46243.374999999905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46243.41666666657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Arc Infusion]]&gt;0,alch_frost_bonus,IF(Magic!AE44&gt;0,midas_bonus))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46243.41666666657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46243.458333333234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Arc Infusion]]&gt;0,alch_frost_bonus,IF(Magic!AE45&gt;0,midas_bonus))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46243.458333333234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46243.499999999898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Arc Infusion]]&gt;0,alch_frost_bonus,IF(Magic!AE46&gt;0,midas_bonus))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46243.499999999898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46243.541666666562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Arc Infusion]]&gt;0,alch_frost_bonus,IF(Magic!AE47&gt;0,midas_bonus))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46243.541666666562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46243.583333333227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Arc Infusion]]&gt;0,alch_frost_bonus,IF(Magic!AE48&gt;0,midas_bonus))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46243.583333333227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46243.624999999891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Arc Infusion]]&gt;0,alch_frost_bonus,IF(Magic!AE49&gt;0,midas_bonus))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46243.624999999891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46243.666666666555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Arc Infusion]]&gt;0,alch_frost_bonus,IF(Magic!AE50&gt;0,midas_bonus))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46243.666666666555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46243.708333333219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Arc Infusion]]&gt;0,alch_frost_bonus,IF(Magic!AE51&gt;0,midas_bonus))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46243.708333333219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46243.749999999884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Arc Infusion]]&gt;0,alch_frost_bonus,IF(Magic!AE52&gt;0,midas_bonus))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46243.749999999884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46243.791666666548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Arc Infusion]]&gt;0,alch_frost_bonus,IF(Magic!AE53&gt;0,midas_bonus))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46243.791666666548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46243.833333333212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Arc Infusion]]&gt;0,alch_frost_bonus,IF(Magic!AE54&gt;0,midas_bonus))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46243.833333333212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46243.874999999876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Arc Infusion]]&gt;0,alch_frost_bonus,IF(Magic!AE55&gt;0,midas_bonus))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46243.874999999876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46243.916666666541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Arc Infusion]]&gt;0,alch_frost_bonus,IF(Magic!AE56&gt;0,midas_bonus))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46243.916666666541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46243.958333333205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Arc Infusion]]&gt;0,alch_frost_bonus,IF(Magic!AE57&gt;0,midas_bonus))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46243.958333333205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46243.999999999869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Arc Infusion]]&gt;0,alch_frost_bonus,IF(Magic!AE58&gt;0,midas_bonus))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46243.999999999869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46244.041666666533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Arc Infusion]]&gt;0,alch_frost_bonus,IF(Magic!AE59&gt;0,midas_bonus))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46244.041666666533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46244.083333333198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Arc Infusion]]&gt;0,alch_frost_bonus,IF(Magic!AE60&gt;0,midas_bonus))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46244.083333333198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46244.124999999862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Arc Infusion]]&gt;0,alch_frost_bonus,IF(Magic!AE61&gt;0,midas_bonus))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46244.124999999862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46244.166666666526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Arc Infusion]]&gt;0,alch_frost_bonus,IF(Magic!AE62&gt;0,midas_bonus))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46244.166666666526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46244.20833333319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Arc Infusion]]&gt;0,alch_frost_bonus,IF(Magic!AE63&gt;0,midas_bonus))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46244.20833333319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46244.249999999854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Arc Infusion]]&gt;0,alch_frost_bonus,IF(Magic!AE64&gt;0,midas_bonus))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46244.249999999854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46244.291666666519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Arc Infusion]]&gt;0,alch_frost_bonus,IF(Magic!AE65&gt;0,midas_bonus))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46244.291666666519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46244.333333333183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Arc Infusion]]&gt;0,alch_frost_bonus,IF(Magic!AE66&gt;0,midas_bonus))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46244.333333333183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46244.374999999847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Arc Infusion]]&gt;0,alch_frost_bonus,IF(Magic!AE67&gt;0,midas_bonus))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46244.374999999847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46244.416666666511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Arc Infusion]]&gt;0,alch_frost_bonus,IF(Magic!AE68&gt;0,midas_bonus))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46244.416666666511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46244.458333333176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Arc Infusion]]&gt;0,alch_frost_bonus,IF(Magic!AE69&gt;0,midas_bonus))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46244.458333333176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46244.49999999984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Arc Infusion]]&gt;0,alch_frost_bonus,IF(Magic!AE70&gt;0,midas_bonus))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46244.49999999984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46244.541666666504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Arc Infusion]]&gt;0,alch_frost_bonus,IF(Magic!AE71&gt;0,midas_bonus))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46244.541666666504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46244.583333333168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Arc Infusion]]&gt;0,alch_frost_bonus,IF(Magic!AE72&gt;0,midas_bonus))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46244.583333333168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46244.624999999833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Arc Infusion]]&gt;0,alch_frost_bonus,IF(Magic!AE73&gt;0,midas_bonus))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46244.624999999833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46244.666666666497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Arc Infusion]]&gt;0,alch_frost_bonus,IF(Magic!AE74&gt;0,midas_bonus))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46244.666666666497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46244.708333333161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Arc Infusion]]&gt;0,alch_frost_bonus,IF(Magic!AE75&gt;0,midas_bonus))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46244.708333333161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46244.749999999825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Arc Infusion]]&gt;0,alch_frost_bonus,IF(Magic!AE76&gt;0,midas_bonus))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46244.749999999825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46244.79166666649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Arc Infusion]]&gt;0,alch_frost_bonus,IF(Magic!AE77&gt;0,midas_bonus))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46244.79166666649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46244.833333333154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Arc Infusion]]&gt;0,alch_frost_bonus,IF(Magic!AE78&gt;0,midas_bonus))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46244.833333333154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46244.874999999818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Arc Infusion]]&gt;0,alch_frost_bonus,IF(Magic!AE79&gt;0,midas_bonus))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46244.874999999818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46244.916666666482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Arc Infusion]]&gt;0,alch_frost_bonus,IF(Magic!AE80&gt;0,midas_bonus))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46244.916666666482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46244.958333333147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Arc Infusion]]&gt;0,alch_frost_bonus,IF(Magic!AE81&gt;0,midas_bonus))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46244.958333333147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46244.999999999811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Arc Infusion]]&gt;0,alch_frost_bonus,IF(Magic!AE82&gt;0,midas_bonus))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46244.999999999811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46245.041666666475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Arc Infusion]]&gt;0,alch_frost_bonus,IF(Magic!AE83&gt;0,midas_bonus))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46245.041666666475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46245.083333333139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Arc Infusion]]&gt;0,alch_frost_bonus,IF(Magic!AE84&gt;0,midas_bonus))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46245.083333333139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46245.124999999804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Arc Infusion]]&gt;0,alch_frost_bonus,IF(Magic!AE85&gt;0,midas_bonus))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46245.124999999804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46245.166666666468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Arc Infusion]]&gt;0,alch_frost_bonus,IF(Magic!AE86&gt;0,midas_bonus))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46245.166666666468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46245.208333333132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Arc Infusion]]&gt;0,alch_frost_bonus,IF(Magic!AE87&gt;0,midas_bonus))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46245.208333333132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46245.249999999796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Arc Infusion]]&gt;0,alch_frost_bonus,IF(Magic!AE88&gt;0,midas_bonus))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46245.249999999796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46245.291666666461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Arc Infusion]]&gt;0,alch_frost_bonus,IF(Magic!AE89&gt;0,midas_bonus))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46245.291666666461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46245.333333333125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Arc Infusion]]&gt;0,alch_frost_bonus,IF(Magic!AE90&gt;0,midas_bonus))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46245.333333333125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46245.374999999789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Arc Infusion]]&gt;0,alch_frost_bonus,IF(Magic!AE91&gt;0,midas_bonus))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46245.374999999789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46245.416666666453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Arc Infusion]]&gt;0,alch_frost_bonus,IF(Magic!AE92&gt;0,midas_bonus))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46245.416666666453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46245.458333333117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Arc Infusion]]&gt;0,alch_frost_bonus,IF(Magic!AE93&gt;0,midas_bonus))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46245.458333333117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46245.499999999782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Arc Infusion]]&gt;0,alch_frost_bonus,IF(Magic!AE94&gt;0,midas_bonus))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46245.499999999782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46245.541666666446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Arc Infusion]]&gt;0,alch_frost_bonus,IF(Magic!AE95&gt;0,midas_bonus))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46245.541666666446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46245.58333333311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Arc Infusion]]&gt;0,alch_frost_bonus,IF(Magic!AE96&gt;0,midas_bonus))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46245.58333333311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46245.624999999774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Arc Infusion]]&gt;0,alch_frost_bonus,IF(Magic!AE97&gt;0,midas_bonus))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46245.624999999774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46245.666666666439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Arc Infusion]]&gt;0,alch_frost_bonus,IF(Magic!AE98&gt;0,midas_bonus))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46245.666666666439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46245.708333333103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Arc Infusion]]&gt;0,alch_frost_bonus,IF(Magic!AE99&gt;0,midas_bonus))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46245.708333333103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46245.749999999767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Arc Infusion]]&gt;0,alch_frost_bonus,IF(Magic!AE100&gt;0,midas_bonus))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46245.749999999767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46245.791666666431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Arc Infusion]]&gt;0,alch_frost_bonus,IF(Magic!AE101&gt;0,midas_bonus))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46245.791666666431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46245.833333333096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Arc Infusion]]&gt;0,alch_frost_bonus,IF(Magic!AE102&gt;0,midas_bonus))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46245.833333333096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46245.87499999976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Arc Infusion]]&gt;0,alch_frost_bonus,IF(Magic!AE103&gt;0,midas_bonus))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46245.87499999976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46245.916666666424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Arc Infusion]]&gt;0,alch_frost_bonus,IF(Magic!AE104&gt;0,midas_bonus))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46245.916666666424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46245.958333333088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Arc Infusion]]&gt;0,alch_frost_bonus,IF(Magic!AE105&gt;0,midas_bonus))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46245.958333333088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46245.999999999753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Arc Infusion]]&gt;0,alch_frost_bonus,IF(Magic!AE106&gt;0,midas_bonus))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46245.999999999753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46246.041666666417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Arc Infusion]]&gt;0,alch_frost_bonus,IF(Magic!AE107&gt;0,midas_bonus))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46246.041666666417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46246.083333333081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Arc Infusion]]&gt;0,alch_frost_bonus,IF(Magic!AE108&gt;0,midas_bonus))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46246.083333333081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46246.124999999745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Arc Infusion]]&gt;0,alch_frost_bonus,IF(Magic!AE109&gt;0,midas_bonus))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46246.124999999745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46246.16666666641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Arc Infusion]]&gt;0,alch_frost_bonus,IF(Magic!AE110&gt;0,midas_bonus))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46246.16666666641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46246.208333333074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Arc Infusion]]&gt;0,alch_frost_bonus,IF(Magic!AE111&gt;0,midas_bonus))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46246.208333333074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46246.249999999738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Arc Infusion]]&gt;0,alch_frost_bonus,IF(Magic!AE112&gt;0,midas_bonus))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46246.249999999738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46246.291666666402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Arc Infusion]]&gt;0,alch_frost_bonus,IF(Magic!AE113&gt;0,midas_bonus))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46246.291666666402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46246.333333333067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Arc Infusion]]&gt;0,alch_frost_bonus,IF(Magic!AE114&gt;0,midas_bonus))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46246.333333333067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46246.374999999731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Arc Infusion]]&gt;0,alch_frost_bonus,IF(Magic!AE115&gt;0,midas_bonus))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46246.374999999731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46246.416666666395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Arc Infusion]]&gt;0,alch_frost_bonus,IF(Magic!AE116&gt;0,midas_bonus))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46246.416666666395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46246.458333333059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Arc Infusion]]&gt;0,alch_frost_bonus,IF(Magic!AE117&gt;0,midas_bonus))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46246.458333333059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46246.499999999724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Arc Infusion]]&gt;0,alch_frost_bonus,IF(Magic!AE118&gt;0,midas_bonus))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46246.499999999724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46246.541666666388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Arc Infusion]]&gt;0,alch_frost_bonus,IF(Magic!AE119&gt;0,midas_bonus))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46246.541666666388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46246.583333333052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Arc Infusion]]&gt;0,alch_frost_bonus,IF(Magic!AE120&gt;0,midas_bonus))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46246.583333333052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46246.624999999716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Arc Infusion]]&gt;0,alch_frost_bonus,IF(Magic!AE121&gt;0,midas_bonus))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46246.624999999716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46246.66666666638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Arc Infusion]]&gt;0,alch_frost_bonus,IF(Magic!AE122&gt;0,midas_bonus))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46246.66666666638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46246.708333333045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Arc Infusion]]&gt;0,alch_frost_bonus,IF(Magic!AE123&gt;0,midas_bonus))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46246.708333333045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46246.749999999709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Arc Infusion]]&gt;0,alch_frost_bonus,IF(Magic!AE124&gt;0,midas_bonus))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46246.749999999709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46246.791666666373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Arc Infusion]]&gt;0,alch_frost_bonus,IF(Magic!AE125&gt;0,midas_bonus))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46246.791666666373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46246.833333333037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Arc Infusion]]&gt;0,alch_frost_bonus,IF(Magic!AE126&gt;0,midas_bonus))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46246.833333333037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46246.874999999702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Arc Infusion]]&gt;0,alch_frost_bonus,IF(Magic!AE127&gt;0,midas_bonus))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46246.874999999702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46246.916666666366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Arc Infusion]]&gt;0,alch_frost_bonus,IF(Magic!AE128&gt;0,midas_bonus))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46246.916666666366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46246.95833333303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Arc Infusion]]&gt;0,alch_frost_bonus,IF(Magic!AE129&gt;0,midas_bonus))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46246.95833333303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46246.999999999694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Arc Infusion]]&gt;0,alch_frost_bonus,IF(Magic!AE130&gt;0,midas_bonus))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46246.999999999694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46247.041666666359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Arc Infusion]]&gt;0,alch_frost_bonus,IF(Magic!AE131&gt;0,midas_bonus))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46247.041666666359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46247.083333333023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Arc Infusion]]&gt;0,alch_frost_bonus,IF(Magic!AE132&gt;0,midas_bonus))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46247.083333333023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46247.124999999687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Arc Infusion]]&gt;0,alch_frost_bonus,IF(Magic!AE133&gt;0,midas_bonus))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46247.124999999687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46247.166666666351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Arc Infusion]]&gt;0,alch_frost_bonus,IF(Magic!AE134&gt;0,midas_bonus))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46247.166666666351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46247.208333333016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Arc Infusion]]&gt;0,alch_frost_bonus,IF(Magic!AE135&gt;0,midas_bonus))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46247.208333333016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46247.24999999968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Arc Infusion]]&gt;0,alch_frost_bonus,IF(Magic!AE136&gt;0,midas_bonus))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46247.24999999968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46241.75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46241.75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46241.791666666664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46241.791666666664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46241.833333333328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46241.833333333328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46241.874999999993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46241.874999999993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46241.916666666657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46241.916666666657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46241.958333333321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46241.958333333321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46241.999999999985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46241.999999999985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46242.04166666665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46242.04166666665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46242.083333333314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46242.083333333314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46242.124999999978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46242.124999999978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46242.166666666642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46242.166666666642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46242.208333333307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46242.208333333307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46242.249999999971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46242.249999999971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46242.291666666635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46242.291666666635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46242.333333333299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46242.333333333299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46242.374999999964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46242.374999999964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46242.416666666628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46242.416666666628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46242.458333333292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46242.458333333292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46242.499999999956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46242.499999999956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46242.541666666621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46242.541666666621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46242.583333333285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46242.583333333285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46242.624999999949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46242.624999999949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46242.666666666613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46242.666666666613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46242.708333333278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46242.708333333278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46242.749999999942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46242.749999999942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46242.791666666606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46242.791666666606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46242.83333333327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46242.83333333327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46242.874999999935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46242.874999999935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46242.916666666599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46242.916666666599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46242.958333333263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46242.958333333263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46242.999999999927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46242.999999999927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46243.041666666591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46243.041666666591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46243.083333333256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46243.083333333256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46243.12499999992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46243.12499999992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46243.166666666584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46243.166666666584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46243.208333333248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46243.208333333248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46243.249999999913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46243.249999999913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46243.291666666577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46243.291666666577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46243.333333333241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46243.333333333241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46243.374999999905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46243.374999999905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46243.41666666657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46243.41666666657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46243.458333333234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46243.458333333234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46243.499999999898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46243.499999999898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46243.541666666562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46243.541666666562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46243.583333333227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46243.583333333227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46243.624999999891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46243.624999999891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46243.666666666555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46243.666666666555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46243.708333333219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46243.708333333219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46243.749999999884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46243.749999999884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46243.791666666548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46243.791666666548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46243.833333333212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46243.833333333212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46243.874999999876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46243.874999999876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46243.916666666541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46243.916666666541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46243.958333333205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46243.958333333205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46243.999999999869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46243.999999999869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46244.041666666533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46244.041666666533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46244.083333333198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46244.083333333198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46244.124999999862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46244.124999999862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46244.166666666526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46244.166666666526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46244.20833333319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46244.20833333319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46244.249999999854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46244.249999999854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46244.291666666519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46244.291666666519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46244.333333333183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46244.333333333183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46244.374999999847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46244.374999999847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46244.416666666511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46244.416666666511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46244.458333333176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46244.458333333176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46244.49999999984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46244.49999999984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46244.541666666504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46244.541666666504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46244.583333333168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46244.583333333168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46244.624999999833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46244.624999999833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46244.666666666497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46244.666666666497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46244.708333333161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46244.708333333161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46244.749999999825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46244.749999999825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46244.79166666649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46244.79166666649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46244.833333333154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46244.833333333154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46244.874999999818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46244.874999999818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46244.916666666482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46244.916666666482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46244.958333333147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46244.958333333147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46244.999999999811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46244.999999999811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46245.041666666475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46245.041666666475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46245.083333333139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46245.083333333139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46245.124999999804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46245.124999999804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46245.166666666468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46245.166666666468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46245.208333333132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46245.208333333132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46245.249999999796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46245.249999999796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46245.291666666461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46245.291666666461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46245.333333333125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46245.333333333125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46245.374999999789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46245.374999999789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46245.416666666453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46245.416666666453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46245.458333333117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46245.458333333117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46245.499999999782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46245.499999999782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46245.541666666446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46245.541666666446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46245.58333333311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46245.58333333311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46245.624999999774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46245.624999999774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46245.666666666439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46245.666666666439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46245.708333333103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46245.708333333103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46245.749999999767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46245.749999999767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46245.791666666431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46245.791666666431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46245.833333333096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46245.833333333096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46245.87499999976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46245.87499999976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46245.916666666424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46245.916666666424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46245.958333333088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46245.958333333088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46245.999999999753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46245.999999999753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46246.041666666417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46246.041666666417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46246.083333333081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46246.083333333081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46246.124999999745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46246.124999999745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46246.16666666641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46246.16666666641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46246.208333333074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46246.208333333074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46246.249999999738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46246.249999999738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46246.291666666402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46246.291666666402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46246.333333333067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46246.333333333067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46246.374999999731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46246.374999999731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46246.416666666395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46246.416666666395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46246.458333333059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46246.458333333059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46246.499999999724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46246.499999999724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46246.541666666388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46246.541666666388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46246.583333333052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46246.583333333052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46246.624999999716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46246.624999999716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46246.66666666638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46246.66666666638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46246.708333333045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46246.708333333045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46246.749999999709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46246.749999999709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46246.791666666373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46246.791666666373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46246.833333333037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46246.833333333037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46246.874999999702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46246.874999999702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46246.916666666366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46246.916666666366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46246.95833333303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46246.95833333303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46246.999999999694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46246.999999999694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46247.041666666359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46247.041666666359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46247.083333333023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46247.083333333023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46247.124999999687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46247.124999999687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46247.166666666351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46247.166666666351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46247.208333333016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46247.208333333016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46247.24999999968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46247.24999999968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46241.75</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46241.791666666664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46241.833333333328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46241.874999999993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46241.916666666657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46241.958333333321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46241.999999999985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46242.04166666665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46242.083333333314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46242.124999999978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46242.166666666642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46242.208333333307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46242.249999999971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46242.291666666635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46242.333333333299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46242.374999999964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46242.416666666628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46242.458333333292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46242.499999999956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46242.541666666621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46242.583333333285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46242.624999999949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46242.666666666613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46242.708333333278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46242.749999999942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46242.791666666606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46242.83333333327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46242.874999999935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46242.916666666599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46242.958333333263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46242.999999999927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46243.041666666591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46243.083333333256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46243.12499999992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46243.166666666584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46243.208333333248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46243.249999999913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46243.291666666577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46243.333333333241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46243.374999999905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46243.41666666657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46243.458333333234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46243.499999999898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46243.541666666562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46243.583333333227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46243.624999999891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46243.666666666555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46243.708333333219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46243.749999999884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46243.791666666548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46243.833333333212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46243.874999999876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46243.916666666541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46243.958333333205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46243.999999999869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46244.041666666533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46244.083333333198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46244.124999999862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46244.166666666526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46244.20833333319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46244.249999999854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46244.291666666519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46244.333333333183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46244.374999999847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46244.416666666511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46244.458333333176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46244.49999999984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46244.541666666504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46244.583333333168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46244.624999999833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46244.666666666497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46244.708333333161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46244.749999999825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46244.79166666649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46244.833333333154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46244.874999999818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46244.916666666482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46244.958333333147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46244.999999999811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46245.041666666475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46245.083333333139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46245.124999999804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46245.166666666468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46245.208333333132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46245.249999999796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46245.291666666461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46245.333333333125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46245.374999999789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46245.416666666453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46245.458333333117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46245.499999999782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46245.541666666446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46245.58333333311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46245.624999999774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46245.666666666439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46245.708333333103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46245.749999999767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46245.791666666431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46245.833333333096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46245.87499999976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46245.916666666424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46245.958333333088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46245.999999999753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46246.041666666417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46246.083333333081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46246.124999999745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46246.16666666641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46246.208333333074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46246.249999999738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46246.291666666402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46246.333333333067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46246.374999999731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46246.416666666395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46246.458333333059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46246.499999999724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46246.541666666388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46246.583333333052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46246.624999999716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46246.66666666638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46246.708333333045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46246.749999999709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46246.791666666373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46246.833333333037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46246.874999999702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46246.916666666366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46246.95833333303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46246.999999999694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46247.041666666359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46247.083333333023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46247.124999999687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46247.166666666351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46247.208333333016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46247.24999999968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46241.75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46241.791666666664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46241.833333333328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46241.874999999993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46241.916666666657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46241.958333333321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46241.999999999985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46242.04166666665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46242.083333333314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46242.124999999978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46242.166666666642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46242.208333333307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46242.249999999971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46242.291666666635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46242.333333333299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46242.374999999964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46242.416666666628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46242.458333333292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46242.499999999956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46242.541666666621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46242.583333333285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46242.624999999949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46242.666666666613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46242.708333333278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46242.749999999942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46242.791666666606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46242.83333333327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46242.874999999935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46242.916666666599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46242.958333333263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46242.999999999927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46243.041666666591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46243.083333333256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46243.12499999992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46243.166666666584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46243.208333333248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46243.249999999913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46243.291666666577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46243.333333333241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46243.374999999905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46243.41666666657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46243.458333333234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46243.499999999898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46243.541666666562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46243.583333333227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46243.624999999891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46243.666666666555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46243.708333333219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46243.749999999884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46243.791666666548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46243.833333333212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46243.874999999876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46243.916666666541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46243.958333333205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46243.999999999869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46244.041666666533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46244.083333333198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46244.124999999862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46244.166666666526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46244.20833333319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46244.249999999854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46244.291666666519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46244.333333333183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46244.374999999847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46244.416666666511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46244.458333333176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46244.49999999984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46244.541666666504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46244.583333333168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46244.624999999833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46244.666666666497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46244.708333333161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46244.749999999825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46244.79166666649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46244.833333333154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46244.874999999818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46244.916666666482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46244.958333333147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46244.999999999811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46245.041666666475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46245.083333333139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46245.124999999804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46245.166666666468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46245.208333333132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46245.249999999796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46245.291666666461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46245.333333333125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46245.374999999789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46245.416666666453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46245.458333333117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46245.499999999782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46245.541666666446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46245.58333333311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46245.624999999774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46245.666666666439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46245.708333333103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46245.749999999767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46245.791666666431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46245.833333333096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46245.87499999976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46245.916666666424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46245.958333333088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46245.999999999753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46246.041666666417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46246.083333333081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46246.124999999745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46246.16666666641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46246.208333333074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46246.249999999738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46246.291666666402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46246.333333333067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46246.374999999731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46246.416666666395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46246.458333333059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46246.499999999724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46246.541666666388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46246.583333333052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46246.624999999716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46246.66666666638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46246.708333333045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46246.749999999709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46246.791666666373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46246.833333333037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46246.874999999702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46246.916666666366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46246.95833333303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46246.999999999694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46247.041666666359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46247.083333333023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46247.124999999687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46247.166666666351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46247.208333333016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46247.24999999968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1114</v>
      </c>
      <c r="AP3" s="135" t="s">
        <v>1041</v>
      </c>
      <c r="AQ3" s="135" t="s">
        <v>2</v>
      </c>
      <c r="AR3" s="243" t="s">
        <v>1001</v>
      </c>
      <c r="AS3" s="135" t="s">
        <v>796</v>
      </c>
      <c r="AT3" s="243" t="s">
        <v>1002</v>
      </c>
      <c r="AU3" s="135" t="s">
        <v>1038</v>
      </c>
      <c r="AV3" s="135" t="s">
        <v>1040</v>
      </c>
      <c r="AW3" s="135" t="s">
        <v>1140</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1130</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1132</v>
      </c>
      <c r="CM3" s="135" t="s">
        <v>1161</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1123</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46241.75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46241.75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 + IF(TblMagic[[#This Row],[Active Arc Infusion]]&gt;0,400,0)),0)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155</v>
      </c>
      <c r="AB5" s="154"/>
      <c r="AC5" s="180">
        <f ca="1">(TblConstr[[#This Row],[Tot Smi]]+TblConstr[[#This Row],[Dest Smi]])/(TblConstr[[#This Row],[Land]]-TblExplore[[#This Row],[Land Bonus]]*20)</f>
        <v>0</v>
      </c>
      <c r="AD5" s="137"/>
      <c r="AE5" s="246">
        <f>TblMili[[#This Row],[Hour]]</f>
        <v>2</v>
      </c>
      <c r="AF5" s="138">
        <f ca="1">TblExplore[[#This Row],[Time]]</f>
        <v>46241.791666666664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46241.791666666664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 + IF(TblMagic[[#This Row],[Active Arc Infusion]]&gt;0,400,0)),0)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160</v>
      </c>
      <c r="AB6" s="154"/>
      <c r="AC6" s="180">
        <f ca="1">(TblConstr[[#This Row],[Tot Smi]]+TblConstr[[#This Row],[Dest Smi]])/(TblConstr[[#This Row],[Land]]-TblExplore[[#This Row],[Land Bonus]]*20)</f>
        <v>0</v>
      </c>
      <c r="AD6" s="137"/>
      <c r="AE6" s="246">
        <f>TblMili[[#This Row],[Hour]]</f>
        <v>3</v>
      </c>
      <c r="AF6" s="138">
        <f ca="1">TblExplore[[#This Row],[Time]]</f>
        <v>46241.833333333328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46241.833333333328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 + IF(TblMagic[[#This Row],[Active Arc Infusion]]&gt;0,400,0)),0)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165</v>
      </c>
      <c r="AB7" s="154"/>
      <c r="AC7" s="180">
        <f ca="1">(TblConstr[[#This Row],[Tot Smi]]+TblConstr[[#This Row],[Dest Smi]])/(TblConstr[[#This Row],[Land]]-TblExplore[[#This Row],[Land Bonus]]*20)</f>
        <v>0</v>
      </c>
      <c r="AD7" s="137"/>
      <c r="AE7" s="246">
        <f>TblMili[[#This Row],[Hour]]</f>
        <v>4</v>
      </c>
      <c r="AF7" s="138">
        <f ca="1">TblExplore[[#This Row],[Time]]</f>
        <v>46241.874999999993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46241.874999999993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 + IF(TblMagic[[#This Row],[Active Arc Infusion]]&gt;0,400,0)),0)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170</v>
      </c>
      <c r="AB8" s="154"/>
      <c r="AC8" s="180">
        <f ca="1">(TblConstr[[#This Row],[Tot Smi]]+TblConstr[[#This Row],[Dest Smi]])/(TblConstr[[#This Row],[Land]]-TblExplore[[#This Row],[Land Bonus]]*20)</f>
        <v>0</v>
      </c>
      <c r="AD8" s="137"/>
      <c r="AE8" s="246">
        <f>TblMili[[#This Row],[Hour]]</f>
        <v>5</v>
      </c>
      <c r="AF8" s="138">
        <f ca="1">TblExplore[[#This Row],[Time]]</f>
        <v>46241.916666666657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46241.916666666657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 + IF(TblMagic[[#This Row],[Active Arc Infusion]]&gt;0,400,0)),0)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175</v>
      </c>
      <c r="AB9" s="154"/>
      <c r="AC9" s="180">
        <f ca="1">(TblConstr[[#This Row],[Tot Smi]]+TblConstr[[#This Row],[Dest Smi]])/(TblConstr[[#This Row],[Land]]-TblExplore[[#This Row],[Land Bonus]]*20)</f>
        <v>0</v>
      </c>
      <c r="AD9" s="137"/>
      <c r="AE9" s="246">
        <f>TblMili[[#This Row],[Hour]]</f>
        <v>6</v>
      </c>
      <c r="AF9" s="138">
        <f ca="1">TblExplore[[#This Row],[Time]]</f>
        <v>46241.958333333321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46241.958333333321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 + IF(TblMagic[[#This Row],[Active Arc Infusion]]&gt;0,400,0)),0)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180</v>
      </c>
      <c r="AB10" s="154"/>
      <c r="AC10" s="180">
        <f ca="1">(TblConstr[[#This Row],[Tot Smi]]+TblConstr[[#This Row],[Dest Smi]])/(TblConstr[[#This Row],[Land]]-TblExplore[[#This Row],[Land Bonus]]*20)</f>
        <v>0</v>
      </c>
      <c r="AD10" s="137"/>
      <c r="AE10" s="246">
        <f>TblMili[[#This Row],[Hour]]</f>
        <v>7</v>
      </c>
      <c r="AF10" s="138">
        <f ca="1">TblExplore[[#This Row],[Time]]</f>
        <v>46241.999999999985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46241.999999999985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 + IF(TblMagic[[#This Row],[Active Arc Infusion]]&gt;0,400,0)),0)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185</v>
      </c>
      <c r="AB11" s="154"/>
      <c r="AC11" s="180">
        <f ca="1">(TblConstr[[#This Row],[Tot Smi]]+TblConstr[[#This Row],[Dest Smi]])/(TblConstr[[#This Row],[Land]]-TblExplore[[#This Row],[Land Bonus]]*20)</f>
        <v>0</v>
      </c>
      <c r="AD11" s="137"/>
      <c r="AE11" s="246">
        <f>TblMili[[#This Row],[Hour]]</f>
        <v>8</v>
      </c>
      <c r="AF11" s="138">
        <f ca="1">TblExplore[[#This Row],[Time]]</f>
        <v>46242.04166666665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46242.04166666665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 + IF(TblMagic[[#This Row],[Active Arc Infusion]]&gt;0,400,0)),0)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190</v>
      </c>
      <c r="AB12" s="154"/>
      <c r="AC12" s="180">
        <f ca="1">(TblConstr[[#This Row],[Tot Smi]]+TblConstr[[#This Row],[Dest Smi]])/(TblConstr[[#This Row],[Land]]-TblExplore[[#This Row],[Land Bonus]]*20)</f>
        <v>0</v>
      </c>
      <c r="AD12" s="137"/>
      <c r="AE12" s="246">
        <f>TblMili[[#This Row],[Hour]]</f>
        <v>9</v>
      </c>
      <c r="AF12" s="138">
        <f ca="1">TblExplore[[#This Row],[Time]]</f>
        <v>46242.083333333314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46242.083333333314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 + IF(TblMagic[[#This Row],[Active Arc Infusion]]&gt;0,400,0)),0)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195</v>
      </c>
      <c r="AB13" s="154"/>
      <c r="AC13" s="180">
        <f ca="1">(TblConstr[[#This Row],[Tot Smi]]+TblConstr[[#This Row],[Dest Smi]])/(TblConstr[[#This Row],[Land]]-TblExplore[[#This Row],[Land Bonus]]*20)</f>
        <v>0</v>
      </c>
      <c r="AD13" s="137"/>
      <c r="AE13" s="246">
        <f>TblMili[[#This Row],[Hour]]</f>
        <v>10</v>
      </c>
      <c r="AF13" s="138">
        <f ca="1">TblExplore[[#This Row],[Time]]</f>
        <v>46242.124999999978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46242.124999999978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 + IF(TblMagic[[#This Row],[Active Arc Infusion]]&gt;0,400,0)),0)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1131</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201</v>
      </c>
      <c r="AB14" s="154"/>
      <c r="AC14" s="180">
        <f ca="1">(TblConstr[[#This Row],[Tot Smi]]+TblConstr[[#This Row],[Dest Smi]])/(TblConstr[[#This Row],[Land]]-TblExplore[[#This Row],[Land Bonus]]*20)</f>
        <v>0</v>
      </c>
      <c r="AD14" s="137"/>
      <c r="AE14" s="246">
        <f>TblMili[[#This Row],[Hour]]</f>
        <v>11</v>
      </c>
      <c r="AF14" s="138">
        <f ca="1">TblExplore[[#This Row],[Time]]</f>
        <v>46242.166666666642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46242.166666666642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 + IF(TblMagic[[#This Row],[Active Arc Infusion]]&gt;0,400,0)),0)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207</v>
      </c>
      <c r="AB15" s="154"/>
      <c r="AC15" s="180">
        <f ca="1">(TblConstr[[#This Row],[Tot Smi]]+TblConstr[[#This Row],[Dest Smi]])/(TblConstr[[#This Row],[Land]]-TblExplore[[#This Row],[Land Bonus]]*20)</f>
        <v>0</v>
      </c>
      <c r="AD15" s="137"/>
      <c r="AE15" s="246">
        <f>TblMili[[#This Row],[Hour]]</f>
        <v>12</v>
      </c>
      <c r="AF15" s="138">
        <f ca="1">TblExplore[[#This Row],[Time]]</f>
        <v>46242.208333333307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46242.208333333307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 + IF(TblMagic[[#This Row],[Active Arc Infusion]]&gt;0,400,0)),0)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 + IF(TblMagic[[#This Row],[Active Arc Infusion]]&gt;0,TblMili[[#This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213</v>
      </c>
      <c r="AB16" s="154"/>
      <c r="AC16" s="180">
        <f ca="1">(TblConstr[[#This Row],[Tot Smi]]+TblConstr[[#This Row],[Dest Smi]])/(TblConstr[[#This Row],[Land]]-TblExplore[[#This Row],[Land Bonus]]*20)</f>
        <v>0</v>
      </c>
      <c r="AD16" s="246"/>
      <c r="AE16" s="246">
        <f>TblMili[[#This Row],[Hour]]</f>
        <v>13</v>
      </c>
      <c r="AF16" s="138">
        <f ca="1">TblExplore[[#This Row],[Time]]</f>
        <v>46242.249999999971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46242.249999999971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 + IF(TblMagic[[#This Row],[Active Arc Infusion]]&gt;0,400,0)),0)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 + IF(TblMagic[[#This Row],[Active Arc Infusion]]&gt;0,TblMili[[#This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219</v>
      </c>
      <c r="AB17" s="154"/>
      <c r="AC17" s="180">
        <f ca="1">(TblConstr[[#This Row],[Tot Smi]]+TblConstr[[#This Row],[Dest Smi]])/(TblConstr[[#This Row],[Land]]-TblExplore[[#This Row],[Land Bonus]]*20)</f>
        <v>0</v>
      </c>
      <c r="AD17" s="137"/>
      <c r="AE17" s="246">
        <f>TblMili[[#This Row],[Hour]]</f>
        <v>14</v>
      </c>
      <c r="AF17" s="138">
        <f ca="1">TblExplore[[#This Row],[Time]]</f>
        <v>46242.291666666635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46242.291666666635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 + IF(TblMagic[[#This Row],[Active Arc Infusion]]&gt;0,400,0)),0)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 + IF(TblMagic[[#This Row],[Active Arc Infusion]]&gt;0,TblMili[[#This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225</v>
      </c>
      <c r="AB18" s="154"/>
      <c r="AC18" s="180">
        <f ca="1">(TblConstr[[#This Row],[Tot Smi]]+TblConstr[[#This Row],[Dest Smi]])/(TblConstr[[#This Row],[Land]]-TblExplore[[#This Row],[Land Bonus]]*20)</f>
        <v>0</v>
      </c>
      <c r="AD18" s="137"/>
      <c r="AE18" s="246">
        <f>TblMili[[#This Row],[Hour]]</f>
        <v>15</v>
      </c>
      <c r="AF18" s="138">
        <f ca="1">TblExplore[[#This Row],[Time]]</f>
        <v>46242.333333333299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46242.333333333299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 + IF(TblMagic[[#This Row],[Active Arc Infusion]]&gt;0,400,0)),0)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 + IF(TblMagic[[#This Row],[Active Arc Infusion]]&gt;0,TblMili[[#This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231</v>
      </c>
      <c r="AB19" s="154"/>
      <c r="AC19" s="180">
        <f ca="1">(TblConstr[[#This Row],[Tot Smi]]+TblConstr[[#This Row],[Dest Smi]])/(TblConstr[[#This Row],[Land]]-TblExplore[[#This Row],[Land Bonus]]*20)</f>
        <v>0</v>
      </c>
      <c r="AD19" s="137"/>
      <c r="AE19" s="246">
        <f>TblMili[[#This Row],[Hour]]</f>
        <v>16</v>
      </c>
      <c r="AF19" s="138">
        <f ca="1">TblExplore[[#This Row],[Time]]</f>
        <v>46242.374999999964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46242.374999999964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 + IF(TblMagic[[#This Row],[Active Arc Infusion]]&gt;0,400,0)),0)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 + IF(TblMagic[[#This Row],[Active Arc Infusion]]&gt;0,TblMili[[#This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237</v>
      </c>
      <c r="AB20" s="154"/>
      <c r="AC20" s="180">
        <f ca="1">(TblConstr[[#This Row],[Tot Smi]]+TblConstr[[#This Row],[Dest Smi]])/(TblConstr[[#This Row],[Land]]-TblExplore[[#This Row],[Land Bonus]]*20)</f>
        <v>0</v>
      </c>
      <c r="AD20" s="137"/>
      <c r="AE20" s="246">
        <f>TblMili[[#This Row],[Hour]]</f>
        <v>17</v>
      </c>
      <c r="AF20" s="138">
        <f ca="1">TblExplore[[#This Row],[Time]]</f>
        <v>46242.416666666628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46242.416666666628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 + IF(TblMagic[[#This Row],[Active Arc Infusion]]&gt;0,400,0)),0)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 + IF(TblMagic[[#This Row],[Active Arc Infusion]]&gt;0,TblMili[[#This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243</v>
      </c>
      <c r="AB21" s="154"/>
      <c r="AC21" s="180">
        <f ca="1">(TblConstr[[#This Row],[Tot Smi]]+TblConstr[[#This Row],[Dest Smi]])/(TblConstr[[#This Row],[Land]]-TblExplore[[#This Row],[Land Bonus]]*20)</f>
        <v>0</v>
      </c>
      <c r="AD21" s="137"/>
      <c r="AE21" s="246">
        <f>TblMili[[#This Row],[Hour]]</f>
        <v>18</v>
      </c>
      <c r="AF21" s="138">
        <f ca="1">TblExplore[[#This Row],[Time]]</f>
        <v>46242.458333333292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46242.458333333292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 + IF(TblMagic[[#This Row],[Active Arc Infusion]]&gt;0,400,0)),0)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 + IF(TblMagic[[#This Row],[Active Arc Infusion]]&gt;0,TblMili[[#This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249</v>
      </c>
      <c r="AB22" s="154"/>
      <c r="AC22" s="180">
        <f ca="1">(TblConstr[[#This Row],[Tot Smi]]+TblConstr[[#This Row],[Dest Smi]])/(TblConstr[[#This Row],[Land]]-TblExplore[[#This Row],[Land Bonus]]*20)</f>
        <v>0</v>
      </c>
      <c r="AD22" s="137"/>
      <c r="AE22" s="246">
        <f>TblMili[[#This Row],[Hour]]</f>
        <v>19</v>
      </c>
      <c r="AF22" s="138">
        <f ca="1">TblExplore[[#This Row],[Time]]</f>
        <v>46242.499999999956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46242.499999999956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 + IF(TblMagic[[#This Row],[Active Arc Infusion]]&gt;0,400,0)),0)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 + IF(TblMagic[[#This Row],[Active Arc Infusion]]&gt;0,TblMili[[#This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255</v>
      </c>
      <c r="AB23" s="154"/>
      <c r="AC23" s="180">
        <f ca="1">(TblConstr[[#This Row],[Tot Smi]]+TblConstr[[#This Row],[Dest Smi]])/(TblConstr[[#This Row],[Land]]-TblExplore[[#This Row],[Land Bonus]]*20)</f>
        <v>0</v>
      </c>
      <c r="AD23" s="137"/>
      <c r="AE23" s="246">
        <f>TblMili[[#This Row],[Hour]]</f>
        <v>20</v>
      </c>
      <c r="AF23" s="138">
        <f ca="1">TblExplore[[#This Row],[Time]]</f>
        <v>46242.541666666621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46242.541666666621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 + IF(TblMagic[[#This Row],[Active Arc Infusion]]&gt;0,400,0)),0)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 + IF(TblMagic[[#This Row],[Active Arc Infusion]]&gt;0,TblMili[[#This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262</v>
      </c>
      <c r="AB24" s="154"/>
      <c r="AC24" s="180">
        <f ca="1">(TblConstr[[#This Row],[Tot Smi]]+TblConstr[[#This Row],[Dest Smi]])/(TblConstr[[#This Row],[Land]]-TblExplore[[#This Row],[Land Bonus]]*20)</f>
        <v>0</v>
      </c>
      <c r="AD24" s="137"/>
      <c r="AE24" s="246">
        <f>TblMili[[#This Row],[Hour]]</f>
        <v>21</v>
      </c>
      <c r="AF24" s="138">
        <f ca="1">TblExplore[[#This Row],[Time]]</f>
        <v>46242.583333333285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46242.583333333285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 + IF(TblMagic[[#This Row],[Active Arc Infusion]]&gt;0,400,0)),0)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 + IF(TblMagic[[#This Row],[Active Arc Infusion]]&gt;0,TblMili[[#This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269</v>
      </c>
      <c r="AB25" s="154"/>
      <c r="AC25" s="180">
        <f ca="1">(TblConstr[[#This Row],[Tot Smi]]+TblConstr[[#This Row],[Dest Smi]])/(TblConstr[[#This Row],[Land]]-TblExplore[[#This Row],[Land Bonus]]*20)</f>
        <v>0</v>
      </c>
      <c r="AD25" s="137"/>
      <c r="AE25" s="246">
        <f>TblMili[[#This Row],[Hour]]</f>
        <v>22</v>
      </c>
      <c r="AF25" s="138">
        <f ca="1">TblExplore[[#This Row],[Time]]</f>
        <v>46242.624999999949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46242.624999999949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 + IF(TblMagic[[#This Row],[Active Arc Infusion]]&gt;0,400,0)),0)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 + IF(TblMagic[[#This Row],[Active Arc Infusion]]&gt;0,TblMili[[#This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276</v>
      </c>
      <c r="AB26" s="154"/>
      <c r="AC26" s="180">
        <f ca="1">(TblConstr[[#This Row],[Tot Smi]]+TblConstr[[#This Row],[Dest Smi]])/(TblConstr[[#This Row],[Land]]-TblExplore[[#This Row],[Land Bonus]]*20)</f>
        <v>0</v>
      </c>
      <c r="AD26" s="137"/>
      <c r="AE26" s="246">
        <f>TblMili[[#This Row],[Hour]]</f>
        <v>23</v>
      </c>
      <c r="AF26" s="138">
        <f ca="1">TblExplore[[#This Row],[Time]]</f>
        <v>46242.666666666613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46242.666666666613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 + IF(TblMagic[[#This Row],[Active Arc Infusion]]&gt;0,400,0)),0)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 + IF(TblMagic[[#This Row],[Active Arc Infusion]]&gt;0,TblMili[[#This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283</v>
      </c>
      <c r="AB27" s="154"/>
      <c r="AC27" s="180">
        <f ca="1">(TblConstr[[#This Row],[Tot Smi]]+TblConstr[[#This Row],[Dest Smi]])/(TblConstr[[#This Row],[Land]]-TblExplore[[#This Row],[Land Bonus]]*20)</f>
        <v>0</v>
      </c>
      <c r="AD27" s="137"/>
      <c r="AE27" s="246">
        <f>TblMili[[#This Row],[Hour]]</f>
        <v>24</v>
      </c>
      <c r="AF27" s="138">
        <f ca="1">TblExplore[[#This Row],[Time]]</f>
        <v>46242.708333333278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46242.708333333278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 + IF(TblMagic[[#This Row],[Active Arc Infusion]]&gt;0,400,0)),0)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 + IF(TblMagic[[#This Row],[Active Arc Infusion]]&gt;0,TblMili[[#This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290</v>
      </c>
      <c r="AB28" s="154"/>
      <c r="AC28" s="180">
        <f ca="1">(TblConstr[[#This Row],[Tot Smi]]+TblConstr[[#This Row],[Dest Smi]])/(TblConstr[[#This Row],[Land]]-TblExplore[[#This Row],[Land Bonus]]*20)</f>
        <v>0</v>
      </c>
      <c r="AD28" s="137"/>
      <c r="AE28" s="246">
        <f>TblMili[[#This Row],[Hour]]</f>
        <v>25</v>
      </c>
      <c r="AF28" s="138">
        <f ca="1">TblExplore[[#This Row],[Time]]</f>
        <v>46242.749999999942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46242.749999999942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 + IF(TblMagic[[#This Row],[Active Arc Infusion]]&gt;0,400,0)),0)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 + IF(TblMagic[[#This Row],[Active Arc Infusion]]&gt;0,TblMili[[#This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297</v>
      </c>
      <c r="AB29" s="154"/>
      <c r="AC29" s="180">
        <f ca="1">(TblConstr[[#This Row],[Tot Smi]]+TblConstr[[#This Row],[Dest Smi]])/(TblConstr[[#This Row],[Land]]-TblExplore[[#This Row],[Land Bonus]]*20)</f>
        <v>0</v>
      </c>
      <c r="AD29" s="137"/>
      <c r="AE29" s="246">
        <f>TblMili[[#This Row],[Hour]]</f>
        <v>26</v>
      </c>
      <c r="AF29" s="138">
        <f ca="1">TblExplore[[#This Row],[Time]]</f>
        <v>46242.791666666606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46242.791666666606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 + IF(TblMagic[[#This Row],[Active Arc Infusion]]&gt;0,400,0)),0)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 + IF(TblMagic[[#This Row],[Active Arc Infusion]]&gt;0,TblMili[[#This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304</v>
      </c>
      <c r="AB30" s="154"/>
      <c r="AC30" s="180">
        <f ca="1">(TblConstr[[#This Row],[Tot Smi]]+TblConstr[[#This Row],[Dest Smi]])/(TblConstr[[#This Row],[Land]]-TblExplore[[#This Row],[Land Bonus]]*20)</f>
        <v>0</v>
      </c>
      <c r="AD30" s="137"/>
      <c r="AE30" s="246">
        <f>TblMili[[#This Row],[Hour]]</f>
        <v>27</v>
      </c>
      <c r="AF30" s="138">
        <f ca="1">TblExplore[[#This Row],[Time]]</f>
        <v>46242.83333333327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46242.83333333327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 + IF(TblMagic[[#This Row],[Active Arc Infusion]]&gt;0,400,0)),0)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 + IF(TblMagic[[#This Row],[Active Arc Infusion]]&gt;0,TblMili[[#This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312</v>
      </c>
      <c r="AB31" s="154"/>
      <c r="AC31" s="180">
        <f ca="1">(TblConstr[[#This Row],[Tot Smi]]+TblConstr[[#This Row],[Dest Smi]])/(TblConstr[[#This Row],[Land]]-TblExplore[[#This Row],[Land Bonus]]*20)</f>
        <v>0</v>
      </c>
      <c r="AD31" s="137"/>
      <c r="AE31" s="246">
        <f>TblMili[[#This Row],[Hour]]</f>
        <v>28</v>
      </c>
      <c r="AF31" s="138">
        <f ca="1">TblExplore[[#This Row],[Time]]</f>
        <v>46242.874999999935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46242.874999999935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 + IF(TblMagic[[#This Row],[Active Arc Infusion]]&gt;0,400,0)),0)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 + IF(TblMagic[[#This Row],[Active Arc Infusion]]&gt;0,TblMili[[#This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320</v>
      </c>
      <c r="AB32" s="154"/>
      <c r="AC32" s="180">
        <f ca="1">(TblConstr[[#This Row],[Tot Smi]]+TblConstr[[#This Row],[Dest Smi]])/(TblConstr[[#This Row],[Land]]-TblExplore[[#This Row],[Land Bonus]]*20)</f>
        <v>0</v>
      </c>
      <c r="AD32" s="137"/>
      <c r="AE32" s="246">
        <f>TblMili[[#This Row],[Hour]]</f>
        <v>29</v>
      </c>
      <c r="AF32" s="138">
        <f ca="1">TblExplore[[#This Row],[Time]]</f>
        <v>46242.916666666599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46242.916666666599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 + IF(TblMagic[[#This Row],[Active Arc Infusion]]&gt;0,400,0)),0)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 + IF(TblMagic[[#This Row],[Active Arc Infusion]]&gt;0,TblMili[[#This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328</v>
      </c>
      <c r="AB33" s="154"/>
      <c r="AC33" s="180">
        <f ca="1">(TblConstr[[#This Row],[Tot Smi]]+TblConstr[[#This Row],[Dest Smi]])/(TblConstr[[#This Row],[Land]]-TblExplore[[#This Row],[Land Bonus]]*20)</f>
        <v>0</v>
      </c>
      <c r="AD33" s="137"/>
      <c r="AE33" s="246">
        <f>TblMili[[#This Row],[Hour]]</f>
        <v>30</v>
      </c>
      <c r="AF33" s="138">
        <f ca="1">TblExplore[[#This Row],[Time]]</f>
        <v>46242.958333333263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46242.958333333263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 + IF(TblMagic[[#This Row],[Active Arc Infusion]]&gt;0,400,0)),0)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 + IF(TblMagic[[#This Row],[Active Arc Infusion]]&gt;0,TblMili[[#This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335</v>
      </c>
      <c r="AB34" s="154"/>
      <c r="AC34" s="180">
        <f ca="1">(TblConstr[[#This Row],[Tot Smi]]+TblConstr[[#This Row],[Dest Smi]])/(TblConstr[[#This Row],[Land]]-TblExplore[[#This Row],[Land Bonus]]*20)</f>
        <v>0</v>
      </c>
      <c r="AD34" s="137"/>
      <c r="AE34" s="246">
        <f>TblMili[[#This Row],[Hour]]</f>
        <v>31</v>
      </c>
      <c r="AF34" s="138">
        <f ca="1">TblExplore[[#This Row],[Time]]</f>
        <v>46242.999999999927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46242.999999999927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 + IF(TblMagic[[#This Row],[Active Arc Infusion]]&gt;0,400,0)),0)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 + IF(TblMagic[[#This Row],[Active Arc Infusion]]&gt;0,TblMili[[#This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342</v>
      </c>
      <c r="AB35" s="154"/>
      <c r="AC35" s="180">
        <f ca="1">(TblConstr[[#This Row],[Tot Smi]]+TblConstr[[#This Row],[Dest Smi]])/(TblConstr[[#This Row],[Land]]-TblExplore[[#This Row],[Land Bonus]]*20)</f>
        <v>0</v>
      </c>
      <c r="AD35" s="137"/>
      <c r="AE35" s="246">
        <f>TblMili[[#This Row],[Hour]]</f>
        <v>32</v>
      </c>
      <c r="AF35" s="138">
        <f ca="1">TblExplore[[#This Row],[Time]]</f>
        <v>46243.041666666591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46243.041666666591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 + IF(TblMagic[[#This Row],[Active Arc Infusion]]&gt;0,400,0)),0)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 + IF(TblMagic[[#This Row],[Active Arc Infusion]]&gt;0,TblMili[[#This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349</v>
      </c>
      <c r="AB36" s="154"/>
      <c r="AC36" s="180">
        <f ca="1">(TblConstr[[#This Row],[Tot Smi]]+TblConstr[[#This Row],[Dest Smi]])/(TblConstr[[#This Row],[Land]]-TblExplore[[#This Row],[Land Bonus]]*20)</f>
        <v>0</v>
      </c>
      <c r="AD36" s="137"/>
      <c r="AE36" s="246">
        <f>TblMili[[#This Row],[Hour]]</f>
        <v>33</v>
      </c>
      <c r="AF36" s="138">
        <f ca="1">TblExplore[[#This Row],[Time]]</f>
        <v>46243.083333333256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46243.083333333256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 + IF(TblMagic[[#This Row],[Active Arc Infusion]]&gt;0,400,0)),0)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 + IF(TblMagic[[#This Row],[Active Arc Infusion]]&gt;0,TblMili[[#This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356</v>
      </c>
      <c r="AB37" s="154"/>
      <c r="AC37" s="180">
        <f ca="1">(TblConstr[[#This Row],[Tot Smi]]+TblConstr[[#This Row],[Dest Smi]])/(TblConstr[[#This Row],[Land]]-TblExplore[[#This Row],[Land Bonus]]*20)</f>
        <v>0</v>
      </c>
      <c r="AD37" s="137"/>
      <c r="AE37" s="246">
        <f>TblMili[[#This Row],[Hour]]</f>
        <v>34</v>
      </c>
      <c r="AF37" s="138">
        <f ca="1">TblExplore[[#This Row],[Time]]</f>
        <v>46243.12499999992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46243.12499999992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 + IF(TblMagic[[#This Row],[Active Arc Infusion]]&gt;0,400,0)),0)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 + IF(TblMagic[[#This Row],[Active Arc Infusion]]&gt;0,TblMili[[#This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363</v>
      </c>
      <c r="AB38" s="154"/>
      <c r="AC38" s="180">
        <f ca="1">(TblConstr[[#This Row],[Tot Smi]]+TblConstr[[#This Row],[Dest Smi]])/(TblConstr[[#This Row],[Land]]-TblExplore[[#This Row],[Land Bonus]]*20)</f>
        <v>0</v>
      </c>
      <c r="AD38" s="137"/>
      <c r="AE38" s="246">
        <f>TblMili[[#This Row],[Hour]]</f>
        <v>35</v>
      </c>
      <c r="AF38" s="138">
        <f ca="1">TblExplore[[#This Row],[Time]]</f>
        <v>46243.166666666584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46243.166666666584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 + IF(TblMagic[[#This Row],[Active Arc Infusion]]&gt;0,400,0)),0)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 + IF(TblMagic[[#This Row],[Active Arc Infusion]]&gt;0,TblMili[[#This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370</v>
      </c>
      <c r="AB39" s="154"/>
      <c r="AC39" s="180">
        <f ca="1">(TblConstr[[#This Row],[Tot Smi]]+TblConstr[[#This Row],[Dest Smi]])/(TblConstr[[#This Row],[Land]]-TblExplore[[#This Row],[Land Bonus]]*20)</f>
        <v>0</v>
      </c>
      <c r="AD39" s="137"/>
      <c r="AE39" s="246">
        <f>TblMili[[#This Row],[Hour]]</f>
        <v>36</v>
      </c>
      <c r="AF39" s="138">
        <f ca="1">TblExplore[[#This Row],[Time]]</f>
        <v>46243.208333333248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46243.208333333248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 + IF(TblMagic[[#This Row],[Active Arc Infusion]]&gt;0,400,0)),0)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 + IF(TblMagic[[#This Row],[Active Arc Infusion]]&gt;0,TblMili[[#This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377</v>
      </c>
      <c r="AB40" s="162"/>
      <c r="AC40" s="436">
        <f ca="1">(TblConstr[[#This Row],[Tot Smi]]+TblConstr[[#This Row],[Dest Smi]])/(TblConstr[[#This Row],[Land]]-TblExplore[[#This Row],[Land Bonus]]*20)</f>
        <v>0</v>
      </c>
      <c r="AD40" s="144"/>
      <c r="AE40" s="258">
        <f>TblMili[[#This Row],[Hour]]</f>
        <v>37</v>
      </c>
      <c r="AF40" s="145">
        <f ca="1">TblExplore[[#This Row],[Time]]</f>
        <v>46243.249999999913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46243.249999999913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 + IF(TblMagic[[#This Row],[Active Arc Infusion]]&gt;0,400,0)),0)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 + IF(TblMagic[[#This Row],[Active Arc Infusion]]&gt;0,TblMili[[#This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384</v>
      </c>
      <c r="AB41" s="154"/>
      <c r="AC41" s="180">
        <f ca="1">(TblConstr[[#This Row],[Tot Smi]]+TblConstr[[#This Row],[Dest Smi]])/(TblConstr[[#This Row],[Land]]-TblExplore[[#This Row],[Land Bonus]]*20)</f>
        <v>0</v>
      </c>
      <c r="AD41" s="137"/>
      <c r="AE41" s="246">
        <f>TblMili[[#This Row],[Hour]]</f>
        <v>38</v>
      </c>
      <c r="AF41" s="138">
        <f ca="1">TblExplore[[#This Row],[Time]]</f>
        <v>46243.291666666577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46243.291666666577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 + IF(TblMagic[[#This Row],[Active Arc Infusion]]&gt;0,400,0)),0)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 + IF(TblMagic[[#This Row],[Active Arc Infusion]]&gt;0,TblMili[[#This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391</v>
      </c>
      <c r="AB42" s="154"/>
      <c r="AC42" s="180">
        <f ca="1">(TblConstr[[#This Row],[Tot Smi]]+TblConstr[[#This Row],[Dest Smi]])/(TblConstr[[#This Row],[Land]]-TblExplore[[#This Row],[Land Bonus]]*20)</f>
        <v>0</v>
      </c>
      <c r="AD42" s="137"/>
      <c r="AE42" s="246">
        <f>TblMili[[#This Row],[Hour]]</f>
        <v>39</v>
      </c>
      <c r="AF42" s="138">
        <f ca="1">TblExplore[[#This Row],[Time]]</f>
        <v>46243.333333333241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46243.333333333241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 + IF(TblMagic[[#This Row],[Active Arc Infusion]]&gt;0,400,0)),0)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 + IF(TblMagic[[#This Row],[Active Arc Infusion]]&gt;0,TblMili[[#This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398</v>
      </c>
      <c r="AB43" s="154"/>
      <c r="AC43" s="180">
        <f ca="1">(TblConstr[[#This Row],[Tot Smi]]+TblConstr[[#This Row],[Dest Smi]])/(TblConstr[[#This Row],[Land]]-TblExplore[[#This Row],[Land Bonus]]*20)</f>
        <v>0</v>
      </c>
      <c r="AD43" s="137"/>
      <c r="AE43" s="246">
        <f>TblMili[[#This Row],[Hour]]</f>
        <v>40</v>
      </c>
      <c r="AF43" s="138">
        <f ca="1">TblExplore[[#This Row],[Time]]</f>
        <v>46243.374999999905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46243.374999999905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 + IF(TblMagic[[#This Row],[Active Arc Infusion]]&gt;0,400,0)),0)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 + IF(TblMagic[[#This Row],[Active Arc Infusion]]&gt;0,TblMili[[#This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405</v>
      </c>
      <c r="AB44" s="154"/>
      <c r="AC44" s="180">
        <f ca="1">(TblConstr[[#This Row],[Tot Smi]]+TblConstr[[#This Row],[Dest Smi]])/(TblConstr[[#This Row],[Land]]-TblExplore[[#This Row],[Land Bonus]]*20)</f>
        <v>0</v>
      </c>
      <c r="AD44" s="137"/>
      <c r="AE44" s="246">
        <f>TblMili[[#This Row],[Hour]]</f>
        <v>41</v>
      </c>
      <c r="AF44" s="138">
        <f ca="1">TblExplore[[#This Row],[Time]]</f>
        <v>46243.41666666657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46243.41666666657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 + IF(TblMagic[[#This Row],[Active Arc Infusion]]&gt;0,400,0)),0)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 + IF(TblMagic[[#This Row],[Active Arc Infusion]]&gt;0,TblMili[[#This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412</v>
      </c>
      <c r="AB45" s="154"/>
      <c r="AC45" s="180">
        <f ca="1">(TblConstr[[#This Row],[Tot Smi]]+TblConstr[[#This Row],[Dest Smi]])/(TblConstr[[#This Row],[Land]]-TblExplore[[#This Row],[Land Bonus]]*20)</f>
        <v>0</v>
      </c>
      <c r="AD45" s="137"/>
      <c r="AE45" s="246">
        <f>TblMili[[#This Row],[Hour]]</f>
        <v>42</v>
      </c>
      <c r="AF45" s="138">
        <f ca="1">TblExplore[[#This Row],[Time]]</f>
        <v>46243.458333333234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46243.458333333234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 + IF(TblMagic[[#This Row],[Active Arc Infusion]]&gt;0,400,0)),0)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 + IF(TblMagic[[#This Row],[Active Arc Infusion]]&gt;0,TblMili[[#This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419</v>
      </c>
      <c r="AB46" s="154"/>
      <c r="AC46" s="180">
        <f ca="1">(TblConstr[[#This Row],[Tot Smi]]+TblConstr[[#This Row],[Dest Smi]])/(TblConstr[[#This Row],[Land]]-TblExplore[[#This Row],[Land Bonus]]*20)</f>
        <v>0</v>
      </c>
      <c r="AD46" s="137"/>
      <c r="AE46" s="246">
        <f>TblMili[[#This Row],[Hour]]</f>
        <v>43</v>
      </c>
      <c r="AF46" s="138">
        <f ca="1">TblExplore[[#This Row],[Time]]</f>
        <v>46243.499999999898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46243.499999999898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 + IF(TblMagic[[#This Row],[Active Arc Infusion]]&gt;0,400,0)),0)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 + IF(TblMagic[[#This Row],[Active Arc Infusion]]&gt;0,TblMili[[#This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426</v>
      </c>
      <c r="AB47" s="154"/>
      <c r="AC47" s="180">
        <f ca="1">(TblConstr[[#This Row],[Tot Smi]]+TblConstr[[#This Row],[Dest Smi]])/(TblConstr[[#This Row],[Land]]-TblExplore[[#This Row],[Land Bonus]]*20)</f>
        <v>0</v>
      </c>
      <c r="AD47" s="137"/>
      <c r="AE47" s="246">
        <f>TblMili[[#This Row],[Hour]]</f>
        <v>44</v>
      </c>
      <c r="AF47" s="138">
        <f ca="1">TblExplore[[#This Row],[Time]]</f>
        <v>46243.541666666562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46243.541666666562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 + IF(TblMagic[[#This Row],[Active Arc Infusion]]&gt;0,400,0)),0)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 + IF(TblMagic[[#This Row],[Active Arc Infusion]]&gt;0,TblMili[[#This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433</v>
      </c>
      <c r="AB48" s="154"/>
      <c r="AC48" s="180">
        <f ca="1">(TblConstr[[#This Row],[Tot Smi]]+TblConstr[[#This Row],[Dest Smi]])/(TblConstr[[#This Row],[Land]]-TblExplore[[#This Row],[Land Bonus]]*20)</f>
        <v>0</v>
      </c>
      <c r="AD48" s="137"/>
      <c r="AE48" s="246">
        <f>TblMili[[#This Row],[Hour]]</f>
        <v>45</v>
      </c>
      <c r="AF48" s="138">
        <f ca="1">TblExplore[[#This Row],[Time]]</f>
        <v>46243.583333333227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46243.583333333227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 + IF(TblMagic[[#This Row],[Active Arc Infusion]]&gt;0,400,0)),0)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 + IF(TblMagic[[#This Row],[Active Arc Infusion]]&gt;0,TblMili[[#This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439</v>
      </c>
      <c r="AB49" s="154"/>
      <c r="AC49" s="180">
        <f ca="1">(TblConstr[[#This Row],[Tot Smi]]+TblConstr[[#This Row],[Dest Smi]])/(TblConstr[[#This Row],[Land]]-TblExplore[[#This Row],[Land Bonus]]*20)</f>
        <v>0</v>
      </c>
      <c r="AD49" s="137"/>
      <c r="AE49" s="246">
        <f>TblMili[[#This Row],[Hour]]</f>
        <v>46</v>
      </c>
      <c r="AF49" s="138">
        <f ca="1">TblExplore[[#This Row],[Time]]</f>
        <v>46243.624999999891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46243.624999999891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 + IF(TblMagic[[#This Row],[Active Arc Infusion]]&gt;0,400,0)),0)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 + IF(TblMagic[[#This Row],[Active Arc Infusion]]&gt;0,TblMili[[#This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445</v>
      </c>
      <c r="AB50" s="154"/>
      <c r="AC50" s="180">
        <f ca="1">(TblConstr[[#This Row],[Tot Smi]]+TblConstr[[#This Row],[Dest Smi]])/(TblConstr[[#This Row],[Land]]-TblExplore[[#This Row],[Land Bonus]]*20)</f>
        <v>0</v>
      </c>
      <c r="AD50" s="137"/>
      <c r="AE50" s="246">
        <f>TblMili[[#This Row],[Hour]]</f>
        <v>47</v>
      </c>
      <c r="AF50" s="138">
        <f ca="1">TblExplore[[#This Row],[Time]]</f>
        <v>46243.666666666555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46243.666666666555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 + IF(TblMagic[[#This Row],[Active Arc Infusion]]&gt;0,400,0)),0)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 + IF(TblMagic[[#This Row],[Active Arc Infusion]]&gt;0,TblMili[[#This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451</v>
      </c>
      <c r="AB51" s="154"/>
      <c r="AC51" s="180">
        <f ca="1">(TblConstr[[#This Row],[Tot Smi]]+TblConstr[[#This Row],[Dest Smi]])/(TblConstr[[#This Row],[Land]]-TblExplore[[#This Row],[Land Bonus]]*20)</f>
        <v>0</v>
      </c>
      <c r="AD51" s="137"/>
      <c r="AE51" s="246">
        <f>TblMili[[#This Row],[Hour]]</f>
        <v>48</v>
      </c>
      <c r="AF51" s="138">
        <f ca="1">TblExplore[[#This Row],[Time]]</f>
        <v>46243.708333333219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46243.708333333219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 + IF(TblMagic[[#This Row],[Active Arc Infusion]]&gt;0,400,0)),0)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 + IF(TblMagic[[#This Row],[Active Arc Infusion]]&gt;0,TblMili[[#This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457</v>
      </c>
      <c r="AB52" s="154"/>
      <c r="AC52" s="180">
        <f ca="1">(TblConstr[[#This Row],[Tot Smi]]+TblConstr[[#This Row],[Dest Smi]])/(TblConstr[[#This Row],[Land]]-TblExplore[[#This Row],[Land Bonus]]*20)</f>
        <v>0</v>
      </c>
      <c r="AD52" s="256"/>
      <c r="AE52" s="257">
        <f>TblMili[[#This Row],[Hour]]</f>
        <v>49</v>
      </c>
      <c r="AF52" s="138">
        <f ca="1">TblExplore[[#This Row],[Time]]</f>
        <v>46243.749999999884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46243.749999999884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 + IF(TblMagic[[#This Row],[Active Arc Infusion]]&gt;0,400,0)),0)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 + IF(TblMagic[[#This Row],[Active Arc Infusion]]&gt;0,TblMili[[#This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463</v>
      </c>
      <c r="AB53" s="154"/>
      <c r="AC53" s="180">
        <f ca="1">(TblConstr[[#This Row],[Tot Smi]]+TblConstr[[#This Row],[Dest Smi]])/(TblConstr[[#This Row],[Land]]-TblExplore[[#This Row],[Land Bonus]]*20)</f>
        <v>0</v>
      </c>
      <c r="AD53" s="137"/>
      <c r="AE53" s="246">
        <f>TblMili[[#This Row],[Hour]]</f>
        <v>50</v>
      </c>
      <c r="AF53" s="138">
        <f ca="1">TblExplore[[#This Row],[Time]]</f>
        <v>46243.791666666548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46243.791666666548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 + IF(TblMagic[[#This Row],[Active Arc Infusion]]&gt;0,400,0)),0)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 + IF(TblMagic[[#This Row],[Active Arc Infusion]]&gt;0,TblMili[[#This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469</v>
      </c>
      <c r="AB54" s="154"/>
      <c r="AC54" s="180">
        <f ca="1">(TblConstr[[#This Row],[Tot Smi]]+TblConstr[[#This Row],[Dest Smi]])/(TblConstr[[#This Row],[Land]]-TblExplore[[#This Row],[Land Bonus]]*20)</f>
        <v>0</v>
      </c>
      <c r="AD54" s="137"/>
      <c r="AE54" s="246">
        <f>TblMili[[#This Row],[Hour]]</f>
        <v>51</v>
      </c>
      <c r="AF54" s="138">
        <f ca="1">TblExplore[[#This Row],[Time]]</f>
        <v>46243.833333333212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46243.833333333212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 + IF(TblMagic[[#This Row],[Active Arc Infusion]]&gt;0,400,0)),0)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 + IF(TblMagic[[#This Row],[Active Arc Infusion]]&gt;0,TblMili[[#This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475</v>
      </c>
      <c r="AB55" s="154"/>
      <c r="AC55" s="180">
        <f ca="1">(TblConstr[[#This Row],[Tot Smi]]+TblConstr[[#This Row],[Dest Smi]])/(TblConstr[[#This Row],[Land]]-TblExplore[[#This Row],[Land Bonus]]*20)</f>
        <v>0</v>
      </c>
      <c r="AD55" s="137"/>
      <c r="AE55" s="246">
        <f>TblMili[[#This Row],[Hour]]</f>
        <v>52</v>
      </c>
      <c r="AF55" s="138">
        <f ca="1">TblExplore[[#This Row],[Time]]</f>
        <v>46243.874999999876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46243.874999999876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 + IF(TblMagic[[#This Row],[Active Arc Infusion]]&gt;0,400,0)),0)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 + IF(TblMagic[[#This Row],[Active Arc Infusion]]&gt;0,TblMili[[#This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481</v>
      </c>
      <c r="AB56" s="154"/>
      <c r="AC56" s="180">
        <f ca="1">(TblConstr[[#This Row],[Tot Smi]]+TblConstr[[#This Row],[Dest Smi]])/(TblConstr[[#This Row],[Land]]-TblExplore[[#This Row],[Land Bonus]]*20)</f>
        <v>0</v>
      </c>
      <c r="AD56" s="137"/>
      <c r="AE56" s="246">
        <f>TblMili[[#This Row],[Hour]]</f>
        <v>53</v>
      </c>
      <c r="AF56" s="138">
        <f ca="1">TblExplore[[#This Row],[Time]]</f>
        <v>46243.916666666541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46243.916666666541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 + IF(TblMagic[[#This Row],[Active Arc Infusion]]&gt;0,400,0)),0)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 + IF(TblMagic[[#This Row],[Active Arc Infusion]]&gt;0,TblMili[[#This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487</v>
      </c>
      <c r="AB57" s="154"/>
      <c r="AC57" s="180">
        <f ca="1">(TblConstr[[#This Row],[Tot Smi]]+TblConstr[[#This Row],[Dest Smi]])/(TblConstr[[#This Row],[Land]]-TblExplore[[#This Row],[Land Bonus]]*20)</f>
        <v>0</v>
      </c>
      <c r="AD57" s="137"/>
      <c r="AE57" s="246">
        <f>TblMili[[#This Row],[Hour]]</f>
        <v>54</v>
      </c>
      <c r="AF57" s="138">
        <f ca="1">TblExplore[[#This Row],[Time]]</f>
        <v>46243.958333333205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46243.958333333205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 + IF(TblMagic[[#This Row],[Active Arc Infusion]]&gt;0,400,0)),0)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 + IF(TblMagic[[#This Row],[Active Arc Infusion]]&gt;0,TblMili[[#This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493</v>
      </c>
      <c r="AB58" s="154"/>
      <c r="AC58" s="180">
        <f ca="1">(TblConstr[[#This Row],[Tot Smi]]+TblConstr[[#This Row],[Dest Smi]])/(TblConstr[[#This Row],[Land]]-TblExplore[[#This Row],[Land Bonus]]*20)</f>
        <v>0</v>
      </c>
      <c r="AD58" s="137"/>
      <c r="AE58" s="246">
        <f>TblMili[[#This Row],[Hour]]</f>
        <v>55</v>
      </c>
      <c r="AF58" s="138">
        <f ca="1">TblExplore[[#This Row],[Time]]</f>
        <v>46243.999999999869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46243.999999999869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 + IF(TblMagic[[#This Row],[Active Arc Infusion]]&gt;0,400,0)),0)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 + IF(TblMagic[[#This Row],[Active Arc Infusion]]&gt;0,TblMili[[#This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499</v>
      </c>
      <c r="AB59" s="154"/>
      <c r="AC59" s="180">
        <f ca="1">(TblConstr[[#This Row],[Tot Smi]]+TblConstr[[#This Row],[Dest Smi]])/(TblConstr[[#This Row],[Land]]-TblExplore[[#This Row],[Land Bonus]]*20)</f>
        <v>0</v>
      </c>
      <c r="AD59" s="137"/>
      <c r="AE59" s="246">
        <f>TblMili[[#This Row],[Hour]]</f>
        <v>56</v>
      </c>
      <c r="AF59" s="138">
        <f ca="1">TblExplore[[#This Row],[Time]]</f>
        <v>46244.041666666533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46244.041666666533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 + IF(TblMagic[[#This Row],[Active Arc Infusion]]&gt;0,400,0)),0)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 + IF(TblMagic[[#This Row],[Active Arc Infusion]]&gt;0,TblMili[[#This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505</v>
      </c>
      <c r="AB60" s="154"/>
      <c r="AC60" s="180">
        <f ca="1">(TblConstr[[#This Row],[Tot Smi]]+TblConstr[[#This Row],[Dest Smi]])/(TblConstr[[#This Row],[Land]]-TblExplore[[#This Row],[Land Bonus]]*20)</f>
        <v>0</v>
      </c>
      <c r="AD60" s="137"/>
      <c r="AE60" s="246">
        <f>TblMili[[#This Row],[Hour]]</f>
        <v>57</v>
      </c>
      <c r="AF60" s="138">
        <f ca="1">TblExplore[[#This Row],[Time]]</f>
        <v>46244.083333333198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46244.083333333198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 + IF(TblMagic[[#This Row],[Active Arc Infusion]]&gt;0,400,0)),0)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 + IF(TblMagic[[#This Row],[Active Arc Infusion]]&gt;0,TblMili[[#This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511</v>
      </c>
      <c r="AB61" s="154"/>
      <c r="AC61" s="180">
        <f ca="1">(TblConstr[[#This Row],[Tot Smi]]+TblConstr[[#This Row],[Dest Smi]])/(TblConstr[[#This Row],[Land]]-TblExplore[[#This Row],[Land Bonus]]*20)</f>
        <v>0</v>
      </c>
      <c r="AD61" s="137"/>
      <c r="AE61" s="246">
        <f>TblMili[[#This Row],[Hour]]</f>
        <v>58</v>
      </c>
      <c r="AF61" s="138">
        <f ca="1">TblExplore[[#This Row],[Time]]</f>
        <v>46244.124999999862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46244.124999999862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 + IF(TblMagic[[#This Row],[Active Arc Infusion]]&gt;0,400,0)),0)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 + IF(TblMagic[[#This Row],[Active Arc Infusion]]&gt;0,TblMili[[#This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517</v>
      </c>
      <c r="AB62" s="154"/>
      <c r="AC62" s="180">
        <f ca="1">(TblConstr[[#This Row],[Tot Smi]]+TblConstr[[#This Row],[Dest Smi]])/(TblConstr[[#This Row],[Land]]-TblExplore[[#This Row],[Land Bonus]]*20)</f>
        <v>0</v>
      </c>
      <c r="AD62" s="137"/>
      <c r="AE62" s="246">
        <f>TblMili[[#This Row],[Hour]]</f>
        <v>59</v>
      </c>
      <c r="AF62" s="138">
        <f ca="1">TblExplore[[#This Row],[Time]]</f>
        <v>46244.166666666526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46244.166666666526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 + IF(TblMagic[[#This Row],[Active Arc Infusion]]&gt;0,400,0)),0)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 + IF(TblMagic[[#This Row],[Active Arc Infusion]]&gt;0,TblMili[[#This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523</v>
      </c>
      <c r="AB63" s="154"/>
      <c r="AC63" s="180">
        <f ca="1">(TblConstr[[#This Row],[Tot Smi]]+TblConstr[[#This Row],[Dest Smi]])/(TblConstr[[#This Row],[Land]]-TblExplore[[#This Row],[Land Bonus]]*20)</f>
        <v>0</v>
      </c>
      <c r="AD63" s="137"/>
      <c r="AE63" s="246">
        <f>TblMili[[#This Row],[Hour]]</f>
        <v>60</v>
      </c>
      <c r="AF63" s="138">
        <f ca="1">TblExplore[[#This Row],[Time]]</f>
        <v>46244.20833333319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46244.20833333319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 + IF(TblMagic[[#This Row],[Active Arc Infusion]]&gt;0,400,0)),0)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 + IF(TblMagic[[#This Row],[Active Arc Infusion]]&gt;0,TblMili[[#This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529</v>
      </c>
      <c r="AB64" s="154"/>
      <c r="AC64" s="180">
        <f ca="1">(TblConstr[[#This Row],[Tot Smi]]+TblConstr[[#This Row],[Dest Smi]])/(TblConstr[[#This Row],[Land]]-TblExplore[[#This Row],[Land Bonus]]*20)</f>
        <v>0</v>
      </c>
      <c r="AD64" s="246"/>
      <c r="AE64" s="246">
        <f>TblMili[[#This Row],[Hour]]</f>
        <v>61</v>
      </c>
      <c r="AF64" s="138">
        <f ca="1">TblExplore[[#This Row],[Time]]</f>
        <v>46244.249999999854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46244.249999999854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 + IF(TblMagic[[#This Row],[Active Arc Infusion]]&gt;0,400,0)),0)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 + IF(TblMagic[[#This Row],[Active Arc Infusion]]&gt;0,TblMili[[#This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534</v>
      </c>
      <c r="AB65" s="154"/>
      <c r="AC65" s="180">
        <f ca="1">(TblConstr[[#This Row],[Tot Smi]]+TblConstr[[#This Row],[Dest Smi]])/(TblConstr[[#This Row],[Land]]-TblExplore[[#This Row],[Land Bonus]]*20)</f>
        <v>0</v>
      </c>
      <c r="AD65" s="137"/>
      <c r="AE65" s="246">
        <f>TblMili[[#This Row],[Hour]]</f>
        <v>62</v>
      </c>
      <c r="AF65" s="138">
        <f ca="1">TblExplore[[#This Row],[Time]]</f>
        <v>46244.291666666519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46244.291666666519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 + IF(TblMagic[[#This Row],[Active Arc Infusion]]&gt;0,400,0)),0)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 + IF(TblMagic[[#This Row],[Active Arc Infusion]]&gt;0,TblMili[[#This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539</v>
      </c>
      <c r="AB66" s="154"/>
      <c r="AC66" s="180">
        <f ca="1">(TblConstr[[#This Row],[Tot Smi]]+TblConstr[[#This Row],[Dest Smi]])/(TblConstr[[#This Row],[Land]]-TblExplore[[#This Row],[Land Bonus]]*20)</f>
        <v>0</v>
      </c>
      <c r="AD66" s="137"/>
      <c r="AE66" s="246">
        <f>TblMili[[#This Row],[Hour]]</f>
        <v>63</v>
      </c>
      <c r="AF66" s="138">
        <f ca="1">TblExplore[[#This Row],[Time]]</f>
        <v>46244.333333333183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46244.333333333183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 + IF(TblMagic[[#This Row],[Active Arc Infusion]]&gt;0,400,0)),0)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 + IF(TblMagic[[#This Row],[Active Arc Infusion]]&gt;0,TblMili[[#This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544</v>
      </c>
      <c r="AB67" s="154"/>
      <c r="AC67" s="180">
        <f ca="1">(TblConstr[[#This Row],[Tot Smi]]+TblConstr[[#This Row],[Dest Smi]])/(TblConstr[[#This Row],[Land]]-TblExplore[[#This Row],[Land Bonus]]*20)</f>
        <v>0</v>
      </c>
      <c r="AD67" s="137"/>
      <c r="AE67" s="246">
        <f>TblMili[[#This Row],[Hour]]</f>
        <v>64</v>
      </c>
      <c r="AF67" s="138">
        <f ca="1">TblExplore[[#This Row],[Time]]</f>
        <v>46244.374999999847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46244.374999999847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 + IF(TblMagic[[#This Row],[Active Arc Infusion]]&gt;0,400,0)),0)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 + IF(TblMagic[[#This Row],[Active Arc Infusion]]&gt;0,TblMili[[#This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549</v>
      </c>
      <c r="AB68" s="154"/>
      <c r="AC68" s="180">
        <f ca="1">(TblConstr[[#This Row],[Tot Smi]]+TblConstr[[#This Row],[Dest Smi]])/(TblConstr[[#This Row],[Land]]-TblExplore[[#This Row],[Land Bonus]]*20)</f>
        <v>0</v>
      </c>
      <c r="AD68" s="137"/>
      <c r="AE68" s="246">
        <f>TblMili[[#This Row],[Hour]]</f>
        <v>65</v>
      </c>
      <c r="AF68" s="138">
        <f ca="1">TblExplore[[#This Row],[Time]]</f>
        <v>46244.416666666511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46244.416666666511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 + IF(TblMagic[[#This Row],[Active Arc Infusion]]&gt;0,400,0)),0)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 + IF(TblMagic[[#This Row],[Active Arc Infusion]]&gt;0,TblMili[[#This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554</v>
      </c>
      <c r="AB69" s="154"/>
      <c r="AC69" s="180">
        <f ca="1">(TblConstr[[#This Row],[Tot Smi]]+TblConstr[[#This Row],[Dest Smi]])/(TblConstr[[#This Row],[Land]]-TblExplore[[#This Row],[Land Bonus]]*20)</f>
        <v>0</v>
      </c>
      <c r="AD69" s="137"/>
      <c r="AE69" s="246">
        <f>TblMili[[#This Row],[Hour]]</f>
        <v>66</v>
      </c>
      <c r="AF69" s="138">
        <f ca="1">TblExplore[[#This Row],[Time]]</f>
        <v>46244.458333333176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46244.458333333176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 + IF(TblMagic[[#This Row],[Active Arc Infusion]]&gt;0,400,0)),0)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 + IF(TblMagic[[#This Row],[Active Arc Infusion]]&gt;0,TblMili[[#This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559</v>
      </c>
      <c r="AB70" s="154"/>
      <c r="AC70" s="180">
        <f ca="1">(TblConstr[[#This Row],[Tot Smi]]+TblConstr[[#This Row],[Dest Smi]])/(TblConstr[[#This Row],[Land]]-TblExplore[[#This Row],[Land Bonus]]*20)</f>
        <v>0</v>
      </c>
      <c r="AD70" s="137"/>
      <c r="AE70" s="246">
        <f>TblMili[[#This Row],[Hour]]</f>
        <v>67</v>
      </c>
      <c r="AF70" s="138">
        <f ca="1">TblExplore[[#This Row],[Time]]</f>
        <v>46244.49999999984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46244.49999999984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 + IF(TblMagic[[#This Row],[Active Arc Infusion]]&gt;0,400,0)),0)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 + IF(TblMagic[[#This Row],[Active Arc Infusion]]&gt;0,TblMili[[#This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564</v>
      </c>
      <c r="AB71" s="154"/>
      <c r="AC71" s="180">
        <f ca="1">(TblConstr[[#This Row],[Tot Smi]]+TblConstr[[#This Row],[Dest Smi]])/(TblConstr[[#This Row],[Land]]-TblExplore[[#This Row],[Land Bonus]]*20)</f>
        <v>0</v>
      </c>
      <c r="AD71" s="137"/>
      <c r="AE71" s="246">
        <f>TblMili[[#This Row],[Hour]]</f>
        <v>68</v>
      </c>
      <c r="AF71" s="138">
        <f ca="1">TblExplore[[#This Row],[Time]]</f>
        <v>46244.541666666504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46244.541666666504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 + IF(TblMagic[[#This Row],[Active Arc Infusion]]&gt;0,400,0)),0)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 + IF(TblMagic[[#This Row],[Active Arc Infusion]]&gt;0,TblMili[[#This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569</v>
      </c>
      <c r="AB72" s="154"/>
      <c r="AC72" s="180">
        <f ca="1">(TblConstr[[#This Row],[Tot Smi]]+TblConstr[[#This Row],[Dest Smi]])/(TblConstr[[#This Row],[Land]]-TblExplore[[#This Row],[Land Bonus]]*20)</f>
        <v>0</v>
      </c>
      <c r="AD72" s="137"/>
      <c r="AE72" s="246">
        <f>TblMili[[#This Row],[Hour]]</f>
        <v>69</v>
      </c>
      <c r="AF72" s="138">
        <f ca="1">TblExplore[[#This Row],[Time]]</f>
        <v>46244.583333333168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46244.583333333168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 + IF(TblMagic[[#This Row],[Active Arc Infusion]]&gt;0,400,0)),0)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 + IF(TblMagic[[#This Row],[Active Arc Infusion]]&gt;0,TblMili[[#This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574</v>
      </c>
      <c r="AB73" s="154"/>
      <c r="AC73" s="180">
        <f ca="1">(TblConstr[[#This Row],[Tot Smi]]+TblConstr[[#This Row],[Dest Smi]])/(TblConstr[[#This Row],[Land]]-TblExplore[[#This Row],[Land Bonus]]*20)</f>
        <v>0</v>
      </c>
      <c r="AD73" s="137"/>
      <c r="AE73" s="246">
        <f>TblMili[[#This Row],[Hour]]</f>
        <v>70</v>
      </c>
      <c r="AF73" s="138">
        <f ca="1">TblExplore[[#This Row],[Time]]</f>
        <v>46244.624999999833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46244.624999999833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 + IF(TblMagic[[#This Row],[Active Arc Infusion]]&gt;0,400,0)),0)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 + IF(TblMagic[[#This Row],[Active Arc Infusion]]&gt;0,TblMili[[#This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579</v>
      </c>
      <c r="AB74" s="154"/>
      <c r="AC74" s="180">
        <f ca="1">(TblConstr[[#This Row],[Tot Smi]]+TblConstr[[#This Row],[Dest Smi]])/(TblConstr[[#This Row],[Land]]-TblExplore[[#This Row],[Land Bonus]]*20)</f>
        <v>0</v>
      </c>
      <c r="AD74" s="137"/>
      <c r="AE74" s="246">
        <f>TblMili[[#This Row],[Hour]]</f>
        <v>71</v>
      </c>
      <c r="AF74" s="138">
        <f ca="1">TblExplore[[#This Row],[Time]]</f>
        <v>46244.666666666497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46244.666666666497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 + IF(TblMagic[[#This Row],[Active Arc Infusion]]&gt;0,400,0)),0)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 + IF(TblMagic[[#This Row],[Active Arc Infusion]]&gt;0,TblMili[[#This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584</v>
      </c>
      <c r="AB75" s="154"/>
      <c r="AC75" s="180">
        <f ca="1">(TblConstr[[#This Row],[Tot Smi]]+TblConstr[[#This Row],[Dest Smi]])/(TblConstr[[#This Row],[Land]]-TblExplore[[#This Row],[Land Bonus]]*20)</f>
        <v>0</v>
      </c>
      <c r="AD75" s="137"/>
      <c r="AE75" s="246">
        <f>TblMili[[#This Row],[Hour]]</f>
        <v>72</v>
      </c>
      <c r="AF75" s="138">
        <f ca="1">TblExplore[[#This Row],[Time]]</f>
        <v>46244.708333333161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46244.708333333161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 + IF(TblMagic[[#This Row],[Active Arc Infusion]]&gt;0,400,0)),0)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 + IF(TblMagic[[#This Row],[Active Arc Infusion]]&gt;0,TblMili[[#This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589</v>
      </c>
      <c r="AB76" s="154"/>
      <c r="AC76" s="429">
        <f ca="1">(TblConstr[[#This Row],[Tot Smi]]+TblConstr[[#This Row],[Dest Smi]])/(TblConstr[[#This Row],[Land]]-TblExplore[[#This Row],[Land Bonus]]*20)</f>
        <v>0</v>
      </c>
      <c r="AD76" s="137"/>
      <c r="AE76" s="246">
        <f>TblMili[[#This Row],[Hour]]</f>
        <v>73</v>
      </c>
      <c r="AF76" s="138">
        <f ca="1">TblExplore[[#This Row],[Time]]</f>
        <v>46244.749999999825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46244.749999999825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 + IF(TblMagic[[#This Row],[Active Arc Infusion]]&gt;0,400,0)),0)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 + IF(TblMagic[[#This Row],[Active Arc Infusion]]&gt;0,TblMili[[#This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594</v>
      </c>
      <c r="AB77" s="154"/>
      <c r="AC77" s="180">
        <f ca="1">(TblConstr[[#This Row],[Tot Smi]]+TblConstr[[#This Row],[Dest Smi]])/(TblConstr[[#This Row],[Land]]-TblExplore[[#This Row],[Land Bonus]]*20)</f>
        <v>0</v>
      </c>
      <c r="AD77" s="137"/>
      <c r="AE77" s="246">
        <f>TblMili[[#This Row],[Hour]]</f>
        <v>74</v>
      </c>
      <c r="AF77" s="138">
        <f ca="1">TblExplore[[#This Row],[Time]]</f>
        <v>46244.79166666649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46244.79166666649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 + IF(TblMagic[[#This Row],[Active Arc Infusion]]&gt;0,400,0)),0)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 + IF(TblMagic[[#This Row],[Active Arc Infusion]]&gt;0,TblMili[[#This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599</v>
      </c>
      <c r="AB78" s="154"/>
      <c r="AC78" s="180">
        <f ca="1">(TblConstr[[#This Row],[Tot Smi]]+TblConstr[[#This Row],[Dest Smi]])/(TblConstr[[#This Row],[Land]]-TblExplore[[#This Row],[Land Bonus]]*20)</f>
        <v>0</v>
      </c>
      <c r="AD78" s="137"/>
      <c r="AE78" s="246">
        <f>TblMili[[#This Row],[Hour]]</f>
        <v>75</v>
      </c>
      <c r="AF78" s="138">
        <f ca="1">TblExplore[[#This Row],[Time]]</f>
        <v>46244.833333333154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46244.833333333154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 + IF(TblMagic[[#This Row],[Active Arc Infusion]]&gt;0,400,0)),0)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 + IF(TblMagic[[#This Row],[Active Arc Infusion]]&gt;0,TblMili[[#This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604</v>
      </c>
      <c r="AB79" s="154"/>
      <c r="AC79" s="180">
        <f ca="1">(TblConstr[[#This Row],[Tot Smi]]+TblConstr[[#This Row],[Dest Smi]])/(TblConstr[[#This Row],[Land]]-TblExplore[[#This Row],[Land Bonus]]*20)</f>
        <v>0</v>
      </c>
      <c r="AD79" s="137"/>
      <c r="AE79" s="246">
        <f>TblMili[[#This Row],[Hour]]</f>
        <v>76</v>
      </c>
      <c r="AF79" s="138">
        <f ca="1">TblExplore[[#This Row],[Time]]</f>
        <v>46244.874999999818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46244.874999999818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 + IF(TblMagic[[#This Row],[Active Arc Infusion]]&gt;0,400,0)),0)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 + IF(TblMagic[[#This Row],[Active Arc Infusion]]&gt;0,TblMili[[#This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609</v>
      </c>
      <c r="AB80" s="154"/>
      <c r="AC80" s="180">
        <f ca="1">(TblConstr[[#This Row],[Tot Smi]]+TblConstr[[#This Row],[Dest Smi]])/(TblConstr[[#This Row],[Land]]-TblExplore[[#This Row],[Land Bonus]]*20)</f>
        <v>0</v>
      </c>
      <c r="AD80" s="137"/>
      <c r="AE80" s="246">
        <f>TblMili[[#This Row],[Hour]]</f>
        <v>77</v>
      </c>
      <c r="AF80" s="138">
        <f ca="1">TblExplore[[#This Row],[Time]]</f>
        <v>46244.916666666482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46244.916666666482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 + IF(TblMagic[[#This Row],[Active Arc Infusion]]&gt;0,400,0)),0)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 + IF(TblMagic[[#This Row],[Active Arc Infusion]]&gt;0,TblMili[[#This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614</v>
      </c>
      <c r="AB81" s="154"/>
      <c r="AC81" s="180">
        <f ca="1">(TblConstr[[#This Row],[Tot Smi]]+TblConstr[[#This Row],[Dest Smi]])/(TblConstr[[#This Row],[Land]]-TblExplore[[#This Row],[Land Bonus]]*20)</f>
        <v>0</v>
      </c>
      <c r="AD81" s="137"/>
      <c r="AE81" s="246">
        <f>TblMili[[#This Row],[Hour]]</f>
        <v>78</v>
      </c>
      <c r="AF81" s="138">
        <f ca="1">TblExplore[[#This Row],[Time]]</f>
        <v>46244.958333333147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46244.958333333147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 + IF(TblMagic[[#This Row],[Active Arc Infusion]]&gt;0,400,0)),0)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 + IF(TblMagic[[#This Row],[Active Arc Infusion]]&gt;0,TblMili[[#This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619</v>
      </c>
      <c r="AB82" s="154"/>
      <c r="AC82" s="180">
        <f ca="1">(TblConstr[[#This Row],[Tot Smi]]+TblConstr[[#This Row],[Dest Smi]])/(TblConstr[[#This Row],[Land]]-TblExplore[[#This Row],[Land Bonus]]*20)</f>
        <v>0</v>
      </c>
      <c r="AD82" s="137"/>
      <c r="AE82" s="246">
        <f>TblMili[[#This Row],[Hour]]</f>
        <v>79</v>
      </c>
      <c r="AF82" s="138">
        <f ca="1">TblExplore[[#This Row],[Time]]</f>
        <v>46244.999999999811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46244.999999999811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 + IF(TblMagic[[#This Row],[Active Arc Infusion]]&gt;0,400,0)),0)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 + IF(TblMagic[[#This Row],[Active Arc Infusion]]&gt;0,TblMili[[#This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624</v>
      </c>
      <c r="AB83" s="154"/>
      <c r="AC83" s="180">
        <f ca="1">(TblConstr[[#This Row],[Tot Smi]]+TblConstr[[#This Row],[Dest Smi]])/(TblConstr[[#This Row],[Land]]-TblExplore[[#This Row],[Land Bonus]]*20)</f>
        <v>0</v>
      </c>
      <c r="AD83" s="137"/>
      <c r="AE83" s="246">
        <f>TblMili[[#This Row],[Hour]]</f>
        <v>80</v>
      </c>
      <c r="AF83" s="138">
        <f ca="1">TblExplore[[#This Row],[Time]]</f>
        <v>46245.041666666475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46245.041666666475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 + IF(TblMagic[[#This Row],[Active Arc Infusion]]&gt;0,400,0)),0)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 + IF(TblMagic[[#This Row],[Active Arc Infusion]]&gt;0,TblMili[[#This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629</v>
      </c>
      <c r="AB84" s="154"/>
      <c r="AC84" s="180">
        <f ca="1">(TblConstr[[#This Row],[Tot Smi]]+TblConstr[[#This Row],[Dest Smi]])/(TblConstr[[#This Row],[Land]]-TblExplore[[#This Row],[Land Bonus]]*20)</f>
        <v>0</v>
      </c>
      <c r="AD84" s="137"/>
      <c r="AE84" s="246">
        <f>TblMili[[#This Row],[Hour]]</f>
        <v>81</v>
      </c>
      <c r="AF84" s="138">
        <f ca="1">TblExplore[[#This Row],[Time]]</f>
        <v>46245.083333333139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46245.083333333139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 + IF(TblMagic[[#This Row],[Active Arc Infusion]]&gt;0,400,0)),0)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 + IF(TblMagic[[#This Row],[Active Arc Infusion]]&gt;0,TblMili[[#This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633</v>
      </c>
      <c r="AB85" s="154"/>
      <c r="AC85" s="180">
        <f ca="1">(TblConstr[[#This Row],[Tot Smi]]+TblConstr[[#This Row],[Dest Smi]])/(TblConstr[[#This Row],[Land]]-TblExplore[[#This Row],[Land Bonus]]*20)</f>
        <v>0</v>
      </c>
      <c r="AD85" s="137"/>
      <c r="AE85" s="246">
        <f>TblMili[[#This Row],[Hour]]</f>
        <v>82</v>
      </c>
      <c r="AF85" s="138">
        <f ca="1">TblExplore[[#This Row],[Time]]</f>
        <v>46245.124999999804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46245.124999999804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 + IF(TblMagic[[#This Row],[Active Arc Infusion]]&gt;0,400,0)),0)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 + IF(TblMagic[[#This Row],[Active Arc Infusion]]&gt;0,TblMili[[#This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637</v>
      </c>
      <c r="AB86" s="154"/>
      <c r="AC86" s="180">
        <f ca="1">(TblConstr[[#This Row],[Tot Smi]]+TblConstr[[#This Row],[Dest Smi]])/(TblConstr[[#This Row],[Land]]-TblExplore[[#This Row],[Land Bonus]]*20)</f>
        <v>0</v>
      </c>
      <c r="AD86" s="137"/>
      <c r="AE86" s="246">
        <f>TblMili[[#This Row],[Hour]]</f>
        <v>83</v>
      </c>
      <c r="AF86" s="138">
        <f ca="1">TblExplore[[#This Row],[Time]]</f>
        <v>46245.166666666468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46245.166666666468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 + IF(TblMagic[[#This Row],[Active Arc Infusion]]&gt;0,400,0)),0)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 + IF(TblMagic[[#This Row],[Active Arc Infusion]]&gt;0,TblMili[[#This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641</v>
      </c>
      <c r="AB87" s="154"/>
      <c r="AC87" s="180">
        <f ca="1">(TblConstr[[#This Row],[Tot Smi]]+TblConstr[[#This Row],[Dest Smi]])/(TblConstr[[#This Row],[Land]]-TblExplore[[#This Row],[Land Bonus]]*20)</f>
        <v>0</v>
      </c>
      <c r="AD87" s="137"/>
      <c r="AE87" s="246">
        <f>TblMili[[#This Row],[Hour]]</f>
        <v>84</v>
      </c>
      <c r="AF87" s="138">
        <f ca="1">TblExplore[[#This Row],[Time]]</f>
        <v>46245.208333333132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46245.208333333132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 + IF(TblMagic[[#This Row],[Active Arc Infusion]]&gt;0,400,0)),0)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 + IF(TblMagic[[#This Row],[Active Arc Infusion]]&gt;0,TblMili[[#This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645</v>
      </c>
      <c r="AB88" s="154"/>
      <c r="AC88" s="180">
        <f ca="1">(TblConstr[[#This Row],[Tot Smi]]+TblConstr[[#This Row],[Dest Smi]])/(TblConstr[[#This Row],[Land]]-TblExplore[[#This Row],[Land Bonus]]*20)</f>
        <v>0</v>
      </c>
      <c r="AD88" s="246"/>
      <c r="AE88" s="246">
        <f>TblMili[[#This Row],[Hour]]</f>
        <v>85</v>
      </c>
      <c r="AF88" s="138">
        <f ca="1">TblExplore[[#This Row],[Time]]</f>
        <v>46245.249999999796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46245.249999999796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 + IF(TblMagic[[#This Row],[Active Arc Infusion]]&gt;0,400,0)),0)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 + IF(TblMagic[[#This Row],[Active Arc Infusion]]&gt;0,TblMili[[#This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649</v>
      </c>
      <c r="AB89" s="154"/>
      <c r="AC89" s="180">
        <f ca="1">(TblConstr[[#This Row],[Tot Smi]]+TblConstr[[#This Row],[Dest Smi]])/(TblConstr[[#This Row],[Land]]-TblExplore[[#This Row],[Land Bonus]]*20)</f>
        <v>0</v>
      </c>
      <c r="AD89" s="137"/>
      <c r="AE89" s="246">
        <f>TblMili[[#This Row],[Hour]]</f>
        <v>86</v>
      </c>
      <c r="AF89" s="138">
        <f ca="1">TblExplore[[#This Row],[Time]]</f>
        <v>46245.291666666461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46245.291666666461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 + IF(TblMagic[[#This Row],[Active Arc Infusion]]&gt;0,400,0)),0)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 + IF(TblMagic[[#This Row],[Active Arc Infusion]]&gt;0,TblMili[[#This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653</v>
      </c>
      <c r="AB90" s="154"/>
      <c r="AC90" s="180">
        <f ca="1">(TblConstr[[#This Row],[Tot Smi]]+TblConstr[[#This Row],[Dest Smi]])/(TblConstr[[#This Row],[Land]]-TblExplore[[#This Row],[Land Bonus]]*20)</f>
        <v>0</v>
      </c>
      <c r="AD90" s="137"/>
      <c r="AE90" s="246">
        <f>TblMili[[#This Row],[Hour]]</f>
        <v>87</v>
      </c>
      <c r="AF90" s="138">
        <f ca="1">TblExplore[[#This Row],[Time]]</f>
        <v>46245.333333333125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46245.333333333125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 + IF(TblMagic[[#This Row],[Active Arc Infusion]]&gt;0,400,0)),0)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 + IF(TblMagic[[#This Row],[Active Arc Infusion]]&gt;0,TblMili[[#This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657</v>
      </c>
      <c r="AB91" s="154"/>
      <c r="AC91" s="180">
        <f ca="1">(TblConstr[[#This Row],[Tot Smi]]+TblConstr[[#This Row],[Dest Smi]])/(TblConstr[[#This Row],[Land]]-TblExplore[[#This Row],[Land Bonus]]*20)</f>
        <v>0</v>
      </c>
      <c r="AD91" s="137"/>
      <c r="AE91" s="246">
        <f>TblMili[[#This Row],[Hour]]</f>
        <v>88</v>
      </c>
      <c r="AF91" s="138">
        <f ca="1">TblExplore[[#This Row],[Time]]</f>
        <v>46245.374999999789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46245.374999999789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 + IF(TblMagic[[#This Row],[Active Arc Infusion]]&gt;0,400,0)),0)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 + IF(TblMagic[[#This Row],[Active Arc Infusion]]&gt;0,TblMili[[#This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661</v>
      </c>
      <c r="AB92" s="154"/>
      <c r="AC92" s="180">
        <f ca="1">(TblConstr[[#This Row],[Tot Smi]]+TblConstr[[#This Row],[Dest Smi]])/(TblConstr[[#This Row],[Land]]-TblExplore[[#This Row],[Land Bonus]]*20)</f>
        <v>0</v>
      </c>
      <c r="AD92" s="137"/>
      <c r="AE92" s="246">
        <f>TblMili[[#This Row],[Hour]]</f>
        <v>89</v>
      </c>
      <c r="AF92" s="138">
        <f ca="1">TblExplore[[#This Row],[Time]]</f>
        <v>46245.416666666453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46245.416666666453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 + IF(TblMagic[[#This Row],[Active Arc Infusion]]&gt;0,400,0)),0)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 + IF(TblMagic[[#This Row],[Active Arc Infusion]]&gt;0,TblMili[[#This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665</v>
      </c>
      <c r="AB93" s="154"/>
      <c r="AC93" s="180">
        <f ca="1">(TblConstr[[#This Row],[Tot Smi]]+TblConstr[[#This Row],[Dest Smi]])/(TblConstr[[#This Row],[Land]]-TblExplore[[#This Row],[Land Bonus]]*20)</f>
        <v>0</v>
      </c>
      <c r="AD93" s="137"/>
      <c r="AE93" s="246">
        <f>TblMili[[#This Row],[Hour]]</f>
        <v>90</v>
      </c>
      <c r="AF93" s="138">
        <f ca="1">TblExplore[[#This Row],[Time]]</f>
        <v>46245.458333333117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46245.458333333117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 + IF(TblMagic[[#This Row],[Active Arc Infusion]]&gt;0,400,0)),0)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 + IF(TblMagic[[#This Row],[Active Arc Infusion]]&gt;0,TblMili[[#This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669</v>
      </c>
      <c r="AB94" s="154"/>
      <c r="AC94" s="180">
        <f ca="1">(TblConstr[[#This Row],[Tot Smi]]+TblConstr[[#This Row],[Dest Smi]])/(TblConstr[[#This Row],[Land]]-TblExplore[[#This Row],[Land Bonus]]*20)</f>
        <v>0</v>
      </c>
      <c r="AD94" s="137"/>
      <c r="AE94" s="246">
        <f>TblMili[[#This Row],[Hour]]</f>
        <v>91</v>
      </c>
      <c r="AF94" s="138">
        <f ca="1">TblExplore[[#This Row],[Time]]</f>
        <v>46245.499999999782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46245.499999999782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 + IF(TblMagic[[#This Row],[Active Arc Infusion]]&gt;0,400,0)),0)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 + IF(TblMagic[[#This Row],[Active Arc Infusion]]&gt;0,TblMili[[#This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673</v>
      </c>
      <c r="AB95" s="154"/>
      <c r="AC95" s="180">
        <f ca="1">(TblConstr[[#This Row],[Tot Smi]]+TblConstr[[#This Row],[Dest Smi]])/(TblConstr[[#This Row],[Land]]-TblExplore[[#This Row],[Land Bonus]]*20)</f>
        <v>0</v>
      </c>
      <c r="AD95" s="137"/>
      <c r="AE95" s="246">
        <f>TblMili[[#This Row],[Hour]]</f>
        <v>92</v>
      </c>
      <c r="AF95" s="138">
        <f ca="1">TblExplore[[#This Row],[Time]]</f>
        <v>46245.541666666446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46245.541666666446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 + IF(TblMagic[[#This Row],[Active Arc Infusion]]&gt;0,400,0)),0)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 + IF(TblMagic[[#This Row],[Active Arc Infusion]]&gt;0,TblMili[[#This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677</v>
      </c>
      <c r="AB96" s="154"/>
      <c r="AC96" s="180">
        <f ca="1">(TblConstr[[#This Row],[Tot Smi]]+TblConstr[[#This Row],[Dest Smi]])/(TblConstr[[#This Row],[Land]]-TblExplore[[#This Row],[Land Bonus]]*20)</f>
        <v>0</v>
      </c>
      <c r="AD96" s="137"/>
      <c r="AE96" s="246">
        <f>TblMili[[#This Row],[Hour]]</f>
        <v>93</v>
      </c>
      <c r="AF96" s="138">
        <f ca="1">TblExplore[[#This Row],[Time]]</f>
        <v>46245.58333333311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46245.58333333311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 + IF(TblMagic[[#This Row],[Active Arc Infusion]]&gt;0,400,0)),0)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 + IF(TblMagic[[#This Row],[Active Arc Infusion]]&gt;0,TblMili[[#This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681</v>
      </c>
      <c r="AB97" s="154"/>
      <c r="AC97" s="180">
        <f ca="1">(TblConstr[[#This Row],[Tot Smi]]+TblConstr[[#This Row],[Dest Smi]])/(TblConstr[[#This Row],[Land]]-TblExplore[[#This Row],[Land Bonus]]*20)</f>
        <v>0</v>
      </c>
      <c r="AD97" s="137"/>
      <c r="AE97" s="246">
        <f>TblMili[[#This Row],[Hour]]</f>
        <v>94</v>
      </c>
      <c r="AF97" s="138">
        <f ca="1">TblExplore[[#This Row],[Time]]</f>
        <v>46245.624999999774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46245.624999999774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 + IF(TblMagic[[#This Row],[Active Arc Infusion]]&gt;0,400,0)),0)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 + IF(TblMagic[[#This Row],[Active Arc Infusion]]&gt;0,TblMili[[#This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685</v>
      </c>
      <c r="AB98" s="154"/>
      <c r="AC98" s="180">
        <f ca="1">(TblConstr[[#This Row],[Tot Smi]]+TblConstr[[#This Row],[Dest Smi]])/(TblConstr[[#This Row],[Land]]-TblExplore[[#This Row],[Land Bonus]]*20)</f>
        <v>0</v>
      </c>
      <c r="AD98" s="137"/>
      <c r="AE98" s="246">
        <f>TblMili[[#This Row],[Hour]]</f>
        <v>95</v>
      </c>
      <c r="AF98" s="138">
        <f ca="1">TblExplore[[#This Row],[Time]]</f>
        <v>46245.666666666439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46245.666666666439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 + IF(TblMagic[[#This Row],[Active Arc Infusion]]&gt;0,400,0)),0)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 + IF(TblMagic[[#This Row],[Active Arc Infusion]]&gt;0,TblMili[[#This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689</v>
      </c>
      <c r="AB99" s="154"/>
      <c r="AC99" s="180">
        <f ca="1">(TblConstr[[#This Row],[Tot Smi]]+TblConstr[[#This Row],[Dest Smi]])/(TblConstr[[#This Row],[Land]]-TblExplore[[#This Row],[Land Bonus]]*20)</f>
        <v>0</v>
      </c>
      <c r="AD99" s="137"/>
      <c r="AE99" s="246">
        <f>TblMili[[#This Row],[Hour]]</f>
        <v>96</v>
      </c>
      <c r="AF99" s="138">
        <f ca="1">TblExplore[[#This Row],[Time]]</f>
        <v>46245.708333333103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46245.708333333103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 + IF(TblMagic[[#This Row],[Active Arc Infusion]]&gt;0,400,0)),0)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 + IF(TblMagic[[#This Row],[Active Arc Infusion]]&gt;0,TblMili[[#This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693</v>
      </c>
      <c r="AB100" s="154"/>
      <c r="AC100" s="180">
        <f ca="1">(TblConstr[[#This Row],[Tot Smi]]+TblConstr[[#This Row],[Dest Smi]])/(TblConstr[[#This Row],[Land]]-TblExplore[[#This Row],[Land Bonus]]*20)</f>
        <v>0</v>
      </c>
      <c r="AD100" s="137"/>
      <c r="AE100" s="246">
        <f>TblMili[[#This Row],[Hour]]</f>
        <v>97</v>
      </c>
      <c r="AF100" s="138">
        <f ca="1">TblExplore[[#This Row],[Time]]</f>
        <v>46245.749999999767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46245.749999999767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 + IF(TblMagic[[#This Row],[Active Arc Infusion]]&gt;0,400,0)),0)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 + IF(TblMagic[[#This Row],[Active Arc Infusion]]&gt;0,TblMili[[#This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697</v>
      </c>
      <c r="AB101" s="154"/>
      <c r="AC101" s="180">
        <f ca="1">(TblConstr[[#This Row],[Tot Smi]]+TblConstr[[#This Row],[Dest Smi]])/(TblConstr[[#This Row],[Land]]-TblExplore[[#This Row],[Land Bonus]]*20)</f>
        <v>0</v>
      </c>
      <c r="AD101" s="137"/>
      <c r="AE101" s="246">
        <f>TblMili[[#This Row],[Hour]]</f>
        <v>98</v>
      </c>
      <c r="AF101" s="138">
        <f ca="1">TblExplore[[#This Row],[Time]]</f>
        <v>46245.791666666431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46245.791666666431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 + IF(TblMagic[[#This Row],[Active Arc Infusion]]&gt;0,400,0)),0)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 + IF(TblMagic[[#This Row],[Active Arc Infusion]]&gt;0,TblMili[[#This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701</v>
      </c>
      <c r="AB102" s="154"/>
      <c r="AC102" s="180">
        <f ca="1">(TblConstr[[#This Row],[Tot Smi]]+TblConstr[[#This Row],[Dest Smi]])/(TblConstr[[#This Row],[Land]]-TblExplore[[#This Row],[Land Bonus]]*20)</f>
        <v>0</v>
      </c>
      <c r="AD102" s="137"/>
      <c r="AE102" s="246">
        <f>TblMili[[#This Row],[Hour]]</f>
        <v>99</v>
      </c>
      <c r="AF102" s="138">
        <f ca="1">TblExplore[[#This Row],[Time]]</f>
        <v>46245.833333333096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46245.833333333096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 + IF(TblMagic[[#This Row],[Active Arc Infusion]]&gt;0,400,0)),0)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 + IF(TblMagic[[#This Row],[Active Arc Infusion]]&gt;0,TblMili[[#This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705</v>
      </c>
      <c r="AB103" s="154"/>
      <c r="AC103" s="180">
        <f ca="1">(TblConstr[[#This Row],[Tot Smi]]+TblConstr[[#This Row],[Dest Smi]])/(TblConstr[[#This Row],[Land]]-TblExplore[[#This Row],[Land Bonus]]*20)</f>
        <v>0</v>
      </c>
      <c r="AD103" s="137"/>
      <c r="AE103" s="246">
        <f>TblMili[[#This Row],[Hour]]</f>
        <v>100</v>
      </c>
      <c r="AF103" s="138">
        <f ca="1">TblExplore[[#This Row],[Time]]</f>
        <v>46245.87499999976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46245.87499999976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 + IF(TblMagic[[#This Row],[Active Arc Infusion]]&gt;0,400,0)),0)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 + IF(TblMagic[[#This Row],[Active Arc Infusion]]&gt;0,TblMili[[#This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709</v>
      </c>
      <c r="AB104" s="154"/>
      <c r="AC104" s="180">
        <f ca="1">(TblConstr[[#This Row],[Tot Smi]]+TblConstr[[#This Row],[Dest Smi]])/(TblConstr[[#This Row],[Land]]-TblExplore[[#This Row],[Land Bonus]]*20)</f>
        <v>0</v>
      </c>
      <c r="AD104" s="137"/>
      <c r="AE104" s="246">
        <f>TblMili[[#This Row],[Hour]]</f>
        <v>101</v>
      </c>
      <c r="AF104" s="138">
        <f ca="1">TblExplore[[#This Row],[Time]]</f>
        <v>46245.916666666424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46245.916666666424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 + IF(TblMagic[[#This Row],[Active Arc Infusion]]&gt;0,400,0)),0)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 + IF(TblMagic[[#This Row],[Active Arc Infusion]]&gt;0,TblMili[[#This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713</v>
      </c>
      <c r="AB105" s="154"/>
      <c r="AC105" s="180">
        <f ca="1">(TblConstr[[#This Row],[Tot Smi]]+TblConstr[[#This Row],[Dest Smi]])/(TblConstr[[#This Row],[Land]]-TblExplore[[#This Row],[Land Bonus]]*20)</f>
        <v>0</v>
      </c>
      <c r="AD105" s="137"/>
      <c r="AE105" s="246">
        <f>TblMili[[#This Row],[Hour]]</f>
        <v>102</v>
      </c>
      <c r="AF105" s="138">
        <f ca="1">TblExplore[[#This Row],[Time]]</f>
        <v>46245.958333333088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46245.958333333088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 + IF(TblMagic[[#This Row],[Active Arc Infusion]]&gt;0,400,0)),0)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 + IF(TblMagic[[#This Row],[Active Arc Infusion]]&gt;0,TblMili[[#This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717</v>
      </c>
      <c r="AB106" s="154"/>
      <c r="AC106" s="180">
        <f ca="1">(TblConstr[[#This Row],[Tot Smi]]+TblConstr[[#This Row],[Dest Smi]])/(TblConstr[[#This Row],[Land]]-TblExplore[[#This Row],[Land Bonus]]*20)</f>
        <v>0</v>
      </c>
      <c r="AD106" s="137"/>
      <c r="AE106" s="246">
        <f>TblMili[[#This Row],[Hour]]</f>
        <v>103</v>
      </c>
      <c r="AF106" s="138">
        <f ca="1">TblExplore[[#This Row],[Time]]</f>
        <v>46245.999999999753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46245.999999999753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 + IF(TblMagic[[#This Row],[Active Arc Infusion]]&gt;0,400,0)),0)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 + IF(TblMagic[[#This Row],[Active Arc Infusion]]&gt;0,TblMili[[#This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721</v>
      </c>
      <c r="AB107" s="154"/>
      <c r="AC107" s="180">
        <f ca="1">(TblConstr[[#This Row],[Tot Smi]]+TblConstr[[#This Row],[Dest Smi]])/(TblConstr[[#This Row],[Land]]-TblExplore[[#This Row],[Land Bonus]]*20)</f>
        <v>0</v>
      </c>
      <c r="AD107" s="137"/>
      <c r="AE107" s="246">
        <f>TblMili[[#This Row],[Hour]]</f>
        <v>104</v>
      </c>
      <c r="AF107" s="138">
        <f ca="1">TblExplore[[#This Row],[Time]]</f>
        <v>46246.041666666417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46246.041666666417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 + IF(TblMagic[[#This Row],[Active Arc Infusion]]&gt;0,400,0)),0)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 + IF(TblMagic[[#This Row],[Active Arc Infusion]]&gt;0,TblMili[[#This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725</v>
      </c>
      <c r="AB108" s="154"/>
      <c r="AC108" s="180">
        <f ca="1">(TblConstr[[#This Row],[Tot Smi]]+TblConstr[[#This Row],[Dest Smi]])/(TblConstr[[#This Row],[Land]]-TblExplore[[#This Row],[Land Bonus]]*20)</f>
        <v>0</v>
      </c>
      <c r="AD108" s="137"/>
      <c r="AE108" s="246">
        <f>TblMili[[#This Row],[Hour]]</f>
        <v>105</v>
      </c>
      <c r="AF108" s="138">
        <f ca="1">TblExplore[[#This Row],[Time]]</f>
        <v>46246.083333333081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46246.083333333081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 + IF(TblMagic[[#This Row],[Active Arc Infusion]]&gt;0,400,0)),0)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 + IF(TblMagic[[#This Row],[Active Arc Infusion]]&gt;0,TblMili[[#This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729</v>
      </c>
      <c r="AB109" s="154"/>
      <c r="AC109" s="180">
        <f ca="1">(TblConstr[[#This Row],[Tot Smi]]+TblConstr[[#This Row],[Dest Smi]])/(TblConstr[[#This Row],[Land]]-TblExplore[[#This Row],[Land Bonus]]*20)</f>
        <v>0</v>
      </c>
      <c r="AD109" s="137"/>
      <c r="AE109" s="246">
        <f>TblMili[[#This Row],[Hour]]</f>
        <v>106</v>
      </c>
      <c r="AF109" s="138">
        <f ca="1">TblExplore[[#This Row],[Time]]</f>
        <v>46246.124999999745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46246.124999999745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 + IF(TblMagic[[#This Row],[Active Arc Infusion]]&gt;0,400,0)),0)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 + IF(TblMagic[[#This Row],[Active Arc Infusion]]&gt;0,TblMili[[#This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732</v>
      </c>
      <c r="AB110" s="154"/>
      <c r="AC110" s="180">
        <f ca="1">(TblConstr[[#This Row],[Tot Smi]]+TblConstr[[#This Row],[Dest Smi]])/(TblConstr[[#This Row],[Land]]-TblExplore[[#This Row],[Land Bonus]]*20)</f>
        <v>0</v>
      </c>
      <c r="AD110" s="137"/>
      <c r="AE110" s="246">
        <f>TblMili[[#This Row],[Hour]]</f>
        <v>107</v>
      </c>
      <c r="AF110" s="138">
        <f ca="1">TblExplore[[#This Row],[Time]]</f>
        <v>46246.16666666641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46246.16666666641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 + IF(TblMagic[[#This Row],[Active Arc Infusion]]&gt;0,400,0)),0)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 + IF(TblMagic[[#This Row],[Active Arc Infusion]]&gt;0,TblMili[[#This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735</v>
      </c>
      <c r="AB111" s="154"/>
      <c r="AC111" s="180">
        <f ca="1">(TblConstr[[#This Row],[Tot Smi]]+TblConstr[[#This Row],[Dest Smi]])/(TblConstr[[#This Row],[Land]]-TblExplore[[#This Row],[Land Bonus]]*20)</f>
        <v>0</v>
      </c>
      <c r="AD111" s="137"/>
      <c r="AE111" s="246">
        <f>TblMili[[#This Row],[Hour]]</f>
        <v>108</v>
      </c>
      <c r="AF111" s="138">
        <f ca="1">TblExplore[[#This Row],[Time]]</f>
        <v>46246.208333333074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46246.208333333074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 + IF(TblMagic[[#This Row],[Active Arc Infusion]]&gt;0,400,0)),0)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 + IF(TblMagic[[#This Row],[Active Arc Infusion]]&gt;0,TblMili[[#This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738</v>
      </c>
      <c r="AB112" s="154"/>
      <c r="AC112" s="180">
        <f ca="1">(TblConstr[[#This Row],[Tot Smi]]+TblConstr[[#This Row],[Dest Smi]])/(TblConstr[[#This Row],[Land]]-TblExplore[[#This Row],[Land Bonus]]*20)</f>
        <v>0</v>
      </c>
      <c r="AD112" s="137"/>
      <c r="AE112" s="246">
        <f>TblMili[[#This Row],[Hour]]</f>
        <v>109</v>
      </c>
      <c r="AF112" s="138">
        <f ca="1">TblExplore[[#This Row],[Time]]</f>
        <v>46246.249999999738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46246.249999999738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 + IF(TblMagic[[#This Row],[Active Arc Infusion]]&gt;0,400,0)),0)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 + IF(TblMagic[[#This Row],[Active Arc Infusion]]&gt;0,TblMili[[#This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741</v>
      </c>
      <c r="AB113" s="154"/>
      <c r="AC113" s="180">
        <f ca="1">(TblConstr[[#This Row],[Tot Smi]]+TblConstr[[#This Row],[Dest Smi]])/(TblConstr[[#This Row],[Land]]-TblExplore[[#This Row],[Land Bonus]]*20)</f>
        <v>0</v>
      </c>
      <c r="AD113" s="137"/>
      <c r="AE113" s="246">
        <f>TblMili[[#This Row],[Hour]]</f>
        <v>110</v>
      </c>
      <c r="AF113" s="138">
        <f ca="1">TblExplore[[#This Row],[Time]]</f>
        <v>46246.291666666402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46246.291666666402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 + IF(TblMagic[[#This Row],[Active Arc Infusion]]&gt;0,400,0)),0)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 + IF(TblMagic[[#This Row],[Active Arc Infusion]]&gt;0,TblMili[[#This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744</v>
      </c>
      <c r="AB114" s="154"/>
      <c r="AC114" s="180">
        <f ca="1">(TblConstr[[#This Row],[Tot Smi]]+TblConstr[[#This Row],[Dest Smi]])/(TblConstr[[#This Row],[Land]]-TblExplore[[#This Row],[Land Bonus]]*20)</f>
        <v>0</v>
      </c>
      <c r="AD114" s="137"/>
      <c r="AE114" s="246">
        <f>TblMili[[#This Row],[Hour]]</f>
        <v>111</v>
      </c>
      <c r="AF114" s="138">
        <f ca="1">TblExplore[[#This Row],[Time]]</f>
        <v>46246.333333333067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46246.333333333067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 + IF(TblMagic[[#This Row],[Active Arc Infusion]]&gt;0,400,0)),0)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 + IF(TblMagic[[#This Row],[Active Arc Infusion]]&gt;0,TblMili[[#This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747</v>
      </c>
      <c r="AB115" s="154"/>
      <c r="AC115" s="180">
        <f ca="1">(TblConstr[[#This Row],[Tot Smi]]+TblConstr[[#This Row],[Dest Smi]])/(TblConstr[[#This Row],[Land]]-TblExplore[[#This Row],[Land Bonus]]*20)</f>
        <v>0</v>
      </c>
      <c r="AD115" s="137"/>
      <c r="AE115" s="246">
        <f>TblMili[[#This Row],[Hour]]</f>
        <v>112</v>
      </c>
      <c r="AF115" s="138">
        <f ca="1">TblExplore[[#This Row],[Time]]</f>
        <v>46246.374999999731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46246.374999999731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 + IF(TblMagic[[#This Row],[Active Arc Infusion]]&gt;0,400,0)),0)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 + IF(TblMagic[[#This Row],[Active Arc Infusion]]&gt;0,TblMili[[#This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750</v>
      </c>
      <c r="AB116" s="154"/>
      <c r="AC116" s="180">
        <f ca="1">(TblConstr[[#This Row],[Tot Smi]]+TblConstr[[#This Row],[Dest Smi]])/(TblConstr[[#This Row],[Land]]-TblExplore[[#This Row],[Land Bonus]]*20)</f>
        <v>0</v>
      </c>
      <c r="AD116" s="137"/>
      <c r="AE116" s="246">
        <f>TblMili[[#This Row],[Hour]]</f>
        <v>113</v>
      </c>
      <c r="AF116" s="138">
        <f ca="1">TblExplore[[#This Row],[Time]]</f>
        <v>46246.416666666395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46246.416666666395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 + IF(TblMagic[[#This Row],[Active Arc Infusion]]&gt;0,400,0)),0)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 + IF(TblMagic[[#This Row],[Active Arc Infusion]]&gt;0,TblMili[[#This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753</v>
      </c>
      <c r="AB117" s="154"/>
      <c r="AC117" s="180">
        <f ca="1">(TblConstr[[#This Row],[Tot Smi]]+TblConstr[[#This Row],[Dest Smi]])/(TblConstr[[#This Row],[Land]]-TblExplore[[#This Row],[Land Bonus]]*20)</f>
        <v>0</v>
      </c>
      <c r="AD117" s="137"/>
      <c r="AE117" s="246">
        <f>TblMili[[#This Row],[Hour]]</f>
        <v>114</v>
      </c>
      <c r="AF117" s="138">
        <f ca="1">TblExplore[[#This Row],[Time]]</f>
        <v>46246.458333333059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46246.458333333059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 + IF(TblMagic[[#This Row],[Active Arc Infusion]]&gt;0,400,0)),0)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 + IF(TblMagic[[#This Row],[Active Arc Infusion]]&gt;0,TblMili[[#This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756</v>
      </c>
      <c r="AB118" s="154"/>
      <c r="AC118" s="180">
        <f ca="1">(TblConstr[[#This Row],[Tot Smi]]+TblConstr[[#This Row],[Dest Smi]])/(TblConstr[[#This Row],[Land]]-TblExplore[[#This Row],[Land Bonus]]*20)</f>
        <v>0</v>
      </c>
      <c r="AD118" s="137"/>
      <c r="AE118" s="246">
        <f>TblMili[[#This Row],[Hour]]</f>
        <v>115</v>
      </c>
      <c r="AF118" s="138">
        <f ca="1">TblExplore[[#This Row],[Time]]</f>
        <v>46246.499999999724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46246.499999999724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 + IF(TblMagic[[#This Row],[Active Arc Infusion]]&gt;0,400,0)),0)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 + IF(TblMagic[[#This Row],[Active Arc Infusion]]&gt;0,TblMili[[#This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759</v>
      </c>
      <c r="AB119" s="154"/>
      <c r="AC119" s="180">
        <f ca="1">(TblConstr[[#This Row],[Tot Smi]]+TblConstr[[#This Row],[Dest Smi]])/(TblConstr[[#This Row],[Land]]-TblExplore[[#This Row],[Land Bonus]]*20)</f>
        <v>0</v>
      </c>
      <c r="AD119" s="137"/>
      <c r="AE119" s="246">
        <f>TblMili[[#This Row],[Hour]]</f>
        <v>116</v>
      </c>
      <c r="AF119" s="138">
        <f ca="1">TblExplore[[#This Row],[Time]]</f>
        <v>46246.541666666388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46246.541666666388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 + IF(TblMagic[[#This Row],[Active Arc Infusion]]&gt;0,400,0)),0)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 + IF(TblMagic[[#This Row],[Active Arc Infusion]]&gt;0,TblMili[[#This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762</v>
      </c>
      <c r="AB120" s="154"/>
      <c r="AC120" s="180">
        <f ca="1">(TblConstr[[#This Row],[Tot Smi]]+TblConstr[[#This Row],[Dest Smi]])/(TblConstr[[#This Row],[Land]]-TblExplore[[#This Row],[Land Bonus]]*20)</f>
        <v>0</v>
      </c>
      <c r="AD120" s="137"/>
      <c r="AE120" s="246">
        <f>TblMili[[#This Row],[Hour]]</f>
        <v>117</v>
      </c>
      <c r="AF120" s="138">
        <f ca="1">TblExplore[[#This Row],[Time]]</f>
        <v>46246.583333333052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46246.583333333052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 + IF(TblMagic[[#This Row],[Active Arc Infusion]]&gt;0,400,0)),0)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 + IF(TblMagic[[#This Row],[Active Arc Infusion]]&gt;0,TblMili[[#This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765</v>
      </c>
      <c r="AB121" s="154"/>
      <c r="AC121" s="180">
        <f ca="1">(TblConstr[[#This Row],[Tot Smi]]+TblConstr[[#This Row],[Dest Smi]])/(TblConstr[[#This Row],[Land]]-TblExplore[[#This Row],[Land Bonus]]*20)</f>
        <v>0</v>
      </c>
      <c r="AD121" s="137"/>
      <c r="AE121" s="246">
        <f>TblMili[[#This Row],[Hour]]</f>
        <v>118</v>
      </c>
      <c r="AF121" s="138">
        <f ca="1">TblExplore[[#This Row],[Time]]</f>
        <v>46246.624999999716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46246.624999999716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 + IF(TblMagic[[#This Row],[Active Arc Infusion]]&gt;0,400,0)),0)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 + IF(TblMagic[[#This Row],[Active Arc Infusion]]&gt;0,TblMili[[#This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768</v>
      </c>
      <c r="AB122" s="154"/>
      <c r="AC122" s="180">
        <f ca="1">(TblConstr[[#This Row],[Tot Smi]]+TblConstr[[#This Row],[Dest Smi]])/(TblConstr[[#This Row],[Land]]-TblExplore[[#This Row],[Land Bonus]]*20)</f>
        <v>0</v>
      </c>
      <c r="AD122" s="137"/>
      <c r="AE122" s="246">
        <f>TblMili[[#This Row],[Hour]]</f>
        <v>119</v>
      </c>
      <c r="AF122" s="138">
        <f ca="1">TblExplore[[#This Row],[Time]]</f>
        <v>46246.66666666638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46246.66666666638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 + IF(TblMagic[[#This Row],[Active Arc Infusion]]&gt;0,400,0)),0)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 + IF(TblMagic[[#This Row],[Active Arc Infusion]]&gt;0,TblMili[[#This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771</v>
      </c>
      <c r="AB123" s="154"/>
      <c r="AC123" s="180">
        <f ca="1">(TblConstr[[#This Row],[Tot Smi]]+TblConstr[[#This Row],[Dest Smi]])/(TblConstr[[#This Row],[Land]]-TblExplore[[#This Row],[Land Bonus]]*20)</f>
        <v>0</v>
      </c>
      <c r="AD123" s="137"/>
      <c r="AE123" s="246">
        <f>TblMili[[#This Row],[Hour]]</f>
        <v>120</v>
      </c>
      <c r="AF123" s="138">
        <f ca="1">TblExplore[[#This Row],[Time]]</f>
        <v>46246.708333333045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46246.708333333045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 + IF(TblMagic[[#This Row],[Active Arc Infusion]]&gt;0,400,0)),0)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 + IF(TblMagic[[#This Row],[Active Arc Infusion]]&gt;0,TblMili[[#This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774</v>
      </c>
      <c r="AB124" s="154"/>
      <c r="AC124" s="180">
        <f ca="1">(TblConstr[[#This Row],[Tot Smi]]+TblConstr[[#This Row],[Dest Smi]])/(TblConstr[[#This Row],[Land]]-TblExplore[[#This Row],[Land Bonus]]*20)</f>
        <v>0</v>
      </c>
      <c r="AD124" s="256"/>
      <c r="AE124" s="257">
        <f>TblMili[[#This Row],[Hour]]</f>
        <v>121</v>
      </c>
      <c r="AF124" s="138">
        <f ca="1">TblExplore[[#This Row],[Time]]</f>
        <v>46246.749999999709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46246.749999999709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 + IF(TblMagic[[#This Row],[Active Arc Infusion]]&gt;0,400,0)),0)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 + IF(TblMagic[[#This Row],[Active Arc Infusion]]&gt;0,TblMili[[#This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777</v>
      </c>
      <c r="AB125" s="154"/>
      <c r="AC125" s="180">
        <f ca="1">(TblConstr[[#This Row],[Tot Smi]]+TblConstr[[#This Row],[Dest Smi]])/(TblConstr[[#This Row],[Land]]-TblExplore[[#This Row],[Land Bonus]]*20)</f>
        <v>0</v>
      </c>
      <c r="AD125" s="137"/>
      <c r="AE125" s="246">
        <f>TblMili[[#This Row],[Hour]]</f>
        <v>122</v>
      </c>
      <c r="AF125" s="138">
        <f ca="1">TblExplore[[#This Row],[Time]]</f>
        <v>46246.791666666373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46246.791666666373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 + IF(TblMagic[[#This Row],[Active Arc Infusion]]&gt;0,400,0)),0)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 + IF(TblMagic[[#This Row],[Active Arc Infusion]]&gt;0,TblMili[[#This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780</v>
      </c>
      <c r="AB126" s="154"/>
      <c r="AC126" s="180">
        <f ca="1">(TblConstr[[#This Row],[Tot Smi]]+TblConstr[[#This Row],[Dest Smi]])/(TblConstr[[#This Row],[Land]]-TblExplore[[#This Row],[Land Bonus]]*20)</f>
        <v>0</v>
      </c>
      <c r="AD126" s="137"/>
      <c r="AE126" s="246">
        <f>TblMili[[#This Row],[Hour]]</f>
        <v>123</v>
      </c>
      <c r="AF126" s="138">
        <f ca="1">TblExplore[[#This Row],[Time]]</f>
        <v>46246.833333333037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46246.833333333037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 + IF(TblMagic[[#This Row],[Active Arc Infusion]]&gt;0,400,0)),0)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 + IF(TblMagic[[#This Row],[Active Arc Infusion]]&gt;0,TblMili[[#This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783</v>
      </c>
      <c r="AB127" s="154"/>
      <c r="AC127" s="180">
        <f ca="1">(TblConstr[[#This Row],[Tot Smi]]+TblConstr[[#This Row],[Dest Smi]])/(TblConstr[[#This Row],[Land]]-TblExplore[[#This Row],[Land Bonus]]*20)</f>
        <v>0</v>
      </c>
      <c r="AD127" s="137"/>
      <c r="AE127" s="246">
        <f>TblMili[[#This Row],[Hour]]</f>
        <v>124</v>
      </c>
      <c r="AF127" s="138">
        <f ca="1">TblExplore[[#This Row],[Time]]</f>
        <v>46246.874999999702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46246.874999999702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 + IF(TblMagic[[#This Row],[Active Arc Infusion]]&gt;0,400,0)),0)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 + IF(TblMagic[[#This Row],[Active Arc Infusion]]&gt;0,TblMili[[#This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786</v>
      </c>
      <c r="AB128" s="154"/>
      <c r="AC128" s="180">
        <f ca="1">(TblConstr[[#This Row],[Tot Smi]]+TblConstr[[#This Row],[Dest Smi]])/(TblConstr[[#This Row],[Land]]-TblExplore[[#This Row],[Land Bonus]]*20)</f>
        <v>0</v>
      </c>
      <c r="AD128" s="137"/>
      <c r="AE128" s="246">
        <f>TblMili[[#This Row],[Hour]]</f>
        <v>125</v>
      </c>
      <c r="AF128" s="138">
        <f ca="1">TblExplore[[#This Row],[Time]]</f>
        <v>46246.916666666366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46246.916666666366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 + IF(TblMagic[[#This Row],[Active Arc Infusion]]&gt;0,400,0)),0)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 + IF(TblMagic[[#This Row],[Active Arc Infusion]]&gt;0,TblMili[[#This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789</v>
      </c>
      <c r="AB129" s="154"/>
      <c r="AC129" s="180">
        <f ca="1">(TblConstr[[#This Row],[Tot Smi]]+TblConstr[[#This Row],[Dest Smi]])/(TblConstr[[#This Row],[Land]]-TblExplore[[#This Row],[Land Bonus]]*20)</f>
        <v>0</v>
      </c>
      <c r="AD129" s="137"/>
      <c r="AE129" s="246">
        <f>TblMili[[#This Row],[Hour]]</f>
        <v>126</v>
      </c>
      <c r="AF129" s="138">
        <f ca="1">TblExplore[[#This Row],[Time]]</f>
        <v>46246.95833333303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46246.95833333303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 + IF(TblMagic[[#This Row],[Active Arc Infusion]]&gt;0,400,0)),0)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 + IF(TblMagic[[#This Row],[Active Arc Infusion]]&gt;0,TblMili[[#This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792</v>
      </c>
      <c r="AB130" s="154"/>
      <c r="AC130" s="180">
        <f ca="1">(TblConstr[[#This Row],[Tot Smi]]+TblConstr[[#This Row],[Dest Smi]])/(TblConstr[[#This Row],[Land]]-TblExplore[[#This Row],[Land Bonus]]*20)</f>
        <v>0</v>
      </c>
      <c r="AD130" s="137"/>
      <c r="AE130" s="246">
        <f>TblMili[[#This Row],[Hour]]</f>
        <v>127</v>
      </c>
      <c r="AF130" s="138">
        <f ca="1">TblExplore[[#This Row],[Time]]</f>
        <v>46246.999999999694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46246.999999999694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 + IF(TblMagic[[#This Row],[Active Arc Infusion]]&gt;0,400,0)),0)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 + IF(TblMagic[[#This Row],[Active Arc Infusion]]&gt;0,TblMili[[#This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795</v>
      </c>
      <c r="AB131" s="154"/>
      <c r="AC131" s="180">
        <f ca="1">(TblConstr[[#This Row],[Tot Smi]]+TblConstr[[#This Row],[Dest Smi]])/(TblConstr[[#This Row],[Land]]-TblExplore[[#This Row],[Land Bonus]]*20)</f>
        <v>0</v>
      </c>
      <c r="AD131" s="137"/>
      <c r="AE131" s="246">
        <f>TblMili[[#This Row],[Hour]]</f>
        <v>128</v>
      </c>
      <c r="AF131" s="138">
        <f ca="1">TblExplore[[#This Row],[Time]]</f>
        <v>46247.041666666359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46247.041666666359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 + IF(TblMagic[[#This Row],[Active Arc Infusion]]&gt;0,400,0)),0)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 + IF(TblMagic[[#This Row],[Active Arc Infusion]]&gt;0,TblMili[[#This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798</v>
      </c>
      <c r="AB132" s="154"/>
      <c r="AC132" s="180">
        <f ca="1">(TblConstr[[#This Row],[Tot Smi]]+TblConstr[[#This Row],[Dest Smi]])/(TblConstr[[#This Row],[Land]]-TblExplore[[#This Row],[Land Bonus]]*20)</f>
        <v>0</v>
      </c>
      <c r="AD132" s="137"/>
      <c r="AE132" s="246">
        <f>TblMili[[#This Row],[Hour]]</f>
        <v>129</v>
      </c>
      <c r="AF132" s="138">
        <f ca="1">TblExplore[[#This Row],[Time]]</f>
        <v>46247.083333333023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46247.083333333023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 + IF(TblMagic[[#This Row],[Active Arc Infusion]]&gt;0,400,0)),0)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 + IF(TblMagic[[#This Row],[Active Arc Infusion]]&gt;0,TblMili[[#This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801</v>
      </c>
      <c r="AB133" s="154"/>
      <c r="AC133" s="180">
        <f ca="1">(TblConstr[[#This Row],[Tot Smi]]+TblConstr[[#This Row],[Dest Smi]])/(TblConstr[[#This Row],[Land]]-TblExplore[[#This Row],[Land Bonus]]*20)</f>
        <v>0</v>
      </c>
      <c r="AD133" s="137"/>
      <c r="AE133" s="246">
        <f>TblMili[[#This Row],[Hour]]</f>
        <v>130</v>
      </c>
      <c r="AF133" s="138">
        <f ca="1">TblExplore[[#This Row],[Time]]</f>
        <v>46247.124999999687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46247.124999999687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 + IF(TblMagic[[#This Row],[Active Arc Infusion]]&gt;0,400,0)),0)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 + IF(TblMagic[[#This Row],[Active Arc Infusion]]&gt;0,TblMili[[#This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804</v>
      </c>
      <c r="AB134" s="154"/>
      <c r="AC134" s="180">
        <f ca="1">(TblConstr[[#This Row],[Tot Smi]]+TblConstr[[#This Row],[Dest Smi]])/(TblConstr[[#This Row],[Land]]-TblExplore[[#This Row],[Land Bonus]]*20)</f>
        <v>0</v>
      </c>
      <c r="AD134" s="137"/>
      <c r="AE134" s="246">
        <f>TblMili[[#This Row],[Hour]]</f>
        <v>131</v>
      </c>
      <c r="AF134" s="138">
        <f ca="1">TblExplore[[#This Row],[Time]]</f>
        <v>46247.166666666351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46247.166666666351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 + IF(TblMagic[[#This Row],[Active Arc Infusion]]&gt;0,400,0)),0)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 + IF(TblMagic[[#This Row],[Active Arc Infusion]]&gt;0,TblMili[[#This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807</v>
      </c>
      <c r="AB135" s="154"/>
      <c r="AC135" s="180">
        <f ca="1">(TblConstr[[#This Row],[Tot Smi]]+TblConstr[[#This Row],[Dest Smi]])/(TblConstr[[#This Row],[Land]]-TblExplore[[#This Row],[Land Bonus]]*20)</f>
        <v>0</v>
      </c>
      <c r="AD135" s="137"/>
      <c r="AE135" s="246">
        <f>TblMili[[#This Row],[Hour]]</f>
        <v>132</v>
      </c>
      <c r="AF135" s="138">
        <f ca="1">TblExplore[[#This Row],[Time]]</f>
        <v>46247.208333333016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46247.208333333016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 + IF(TblMagic[[#This Row],[Active Arc Infusion]]&gt;0,400,0)),0)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 + IF(TblMagic[[#This Row],[Active Arc Infusion]]&gt;0,TblMili[[#This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 - IF(TblMagic[[#This Row],[Active Arc Infusion]]&gt;0,TblMili[[#This Row],[Train AM]])</f>
        <v>810</v>
      </c>
      <c r="AB136" s="154"/>
      <c r="AC136" s="180">
        <f ca="1">(TblConstr[[#This Row],[Tot Smi]]+TblConstr[[#This Row],[Dest Smi]])/(TblConstr[[#This Row],[Land]]-TblExplore[[#This Row],[Land Bonus]]*20)</f>
        <v>0</v>
      </c>
      <c r="AD136" s="246"/>
      <c r="AE136" s="246">
        <f>TblMili[[#This Row],[Hour]]</f>
        <v>133</v>
      </c>
      <c r="AF136" s="138">
        <f ca="1">TblExplore[[#This Row],[Time]]</f>
        <v>46247.24999999968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46247.24999999968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 + IF(TblMagic[[#This Row],[Active Arc Infusion]]&gt;0,400,0)),0)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L33:L136 B17:B75 B5:B16 F33:H136 E13:H14 L17:L32 F17:H32 F16:H16 I17:I136 E15:H15 I4:I16 B76:B136 E16:E136 K16:K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1131</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1112</v>
      </c>
      <c r="O3" s="135" t="s">
        <v>1075</v>
      </c>
      <c r="P3" s="135" t="s">
        <v>297</v>
      </c>
      <c r="Q3" s="135" t="s">
        <v>334</v>
      </c>
      <c r="R3" s="135" t="s">
        <v>1168</v>
      </c>
      <c r="S3" s="135" t="s">
        <v>340</v>
      </c>
      <c r="T3" s="135" t="s">
        <v>424</v>
      </c>
      <c r="U3" s="135" t="s">
        <v>1069</v>
      </c>
      <c r="V3" s="135" t="s">
        <v>1162</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1113</v>
      </c>
      <c r="AJ3" s="135" t="s">
        <v>921</v>
      </c>
      <c r="AK3" s="135" t="s">
        <v>925</v>
      </c>
      <c r="AL3" s="135" t="s">
        <v>926</v>
      </c>
      <c r="AM3" s="135" t="s">
        <v>1169</v>
      </c>
      <c r="AN3" s="135" t="s">
        <v>927</v>
      </c>
      <c r="AO3" s="135" t="s">
        <v>922</v>
      </c>
      <c r="AP3" s="411" t="s">
        <v>1070</v>
      </c>
      <c r="AQ3" s="411" t="s">
        <v>1163</v>
      </c>
    </row>
    <row r="4" spans="1:43" x14ac:dyDescent="0.2">
      <c r="A4" s="137">
        <f>TblRezone[[#This Row],[Hour]]</f>
        <v>1</v>
      </c>
      <c r="B4" s="154">
        <f ca="1">TblConstr[[#This Row],[Land]]</f>
        <v>50</v>
      </c>
      <c r="C4" s="94">
        <f ca="1">TblProd[[#This Row],[Mana]]</f>
        <v>0</v>
      </c>
      <c r="D4" s="397">
        <f>1-TblMagic[[#This Row],[Wiz str cost]]</f>
        <v>1</v>
      </c>
      <c r="E4" s="159">
        <f>Imps!L4</f>
        <v>46241.75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Row],[Arcane Infusion]]*12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46241.791666666664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Row],[Arcane Infusion]],12,IF(OFFSET(TblMagic[[#This Row],[Active Arc Infusion]],-1,0)&gt;0,OFFSET(TblMagic[[#This Row],[Active Arc Infusion]],-1,0)-1,0))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46241.833333333328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Row],[Arcane Infusion]],12,IF(OFFSET(TblMagic[[#This Row],[Active Arc Infusion]],-1,0)&gt;0,OFFSET(TblMagic[[#This Row],[Active Arc Infusion]],-1,0)-1,0))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46241.874999999993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Row],[Arcane Infusion]],12,IF(OFFSET(TblMagic[[#This Row],[Active Arc Infusion]],-1,0)&gt;0,OFFSET(TblMagic[[#This Row],[Active Arc Infusion]],-1,0)-1,0))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46241.916666666657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Row],[Arcane Infusion]],12,IF(OFFSET(TblMagic[[#This Row],[Active Arc Infusion]],-1,0)&gt;0,OFFSET(TblMagic[[#This Row],[Active Arc Infusion]],-1,0)-1,0))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46241.958333333321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Row],[Arcane Infusion]],12,IF(OFFSET(TblMagic[[#This Row],[Active Arc Infusion]],-1,0)&gt;0,OFFSET(TblMagic[[#This Row],[Active Arc Infusion]],-1,0)-1,0))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46241.999999999985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Row],[Arcane Infusion]],12,IF(OFFSET(TblMagic[[#This Row],[Active Arc Infusion]],-1,0)&gt;0,OFFSET(TblMagic[[#This Row],[Active Arc Infusion]],-1,0)-1,0))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46242.04166666665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Row],[Arcane Infusion]],12,IF(OFFSET(TblMagic[[#This Row],[Active Arc Infusion]],-1,0)&gt;0,OFFSET(TblMagic[[#This Row],[Active Arc Infusion]],-1,0)-1,0))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46242.083333333314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Row],[Arcane Infusion]],12,IF(OFFSET(TblMagic[[#This Row],[Active Arc Infusion]],-1,0)&gt;0,OFFSET(TblMagic[[#This Row],[Active Arc Infusion]],-1,0)-1,0))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46242.124999999978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Row],[Arcane Infusion]],12,IF(OFFSET(TblMagic[[#This Row],[Active Arc Infusion]],-1,0)&gt;0,OFFSET(TblMagic[[#This Row],[Active Arc Infusion]],-1,0)-1,0))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46242.166666666642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Row],[Arcane Infusion]],12,IF(OFFSET(TblMagic[[#This Row],[Active Arc Infusion]],-1,0)&gt;0,OFFSET(TblMagic[[#This Row],[Active Arc Infusion]],-1,0)-1,0))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46242.208333333307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Row],[Arcane Infusion]],12,IF(OFFSET(TblMagic[[#This Row],[Active Arc Infusion]],-1,0)&gt;0,OFFSET(TblMagic[[#This Row],[Active Arc Infusion]],-1,0)-1,0))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46242.249999999971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Row],[Arcane Infusion]],12,IF(OFFSET(TblMagic[[#This Row],[Active Arc Infusion]],-1,0)&gt;0,OFFSET(TblMagic[[#This Row],[Active Arc Infusion]],-1,0)-1,0))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46242.291666666635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Row],[Arcane Infusion]],12,IF(OFFSET(TblMagic[[#This Row],[Active Arc Infusion]],-1,0)&gt;0,OFFSET(TblMagic[[#This Row],[Active Arc Infusion]],-1,0)-1,0))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46242.333333333299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Row],[Arcane Infusion]],12,IF(OFFSET(TblMagic[[#This Row],[Active Arc Infusion]],-1,0)&gt;0,OFFSET(TblMagic[[#This Row],[Active Arc Infusion]],-1,0)-1,0))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46242.374999999964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Row],[Arcane Infusion]],12,IF(OFFSET(TblMagic[[#This Row],[Active Arc Infusion]],-1,0)&gt;0,OFFSET(TblMagic[[#This Row],[Active Arc Infusion]],-1,0)-1,0))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46242.416666666628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Row],[Arcane Infusion]],12,IF(OFFSET(TblMagic[[#This Row],[Active Arc Infusion]],-1,0)&gt;0,OFFSET(TblMagic[[#This Row],[Active Arc Infusion]],-1,0)-1,0))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46242.458333333292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Row],[Arcane Infusion]],12,IF(OFFSET(TblMagic[[#This Row],[Active Arc Infusion]],-1,0)&gt;0,OFFSET(TblMagic[[#This Row],[Active Arc Infusion]],-1,0)-1,0))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46242.499999999956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Row],[Arcane Infusion]],12,IF(OFFSET(TblMagic[[#This Row],[Active Arc Infusion]],-1,0)&gt;0,OFFSET(TblMagic[[#This Row],[Active Arc Infusion]],-1,0)-1,0))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46242.541666666621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Row],[Arcane Infusion]],12,IF(OFFSET(TblMagic[[#This Row],[Active Arc Infusion]],-1,0)&gt;0,OFFSET(TblMagic[[#This Row],[Active Arc Infusion]],-1,0)-1,0))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46242.583333333285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Row],[Arcane Infusion]],12,IF(OFFSET(TblMagic[[#This Row],[Active Arc Infusion]],-1,0)&gt;0,OFFSET(TblMagic[[#This Row],[Active Arc Infusion]],-1,0)-1,0))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46242.624999999949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Row],[Arcane Infusion]],12,IF(OFFSET(TblMagic[[#This Row],[Active Arc Infusion]],-1,0)&gt;0,OFFSET(TblMagic[[#This Row],[Active Arc Infusion]],-1,0)-1,0))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46242.666666666613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Row],[Arcane Infusion]],12,IF(OFFSET(TblMagic[[#This Row],[Active Arc Infusion]],-1,0)&gt;0,OFFSET(TblMagic[[#This Row],[Active Arc Infusion]],-1,0)-1,0))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46242.708333333278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Row],[Arcane Infusion]],12,IF(OFFSET(TblMagic[[#This Row],[Active Arc Infusion]],-1,0)&gt;0,OFFSET(TblMagic[[#This Row],[Active Arc Infusion]],-1,0)-1,0))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46242.749999999942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Row],[Arcane Infusion]],12,IF(OFFSET(TblMagic[[#This Row],[Active Arc Infusion]],-1,0)&gt;0,OFFSET(TblMagic[[#This Row],[Active Arc Infusion]],-1,0)-1,0))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46242.791666666606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Row],[Arcane Infusion]],12,IF(OFFSET(TblMagic[[#This Row],[Active Arc Infusion]],-1,0)&gt;0,OFFSET(TblMagic[[#This Row],[Active Arc Infusion]],-1,0)-1,0))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46242.83333333327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Row],[Arcane Infusion]],12,IF(OFFSET(TblMagic[[#This Row],[Active Arc Infusion]],-1,0)&gt;0,OFFSET(TblMagic[[#This Row],[Active Arc Infusion]],-1,0)-1,0))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46242.874999999935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Row],[Arcane Infusion]],12,IF(OFFSET(TblMagic[[#This Row],[Active Arc Infusion]],-1,0)&gt;0,OFFSET(TblMagic[[#This Row],[Active Arc Infusion]],-1,0)-1,0))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46242.916666666599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Row],[Arcane Infusion]],12,IF(OFFSET(TblMagic[[#This Row],[Active Arc Infusion]],-1,0)&gt;0,OFFSET(TblMagic[[#This Row],[Active Arc Infusion]],-1,0)-1,0))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46242.958333333263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Row],[Arcane Infusion]],12,IF(OFFSET(TblMagic[[#This Row],[Active Arc Infusion]],-1,0)&gt;0,OFFSET(TblMagic[[#This Row],[Active Arc Infusion]],-1,0)-1,0))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46242.999999999927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Row],[Arcane Infusion]],12,IF(OFFSET(TblMagic[[#This Row],[Active Arc Infusion]],-1,0)&gt;0,OFFSET(TblMagic[[#This Row],[Active Arc Infusion]],-1,0)-1,0))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46243.041666666591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Row],[Arcane Infusion]],12,IF(OFFSET(TblMagic[[#This Row],[Active Arc Infusion]],-1,0)&gt;0,OFFSET(TblMagic[[#This Row],[Active Arc Infusion]],-1,0)-1,0))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46243.083333333256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Row],[Arcane Infusion]],12,IF(OFFSET(TblMagic[[#This Row],[Active Arc Infusion]],-1,0)&gt;0,OFFSET(TblMagic[[#This Row],[Active Arc Infusion]],-1,0)-1,0))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46243.12499999992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Row],[Arcane Infusion]],12,IF(OFFSET(TblMagic[[#This Row],[Active Arc Infusion]],-1,0)&gt;0,OFFSET(TblMagic[[#This Row],[Active Arc Infusion]],-1,0)-1,0))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46243.166666666584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Row],[Arcane Infusion]],12,IF(OFFSET(TblMagic[[#This Row],[Active Arc Infusion]],-1,0)&gt;0,OFFSET(TblMagic[[#This Row],[Active Arc Infusion]],-1,0)-1,0))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46243.208333333248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Row],[Arcane Infusion]],12,IF(OFFSET(TblMagic[[#This Row],[Active Arc Infusion]],-1,0)&gt;0,OFFSET(TblMagic[[#This Row],[Active Arc Infusion]],-1,0)-1,0))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46243.249999999913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Row],[Arcane Infusion]],12,IF(OFFSET(TblMagic[[#This Row],[Active Arc Infusion]],-1,0)&gt;0,OFFSET(TblMagic[[#This Row],[Active Arc Infusion]],-1,0)-1,0))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46243.291666666577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Row],[Arcane Infusion]],12,IF(OFFSET(TblMagic[[#This Row],[Active Arc Infusion]],-1,0)&gt;0,OFFSET(TblMagic[[#This Row],[Active Arc Infusion]],-1,0)-1,0))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46243.333333333241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Row],[Arcane Infusion]],12,IF(OFFSET(TblMagic[[#This Row],[Active Arc Infusion]],-1,0)&gt;0,OFFSET(TblMagic[[#This Row],[Active Arc Infusion]],-1,0)-1,0))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46243.374999999905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Row],[Arcane Infusion]],12,IF(OFFSET(TblMagic[[#This Row],[Active Arc Infusion]],-1,0)&gt;0,OFFSET(TblMagic[[#This Row],[Active Arc Infusion]],-1,0)-1,0))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46243.41666666657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Row],[Arcane Infusion]],12,IF(OFFSET(TblMagic[[#This Row],[Active Arc Infusion]],-1,0)&gt;0,OFFSET(TblMagic[[#This Row],[Active Arc Infusion]],-1,0)-1,0))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46243.458333333234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Row],[Arcane Infusion]],12,IF(OFFSET(TblMagic[[#This Row],[Active Arc Infusion]],-1,0)&gt;0,OFFSET(TblMagic[[#This Row],[Active Arc Infusion]],-1,0)-1,0))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46243.499999999898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Row],[Arcane Infusion]],12,IF(OFFSET(TblMagic[[#This Row],[Active Arc Infusion]],-1,0)&gt;0,OFFSET(TblMagic[[#This Row],[Active Arc Infusion]],-1,0)-1,0))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46243.541666666562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Row],[Arcane Infusion]],12,IF(OFFSET(TblMagic[[#This Row],[Active Arc Infusion]],-1,0)&gt;0,OFFSET(TblMagic[[#This Row],[Active Arc Infusion]],-1,0)-1,0))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46243.583333333227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Row],[Arcane Infusion]],12,IF(OFFSET(TblMagic[[#This Row],[Active Arc Infusion]],-1,0)&gt;0,OFFSET(TblMagic[[#This Row],[Active Arc Infusion]],-1,0)-1,0))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46243.624999999891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Row],[Arcane Infusion]],12,IF(OFFSET(TblMagic[[#This Row],[Active Arc Infusion]],-1,0)&gt;0,OFFSET(TblMagic[[#This Row],[Active Arc Infusion]],-1,0)-1,0))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46243.666666666555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Row],[Arcane Infusion]],12,IF(OFFSET(TblMagic[[#This Row],[Active Arc Infusion]],-1,0)&gt;0,OFFSET(TblMagic[[#This Row],[Active Arc Infusion]],-1,0)-1,0))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46243.708333333219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Row],[Arcane Infusion]],12,IF(OFFSET(TblMagic[[#This Row],[Active Arc Infusion]],-1,0)&gt;0,OFFSET(TblMagic[[#This Row],[Active Arc Infusion]],-1,0)-1,0))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46243.749999999884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Row],[Arcane Infusion]],12,IF(OFFSET(TblMagic[[#This Row],[Active Arc Infusion]],-1,0)&gt;0,OFFSET(TblMagic[[#This Row],[Active Arc Infusion]],-1,0)-1,0))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46243.791666666548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Row],[Arcane Infusion]],12,IF(OFFSET(TblMagic[[#This Row],[Active Arc Infusion]],-1,0)&gt;0,OFFSET(TblMagic[[#This Row],[Active Arc Infusion]],-1,0)-1,0))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46243.833333333212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Row],[Arcane Infusion]],12,IF(OFFSET(TblMagic[[#This Row],[Active Arc Infusion]],-1,0)&gt;0,OFFSET(TblMagic[[#This Row],[Active Arc Infusion]],-1,0)-1,0))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46243.874999999876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Row],[Arcane Infusion]],12,IF(OFFSET(TblMagic[[#This Row],[Active Arc Infusion]],-1,0)&gt;0,OFFSET(TblMagic[[#This Row],[Active Arc Infusion]],-1,0)-1,0))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46243.916666666541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Row],[Arcane Infusion]],12,IF(OFFSET(TblMagic[[#This Row],[Active Arc Infusion]],-1,0)&gt;0,OFFSET(TblMagic[[#This Row],[Active Arc Infusion]],-1,0)-1,0))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46243.958333333205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Row],[Arcane Infusion]],12,IF(OFFSET(TblMagic[[#This Row],[Active Arc Infusion]],-1,0)&gt;0,OFFSET(TblMagic[[#This Row],[Active Arc Infusion]],-1,0)-1,0))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46243.999999999869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Row],[Arcane Infusion]],12,IF(OFFSET(TblMagic[[#This Row],[Active Arc Infusion]],-1,0)&gt;0,OFFSET(TblMagic[[#This Row],[Active Arc Infusion]],-1,0)-1,0))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46244.041666666533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Row],[Arcane Infusion]],12,IF(OFFSET(TblMagic[[#This Row],[Active Arc Infusion]],-1,0)&gt;0,OFFSET(TblMagic[[#This Row],[Active Arc Infusion]],-1,0)-1,0))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46244.083333333198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Row],[Arcane Infusion]],12,IF(OFFSET(TblMagic[[#This Row],[Active Arc Infusion]],-1,0)&gt;0,OFFSET(TblMagic[[#This Row],[Active Arc Infusion]],-1,0)-1,0))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46244.124999999862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Row],[Arcane Infusion]],12,IF(OFFSET(TblMagic[[#This Row],[Active Arc Infusion]],-1,0)&gt;0,OFFSET(TblMagic[[#This Row],[Active Arc Infusion]],-1,0)-1,0))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46244.166666666526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Row],[Arcane Infusion]],12,IF(OFFSET(TblMagic[[#This Row],[Active Arc Infusion]],-1,0)&gt;0,OFFSET(TblMagic[[#This Row],[Active Arc Infusion]],-1,0)-1,0))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46244.20833333319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Row],[Arcane Infusion]],12,IF(OFFSET(TblMagic[[#This Row],[Active Arc Infusion]],-1,0)&gt;0,OFFSET(TblMagic[[#This Row],[Active Arc Infusion]],-1,0)-1,0))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46244.249999999854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Row],[Arcane Infusion]],12,IF(OFFSET(TblMagic[[#This Row],[Active Arc Infusion]],-1,0)&gt;0,OFFSET(TblMagic[[#This Row],[Active Arc Infusion]],-1,0)-1,0))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46244.291666666519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Row],[Arcane Infusion]],12,IF(OFFSET(TblMagic[[#This Row],[Active Arc Infusion]],-1,0)&gt;0,OFFSET(TblMagic[[#This Row],[Active Arc Infusion]],-1,0)-1,0))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46244.333333333183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Row],[Arcane Infusion]],12,IF(OFFSET(TblMagic[[#This Row],[Active Arc Infusion]],-1,0)&gt;0,OFFSET(TblMagic[[#This Row],[Active Arc Infusion]],-1,0)-1,0))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46244.374999999847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Row],[Arcane Infusion]],12,IF(OFFSET(TblMagic[[#This Row],[Active Arc Infusion]],-1,0)&gt;0,OFFSET(TblMagic[[#This Row],[Active Arc Infusion]],-1,0)-1,0))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46244.416666666511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Row],[Arcane Infusion]],12,IF(OFFSET(TblMagic[[#This Row],[Active Arc Infusion]],-1,0)&gt;0,OFFSET(TblMagic[[#This Row],[Active Arc Infusion]],-1,0)-1,0))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46244.458333333176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Row],[Arcane Infusion]],12,IF(OFFSET(TblMagic[[#This Row],[Active Arc Infusion]],-1,0)&gt;0,OFFSET(TblMagic[[#This Row],[Active Arc Infusion]],-1,0)-1,0))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46244.49999999984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Row],[Arcane Infusion]],12,IF(OFFSET(TblMagic[[#This Row],[Active Arc Infusion]],-1,0)&gt;0,OFFSET(TblMagic[[#This Row],[Active Arc Infusion]],-1,0)-1,0))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46244.541666666504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Row],[Arcane Infusion]],12,IF(OFFSET(TblMagic[[#This Row],[Active Arc Infusion]],-1,0)&gt;0,OFFSET(TblMagic[[#This Row],[Active Arc Infusion]],-1,0)-1,0))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46244.583333333168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Row],[Arcane Infusion]],12,IF(OFFSET(TblMagic[[#This Row],[Active Arc Infusion]],-1,0)&gt;0,OFFSET(TblMagic[[#This Row],[Active Arc Infusion]],-1,0)-1,0))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46244.624999999833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Row],[Arcane Infusion]],12,IF(OFFSET(TblMagic[[#This Row],[Active Arc Infusion]],-1,0)&gt;0,OFFSET(TblMagic[[#This Row],[Active Arc Infusion]],-1,0)-1,0))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46244.666666666497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Row],[Arcane Infusion]],12,IF(OFFSET(TblMagic[[#This Row],[Active Arc Infusion]],-1,0)&gt;0,OFFSET(TblMagic[[#This Row],[Active Arc Infusion]],-1,0)-1,0))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46244.708333333161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Row],[Arcane Infusion]],12,IF(OFFSET(TblMagic[[#This Row],[Active Arc Infusion]],-1,0)&gt;0,OFFSET(TblMagic[[#This Row],[Active Arc Infusion]],-1,0)-1,0))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46244.749999999825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Row],[Arcane Infusion]],12,IF(OFFSET(TblMagic[[#This Row],[Active Arc Infusion]],-1,0)&gt;0,OFFSET(TblMagic[[#This Row],[Active Arc Infusion]],-1,0)-1,0))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46244.79166666649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Row],[Arcane Infusion]],12,IF(OFFSET(TblMagic[[#This Row],[Active Arc Infusion]],-1,0)&gt;0,OFFSET(TblMagic[[#This Row],[Active Arc Infusion]],-1,0)-1,0))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46244.833333333154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Row],[Arcane Infusion]],12,IF(OFFSET(TblMagic[[#This Row],[Active Arc Infusion]],-1,0)&gt;0,OFFSET(TblMagic[[#This Row],[Active Arc Infusion]],-1,0)-1,0))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46244.874999999818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Row],[Arcane Infusion]],12,IF(OFFSET(TblMagic[[#This Row],[Active Arc Infusion]],-1,0)&gt;0,OFFSET(TblMagic[[#This Row],[Active Arc Infusion]],-1,0)-1,0))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46244.916666666482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Row],[Arcane Infusion]],12,IF(OFFSET(TblMagic[[#This Row],[Active Arc Infusion]],-1,0)&gt;0,OFFSET(TblMagic[[#This Row],[Active Arc Infusion]],-1,0)-1,0))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46244.958333333147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Row],[Arcane Infusion]],12,IF(OFFSET(TblMagic[[#This Row],[Active Arc Infusion]],-1,0)&gt;0,OFFSET(TblMagic[[#This Row],[Active Arc Infusion]],-1,0)-1,0))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46244.999999999811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Row],[Arcane Infusion]],12,IF(OFFSET(TblMagic[[#This Row],[Active Arc Infusion]],-1,0)&gt;0,OFFSET(TblMagic[[#This Row],[Active Arc Infusion]],-1,0)-1,0))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46245.041666666475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Row],[Arcane Infusion]],12,IF(OFFSET(TblMagic[[#This Row],[Active Arc Infusion]],-1,0)&gt;0,OFFSET(TblMagic[[#This Row],[Active Arc Infusion]],-1,0)-1,0))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46245.083333333139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Row],[Arcane Infusion]],12,IF(OFFSET(TblMagic[[#This Row],[Active Arc Infusion]],-1,0)&gt;0,OFFSET(TblMagic[[#This Row],[Active Arc Infusion]],-1,0)-1,0))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46245.124999999804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Row],[Arcane Infusion]],12,IF(OFFSET(TblMagic[[#This Row],[Active Arc Infusion]],-1,0)&gt;0,OFFSET(TblMagic[[#This Row],[Active Arc Infusion]],-1,0)-1,0))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46245.166666666468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Row],[Arcane Infusion]],12,IF(OFFSET(TblMagic[[#This Row],[Active Arc Infusion]],-1,0)&gt;0,OFFSET(TblMagic[[#This Row],[Active Arc Infusion]],-1,0)-1,0))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46245.208333333132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Row],[Arcane Infusion]],12,IF(OFFSET(TblMagic[[#This Row],[Active Arc Infusion]],-1,0)&gt;0,OFFSET(TblMagic[[#This Row],[Active Arc Infusion]],-1,0)-1,0))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46245.249999999796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Row],[Arcane Infusion]],12,IF(OFFSET(TblMagic[[#This Row],[Active Arc Infusion]],-1,0)&gt;0,OFFSET(TblMagic[[#This Row],[Active Arc Infusion]],-1,0)-1,0))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46245.291666666461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Row],[Arcane Infusion]],12,IF(OFFSET(TblMagic[[#This Row],[Active Arc Infusion]],-1,0)&gt;0,OFFSET(TblMagic[[#This Row],[Active Arc Infusion]],-1,0)-1,0))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46245.333333333125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Row],[Arcane Infusion]],12,IF(OFFSET(TblMagic[[#This Row],[Active Arc Infusion]],-1,0)&gt;0,OFFSET(TblMagic[[#This Row],[Active Arc Infusion]],-1,0)-1,0))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46245.374999999789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Row],[Arcane Infusion]],12,IF(OFFSET(TblMagic[[#This Row],[Active Arc Infusion]],-1,0)&gt;0,OFFSET(TblMagic[[#This Row],[Active Arc Infusion]],-1,0)-1,0))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46245.416666666453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Row],[Arcane Infusion]],12,IF(OFFSET(TblMagic[[#This Row],[Active Arc Infusion]],-1,0)&gt;0,OFFSET(TblMagic[[#This Row],[Active Arc Infusion]],-1,0)-1,0))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46245.458333333117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Row],[Arcane Infusion]],12,IF(OFFSET(TblMagic[[#This Row],[Active Arc Infusion]],-1,0)&gt;0,OFFSET(TblMagic[[#This Row],[Active Arc Infusion]],-1,0)-1,0))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46245.499999999782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Row],[Arcane Infusion]],12,IF(OFFSET(TblMagic[[#This Row],[Active Arc Infusion]],-1,0)&gt;0,OFFSET(TblMagic[[#This Row],[Active Arc Infusion]],-1,0)-1,0))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46245.541666666446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Row],[Arcane Infusion]],12,IF(OFFSET(TblMagic[[#This Row],[Active Arc Infusion]],-1,0)&gt;0,OFFSET(TblMagic[[#This Row],[Active Arc Infusion]],-1,0)-1,0))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46245.58333333311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Row],[Arcane Infusion]],12,IF(OFFSET(TblMagic[[#This Row],[Active Arc Infusion]],-1,0)&gt;0,OFFSET(TblMagic[[#This Row],[Active Arc Infusion]],-1,0)-1,0))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46245.624999999774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Row],[Arcane Infusion]],12,IF(OFFSET(TblMagic[[#This Row],[Active Arc Infusion]],-1,0)&gt;0,OFFSET(TblMagic[[#This Row],[Active Arc Infusion]],-1,0)-1,0))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46245.666666666439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Row],[Arcane Infusion]],12,IF(OFFSET(TblMagic[[#This Row],[Active Arc Infusion]],-1,0)&gt;0,OFFSET(TblMagic[[#This Row],[Active Arc Infusion]],-1,0)-1,0))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46245.708333333103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Row],[Arcane Infusion]],12,IF(OFFSET(TblMagic[[#This Row],[Active Arc Infusion]],-1,0)&gt;0,OFFSET(TblMagic[[#This Row],[Active Arc Infusion]],-1,0)-1,0))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46245.749999999767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Row],[Arcane Infusion]],12,IF(OFFSET(TblMagic[[#This Row],[Active Arc Infusion]],-1,0)&gt;0,OFFSET(TblMagic[[#This Row],[Active Arc Infusion]],-1,0)-1,0))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46245.791666666431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Row],[Arcane Infusion]],12,IF(OFFSET(TblMagic[[#This Row],[Active Arc Infusion]],-1,0)&gt;0,OFFSET(TblMagic[[#This Row],[Active Arc Infusion]],-1,0)-1,0))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46245.833333333096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Row],[Arcane Infusion]],12,IF(OFFSET(TblMagic[[#This Row],[Active Arc Infusion]],-1,0)&gt;0,OFFSET(TblMagic[[#This Row],[Active Arc Infusion]],-1,0)-1,0))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46245.87499999976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Row],[Arcane Infusion]],12,IF(OFFSET(TblMagic[[#This Row],[Active Arc Infusion]],-1,0)&gt;0,OFFSET(TblMagic[[#This Row],[Active Arc Infusion]],-1,0)-1,0))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46245.916666666424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Row],[Arcane Infusion]],12,IF(OFFSET(TblMagic[[#This Row],[Active Arc Infusion]],-1,0)&gt;0,OFFSET(TblMagic[[#This Row],[Active Arc Infusion]],-1,0)-1,0))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46245.958333333088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Row],[Arcane Infusion]],12,IF(OFFSET(TblMagic[[#This Row],[Active Arc Infusion]],-1,0)&gt;0,OFFSET(TblMagic[[#This Row],[Active Arc Infusion]],-1,0)-1,0))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46245.999999999753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Row],[Arcane Infusion]],12,IF(OFFSET(TblMagic[[#This Row],[Active Arc Infusion]],-1,0)&gt;0,OFFSET(TblMagic[[#This Row],[Active Arc Infusion]],-1,0)-1,0))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46246.041666666417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Row],[Arcane Infusion]],12,IF(OFFSET(TblMagic[[#This Row],[Active Arc Infusion]],-1,0)&gt;0,OFFSET(TblMagic[[#This Row],[Active Arc Infusion]],-1,0)-1,0))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46246.083333333081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Row],[Arcane Infusion]],12,IF(OFFSET(TblMagic[[#This Row],[Active Arc Infusion]],-1,0)&gt;0,OFFSET(TblMagic[[#This Row],[Active Arc Infusion]],-1,0)-1,0))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46246.124999999745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Row],[Arcane Infusion]],12,IF(OFFSET(TblMagic[[#This Row],[Active Arc Infusion]],-1,0)&gt;0,OFFSET(TblMagic[[#This Row],[Active Arc Infusion]],-1,0)-1,0))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46246.16666666641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Row],[Arcane Infusion]],12,IF(OFFSET(TblMagic[[#This Row],[Active Arc Infusion]],-1,0)&gt;0,OFFSET(TblMagic[[#This Row],[Active Arc Infusion]],-1,0)-1,0))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46246.208333333074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Row],[Arcane Infusion]],12,IF(OFFSET(TblMagic[[#This Row],[Active Arc Infusion]],-1,0)&gt;0,OFFSET(TblMagic[[#This Row],[Active Arc Infusion]],-1,0)-1,0))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46246.249999999738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Row],[Arcane Infusion]],12,IF(OFFSET(TblMagic[[#This Row],[Active Arc Infusion]],-1,0)&gt;0,OFFSET(TblMagic[[#This Row],[Active Arc Infusion]],-1,0)-1,0))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46246.291666666402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Row],[Arcane Infusion]],12,IF(OFFSET(TblMagic[[#This Row],[Active Arc Infusion]],-1,0)&gt;0,OFFSET(TblMagic[[#This Row],[Active Arc Infusion]],-1,0)-1,0))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46246.333333333067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Row],[Arcane Infusion]],12,IF(OFFSET(TblMagic[[#This Row],[Active Arc Infusion]],-1,0)&gt;0,OFFSET(TblMagic[[#This Row],[Active Arc Infusion]],-1,0)-1,0))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46246.374999999731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Row],[Arcane Infusion]],12,IF(OFFSET(TblMagic[[#This Row],[Active Arc Infusion]],-1,0)&gt;0,OFFSET(TblMagic[[#This Row],[Active Arc Infusion]],-1,0)-1,0))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46246.416666666395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Row],[Arcane Infusion]],12,IF(OFFSET(TblMagic[[#This Row],[Active Arc Infusion]],-1,0)&gt;0,OFFSET(TblMagic[[#This Row],[Active Arc Infusion]],-1,0)-1,0))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46246.458333333059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Row],[Arcane Infusion]],12,IF(OFFSET(TblMagic[[#This Row],[Active Arc Infusion]],-1,0)&gt;0,OFFSET(TblMagic[[#This Row],[Active Arc Infusion]],-1,0)-1,0))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46246.499999999724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Row],[Arcane Infusion]],12,IF(OFFSET(TblMagic[[#This Row],[Active Arc Infusion]],-1,0)&gt;0,OFFSET(TblMagic[[#This Row],[Active Arc Infusion]],-1,0)-1,0))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46246.541666666388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Row],[Arcane Infusion]],12,IF(OFFSET(TblMagic[[#This Row],[Active Arc Infusion]],-1,0)&gt;0,OFFSET(TblMagic[[#This Row],[Active Arc Infusion]],-1,0)-1,0))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46246.583333333052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Row],[Arcane Infusion]],12,IF(OFFSET(TblMagic[[#This Row],[Active Arc Infusion]],-1,0)&gt;0,OFFSET(TblMagic[[#This Row],[Active Arc Infusion]],-1,0)-1,0))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46246.624999999716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Row],[Arcane Infusion]],12,IF(OFFSET(TblMagic[[#This Row],[Active Arc Infusion]],-1,0)&gt;0,OFFSET(TblMagic[[#This Row],[Active Arc Infusion]],-1,0)-1,0))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46246.66666666638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Row],[Arcane Infusion]],12,IF(OFFSET(TblMagic[[#This Row],[Active Arc Infusion]],-1,0)&gt;0,OFFSET(TblMagic[[#This Row],[Active Arc Infusion]],-1,0)-1,0))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46246.708333333045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Row],[Arcane Infusion]],12,IF(OFFSET(TblMagic[[#This Row],[Active Arc Infusion]],-1,0)&gt;0,OFFSET(TblMagic[[#This Row],[Active Arc Infusion]],-1,0)-1,0))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46246.749999999709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Row],[Arcane Infusion]],12,IF(OFFSET(TblMagic[[#This Row],[Active Arc Infusion]],-1,0)&gt;0,OFFSET(TblMagic[[#This Row],[Active Arc Infusion]],-1,0)-1,0))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46246.791666666373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Row],[Arcane Infusion]],12,IF(OFFSET(TblMagic[[#This Row],[Active Arc Infusion]],-1,0)&gt;0,OFFSET(TblMagic[[#This Row],[Active Arc Infusion]],-1,0)-1,0))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46246.833333333037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Row],[Arcane Infusion]],12,IF(OFFSET(TblMagic[[#This Row],[Active Arc Infusion]],-1,0)&gt;0,OFFSET(TblMagic[[#This Row],[Active Arc Infusion]],-1,0)-1,0))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46246.874999999702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Row],[Arcane Infusion]],12,IF(OFFSET(TblMagic[[#This Row],[Active Arc Infusion]],-1,0)&gt;0,OFFSET(TblMagic[[#This Row],[Active Arc Infusion]],-1,0)-1,0))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46246.916666666366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Row],[Arcane Infusion]],12,IF(OFFSET(TblMagic[[#This Row],[Active Arc Infusion]],-1,0)&gt;0,OFFSET(TblMagic[[#This Row],[Active Arc Infusion]],-1,0)-1,0))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46246.95833333303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Row],[Arcane Infusion]],12,IF(OFFSET(TblMagic[[#This Row],[Active Arc Infusion]],-1,0)&gt;0,OFFSET(TblMagic[[#This Row],[Active Arc Infusion]],-1,0)-1,0))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46246.999999999694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Row],[Arcane Infusion]],12,IF(OFFSET(TblMagic[[#This Row],[Active Arc Infusion]],-1,0)&gt;0,OFFSET(TblMagic[[#This Row],[Active Arc Infusion]],-1,0)-1,0))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46247.041666666359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Row],[Arcane Infusion]],12,IF(OFFSET(TblMagic[[#This Row],[Active Arc Infusion]],-1,0)&gt;0,OFFSET(TblMagic[[#This Row],[Active Arc Infusion]],-1,0)-1,0))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46247.083333333023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Row],[Arcane Infusion]],12,IF(OFFSET(TblMagic[[#This Row],[Active Arc Infusion]],-1,0)&gt;0,OFFSET(TblMagic[[#This Row],[Active Arc Infusion]],-1,0)-1,0))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46247.124999999687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Row],[Arcane Infusion]],12,IF(OFFSET(TblMagic[[#This Row],[Active Arc Infusion]],-1,0)&gt;0,OFFSET(TblMagic[[#This Row],[Active Arc Infusion]],-1,0)-1,0))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46247.166666666351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Row],[Arcane Infusion]],12,IF(OFFSET(TblMagic[[#This Row],[Active Arc Infusion]],-1,0)&gt;0,OFFSET(TblMagic[[#This Row],[Active Arc Infusion]],-1,0)-1,0))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46247.208333333016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Row],[Arcane Infusion]],12,IF(OFFSET(TblMagic[[#This Row],[Active Arc Infusion]],-1,0)&gt;0,OFFSET(TblMagic[[#This Row],[Active Arc Infusion]],-1,0)-1,0))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46247.24999999968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Row],[Arcane Infusion]],12,IF(OFFSET(TblMagic[[#This Row],[Active Arc Infusion]],-1,0)&gt;0,OFFSET(TblMagic[[#This Row],[Active Arc Infusion]],-1,0)-1,0))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1" priority="18" stopIfTrue="1">
      <formula>ROW()-2=#REF!</formula>
    </cfRule>
  </conditionalFormatting>
  <conditionalFormatting sqref="A1269:XFD1270">
    <cfRule type="expression" dxfId="270" priority="19" stopIfTrue="1">
      <formula>$C$1270&gt;144</formula>
    </cfRule>
  </conditionalFormatting>
  <conditionalFormatting sqref="A4:AQ136">
    <cfRule type="expression" dxfId="269" priority="1" stopIfTrue="1">
      <formula>ROW()-3=$C$1270</formula>
    </cfRule>
    <cfRule type="expression" dxfId="268" priority="2" stopIfTrue="1">
      <formula>OR(ROW()-3=$C$1270,A4&lt;0)</formula>
    </cfRule>
    <cfRule type="expression" dxfId="267" priority="3">
      <formula>$A4=37</formula>
    </cfRule>
    <cfRule type="expression" dxfId="266" priority="7">
      <formula>ROUND(($A4-1)/12,0)=INT($A4-1)/12</formula>
    </cfRule>
  </conditionalFormatting>
  <conditionalFormatting sqref="A2:N2 A1:S1 U1:XFD1 P2:XFD2 A3:XFD3">
    <cfRule type="expression" dxfId="265" priority="15">
      <formula>$C$1270&lt;0</formula>
    </cfRule>
  </conditionalFormatting>
  <conditionalFormatting sqref="G4:W136">
    <cfRule type="expression" dxfId="264"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1094</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1091</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1087</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1093</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1089</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1095</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1088</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1120</v>
      </c>
      <c r="I34" s="273" t="s">
        <v>1121</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1092</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1087</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1090</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1096</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1105</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1106</v>
      </c>
      <c r="AB2" s="266" t="s">
        <v>212</v>
      </c>
      <c r="AC2" s="266" t="s">
        <v>213</v>
      </c>
      <c r="AD2" s="266" t="s">
        <v>526</v>
      </c>
      <c r="AF2" s="266" t="s">
        <v>208</v>
      </c>
      <c r="AG2" s="266" t="s">
        <v>210</v>
      </c>
      <c r="AH2" s="266" t="s">
        <v>1106</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1166</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1106</v>
      </c>
      <c r="AB3" s="135" t="s">
        <v>212</v>
      </c>
      <c r="AC3" s="135" t="s">
        <v>213</v>
      </c>
      <c r="AD3" s="135" t="s">
        <v>526</v>
      </c>
      <c r="AE3" s="135" t="s">
        <v>784</v>
      </c>
      <c r="AF3" s="135" t="s">
        <v>1030</v>
      </c>
      <c r="AG3" s="135" t="s">
        <v>930</v>
      </c>
      <c r="AH3" s="135" t="s">
        <v>1107</v>
      </c>
      <c r="AI3" s="135" t="s">
        <v>931</v>
      </c>
      <c r="AJ3" s="135" t="s">
        <v>932</v>
      </c>
      <c r="AK3" s="135" t="s">
        <v>1108</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1165</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46241.75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46241.75</v>
      </c>
      <c r="CA4" s="290">
        <f>Overview!B15</f>
        <v>46242</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46241.791666666664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46241.791666666664</v>
      </c>
      <c r="CA5" s="294">
        <f ca="1">OFFSET(TblImps[[#This Row],[Servertime]],-1,0)+1/24</f>
        <v>46242.041666666664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46241.833333333328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46241.833333333328</v>
      </c>
      <c r="CA6" s="294">
        <f ca="1">OFFSET(TblImps[[#This Row],[Servertime]],-1,0)+1/24</f>
        <v>46242.083333333328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46241.874999999993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46241.874999999993</v>
      </c>
      <c r="CA7" s="294">
        <f ca="1">OFFSET(TblImps[[#This Row],[Servertime]],-1,0)+1/24</f>
        <v>46242.124999999993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46241.916666666657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46241.916666666657</v>
      </c>
      <c r="CA8" s="294">
        <f ca="1">OFFSET(TblImps[[#This Row],[Servertime]],-1,0)+1/24</f>
        <v>46242.166666666657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46241.958333333321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46241.958333333321</v>
      </c>
      <c r="CA9" s="294">
        <f ca="1">OFFSET(TblImps[[#This Row],[Servertime]],-1,0)+1/24</f>
        <v>46242.208333333321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46241.999999999985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46241.999999999985</v>
      </c>
      <c r="CA10" s="294">
        <f ca="1">OFFSET(TblImps[[#This Row],[Servertime]],-1,0)+1/24</f>
        <v>46242.249999999985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46242.04166666665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46242.04166666665</v>
      </c>
      <c r="CA11" s="294">
        <f ca="1">OFFSET(TblImps[[#This Row],[Servertime]],-1,0)+1/24</f>
        <v>46242.29166666665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46242.083333333314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46242.083333333314</v>
      </c>
      <c r="CA12" s="294">
        <f ca="1">OFFSET(TblImps[[#This Row],[Servertime]],-1,0)+1/24</f>
        <v>46242.333333333314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46242.124999999978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46242.124999999978</v>
      </c>
      <c r="CA13" s="294">
        <f ca="1">OFFSET(TblImps[[#This Row],[Servertime]],-1,0)+1/24</f>
        <v>46242.374999999978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46242.166666666642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46242.166666666642</v>
      </c>
      <c r="CA14" s="294">
        <f ca="1">OFFSET(TblImps[[#This Row],[Servertime]],-1,0)+1/24</f>
        <v>46242.416666666642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46242.208333333307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46242.208333333307</v>
      </c>
      <c r="CA15" s="294">
        <f ca="1">OFFSET(TblImps[[#This Row],[Servertime]],-1,0)+1/24</f>
        <v>46242.458333333307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46242.249999999971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46242.249999999971</v>
      </c>
      <c r="CA16" s="294">
        <f ca="1">OFFSET(TblImps[[#This Row],[Servertime]],-1,0)+1/24</f>
        <v>46242.499999999971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46242.291666666635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46242.291666666635</v>
      </c>
      <c r="CA17" s="294">
        <f ca="1">OFFSET(TblImps[[#This Row],[Servertime]],-1,0)+1/24</f>
        <v>46242.541666666635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46242.333333333299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46242.333333333299</v>
      </c>
      <c r="CA18" s="294">
        <f ca="1">OFFSET(TblImps[[#This Row],[Servertime]],-1,0)+1/24</f>
        <v>46242.583333333299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46242.374999999964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46242.374999999964</v>
      </c>
      <c r="CA19" s="294">
        <f ca="1">OFFSET(TblImps[[#This Row],[Servertime]],-1,0)+1/24</f>
        <v>46242.624999999964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46242.416666666628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46242.416666666628</v>
      </c>
      <c r="CA20" s="294">
        <f ca="1">OFFSET(TblImps[[#This Row],[Servertime]],-1,0)+1/24</f>
        <v>46242.666666666628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46242.458333333292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46242.458333333292</v>
      </c>
      <c r="CA21" s="294">
        <f ca="1">OFFSET(TblImps[[#This Row],[Servertime]],-1,0)+1/24</f>
        <v>46242.708333333292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46242.499999999956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46242.499999999956</v>
      </c>
      <c r="CA22" s="294">
        <f ca="1">OFFSET(TblImps[[#This Row],[Servertime]],-1,0)+1/24</f>
        <v>46242.749999999956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46242.541666666621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46242.541666666621</v>
      </c>
      <c r="CA23" s="294">
        <f ca="1">OFFSET(TblImps[[#This Row],[Servertime]],-1,0)+1/24</f>
        <v>46242.791666666621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46242.583333333285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46242.583333333285</v>
      </c>
      <c r="CA24" s="294">
        <f ca="1">OFFSET(TblImps[[#This Row],[Servertime]],-1,0)+1/24</f>
        <v>46242.833333333285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46242.624999999949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46242.624999999949</v>
      </c>
      <c r="CA25" s="294">
        <f ca="1">OFFSET(TblImps[[#This Row],[Servertime]],-1,0)+1/24</f>
        <v>46242.874999999949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46242.666666666613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46242.666666666613</v>
      </c>
      <c r="CA26" s="294">
        <f ca="1">OFFSET(TblImps[[#This Row],[Servertime]],-1,0)+1/24</f>
        <v>46242.916666666613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46242.708333333278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46242.708333333278</v>
      </c>
      <c r="CA27" s="294">
        <f ca="1">OFFSET(TblImps[[#This Row],[Servertime]],-1,0)+1/24</f>
        <v>46242.958333333278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46242.749999999942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46242.749999999942</v>
      </c>
      <c r="CA28" s="294">
        <f ca="1">OFFSET(TblImps[[#This Row],[Servertime]],-1,0)+1/24</f>
        <v>46242.999999999942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46242.791666666606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46242.791666666606</v>
      </c>
      <c r="CA29" s="294">
        <f ca="1">OFFSET(TblImps[[#This Row],[Servertime]],-1,0)+1/24</f>
        <v>46243.041666666606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46242.83333333327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46242.83333333327</v>
      </c>
      <c r="CA30" s="294">
        <f ca="1">OFFSET(TblImps[[#This Row],[Servertime]],-1,0)+1/24</f>
        <v>46243.08333333327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46242.874999999935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46242.874999999935</v>
      </c>
      <c r="CA31" s="294">
        <f ca="1">OFFSET(TblImps[[#This Row],[Servertime]],-1,0)+1/24</f>
        <v>46243.124999999935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46242.916666666599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46242.916666666599</v>
      </c>
      <c r="CA32" s="294">
        <f ca="1">OFFSET(TblImps[[#This Row],[Servertime]],-1,0)+1/24</f>
        <v>46243.166666666599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46242.958333333263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46242.958333333263</v>
      </c>
      <c r="CA33" s="294">
        <f ca="1">OFFSET(TblImps[[#This Row],[Servertime]],-1,0)+1/24</f>
        <v>46243.208333333263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46242.999999999927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46242.999999999927</v>
      </c>
      <c r="CA34" s="294">
        <f ca="1">OFFSET(TblImps[[#This Row],[Servertime]],-1,0)+1/24</f>
        <v>46243.249999999927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46243.041666666591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46243.041666666591</v>
      </c>
      <c r="CA35" s="294">
        <f ca="1">OFFSET(TblImps[[#This Row],[Servertime]],-1,0)+1/24</f>
        <v>46243.291666666591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46243.083333333256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46243.083333333256</v>
      </c>
      <c r="CA36" s="294">
        <f ca="1">OFFSET(TblImps[[#This Row],[Servertime]],-1,0)+1/24</f>
        <v>46243.333333333256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46243.12499999992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46243.12499999992</v>
      </c>
      <c r="CA37" s="294">
        <f ca="1">OFFSET(TblImps[[#This Row],[Servertime]],-1,0)+1/24</f>
        <v>46243.37499999992</v>
      </c>
      <c r="CB37" s="57"/>
      <c r="CC37" s="292"/>
      <c r="CD37" s="292"/>
      <c r="CE37" s="45" t="s">
        <v>1106</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46243.166666666584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46243.166666666584</v>
      </c>
      <c r="CA38" s="294">
        <f ca="1">OFFSET(TblImps[[#This Row],[Servertime]],-1,0)+1/24</f>
        <v>46243.416666666584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46243.208333333248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46243.208333333248</v>
      </c>
      <c r="CA39" s="294">
        <f ca="1">OFFSET(TblImps[[#This Row],[Servertime]],-1,0)+1/24</f>
        <v>46243.458333333248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46243.249999999913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46243.249999999913</v>
      </c>
      <c r="CA40" s="460">
        <f ca="1">OFFSET(TblImps[[#This Row],[Servertime]],-1,0)+1/24</f>
        <v>46243.499999999913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46243.291666666577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46243.291666666577</v>
      </c>
      <c r="CA41" s="294">
        <f ca="1">OFFSET(TblImps[[#This Row],[Servertime]],-1,0)+1/24</f>
        <v>46243.541666666577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46243.333333333241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46243.333333333241</v>
      </c>
      <c r="CA42" s="294">
        <f ca="1">OFFSET(TblImps[[#This Row],[Servertime]],-1,0)+1/24</f>
        <v>46243.583333333241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46243.374999999905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46243.374999999905</v>
      </c>
      <c r="CA43" s="294">
        <f ca="1">OFFSET(TblImps[[#This Row],[Servertime]],-1,0)+1/24</f>
        <v>46243.624999999905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46243.41666666657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46243.41666666657</v>
      </c>
      <c r="CA44" s="294">
        <f ca="1">OFFSET(TblImps[[#This Row],[Servertime]],-1,0)+1/24</f>
        <v>46243.66666666657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46243.458333333234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46243.458333333234</v>
      </c>
      <c r="CA45" s="294">
        <f ca="1">OFFSET(TblImps[[#This Row],[Servertime]],-1,0)+1/24</f>
        <v>46243.708333333234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46243.499999999898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46243.499999999898</v>
      </c>
      <c r="CA46" s="294">
        <f ca="1">OFFSET(TblImps[[#This Row],[Servertime]],-1,0)+1/24</f>
        <v>46243.749999999898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46243.541666666562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46243.541666666562</v>
      </c>
      <c r="CA47" s="294">
        <f ca="1">OFFSET(TblImps[[#This Row],[Servertime]],-1,0)+1/24</f>
        <v>46243.791666666562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46243.583333333227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46243.583333333227</v>
      </c>
      <c r="CA48" s="294">
        <f ca="1">OFFSET(TblImps[[#This Row],[Servertime]],-1,0)+1/24</f>
        <v>46243.833333333227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46243.624999999891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46243.624999999891</v>
      </c>
      <c r="CA49" s="294">
        <f ca="1">OFFSET(TblImps[[#This Row],[Servertime]],-1,0)+1/24</f>
        <v>46243.874999999891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46243.666666666555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46243.666666666555</v>
      </c>
      <c r="CA50" s="294">
        <f ca="1">OFFSET(TblImps[[#This Row],[Servertime]],-1,0)+1/24</f>
        <v>46243.916666666555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46243.708333333219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46243.708333333219</v>
      </c>
      <c r="CA51" s="294">
        <f ca="1">OFFSET(TblImps[[#This Row],[Servertime]],-1,0)+1/24</f>
        <v>46243.958333333219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46243.749999999884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46243.749999999884</v>
      </c>
      <c r="CA52" s="294">
        <f ca="1">OFFSET(TblImps[[#This Row],[Servertime]],-1,0)+1/24</f>
        <v>46243.999999999884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46243.791666666548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46243.791666666548</v>
      </c>
      <c r="CA53" s="294">
        <f ca="1">OFFSET(TblImps[[#This Row],[Servertime]],-1,0)+1/24</f>
        <v>46244.041666666548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46243.833333333212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46243.833333333212</v>
      </c>
      <c r="CA54" s="294">
        <f ca="1">OFFSET(TblImps[[#This Row],[Servertime]],-1,0)+1/24</f>
        <v>46244.083333333212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46243.874999999876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46243.874999999876</v>
      </c>
      <c r="CA55" s="294">
        <f ca="1">OFFSET(TblImps[[#This Row],[Servertime]],-1,0)+1/24</f>
        <v>46244.124999999876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46243.916666666541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46243.916666666541</v>
      </c>
      <c r="CA56" s="294">
        <f ca="1">OFFSET(TblImps[[#This Row],[Servertime]],-1,0)+1/24</f>
        <v>46244.166666666541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46243.958333333205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46243.958333333205</v>
      </c>
      <c r="CA57" s="294">
        <f ca="1">OFFSET(TblImps[[#This Row],[Servertime]],-1,0)+1/24</f>
        <v>46244.208333333205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46243.999999999869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46243.999999999869</v>
      </c>
      <c r="CA58" s="294">
        <f ca="1">OFFSET(TblImps[[#This Row],[Servertime]],-1,0)+1/24</f>
        <v>46244.249999999869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46244.041666666533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46244.041666666533</v>
      </c>
      <c r="CA59" s="294">
        <f ca="1">OFFSET(TblImps[[#This Row],[Servertime]],-1,0)+1/24</f>
        <v>46244.291666666533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46244.083333333198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46244.083333333198</v>
      </c>
      <c r="CA60" s="294">
        <f ca="1">OFFSET(TblImps[[#This Row],[Servertime]],-1,0)+1/24</f>
        <v>46244.333333333198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46244.124999999862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46244.124999999862</v>
      </c>
      <c r="CA61" s="294">
        <f ca="1">OFFSET(TblImps[[#This Row],[Servertime]],-1,0)+1/24</f>
        <v>46244.374999999862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46244.166666666526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46244.166666666526</v>
      </c>
      <c r="CA62" s="294">
        <f ca="1">OFFSET(TblImps[[#This Row],[Servertime]],-1,0)+1/24</f>
        <v>46244.416666666526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46244.20833333319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46244.20833333319</v>
      </c>
      <c r="CA63" s="294">
        <f ca="1">OFFSET(TblImps[[#This Row],[Servertime]],-1,0)+1/24</f>
        <v>46244.45833333319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46244.249999999854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46244.249999999854</v>
      </c>
      <c r="CA64" s="294">
        <f ca="1">OFFSET(TblImps[[#This Row],[Servertime]],-1,0)+1/24</f>
        <v>46244.499999999854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46244.291666666519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46244.291666666519</v>
      </c>
      <c r="CA65" s="294">
        <f ca="1">OFFSET(TblImps[[#This Row],[Servertime]],-1,0)+1/24</f>
        <v>46244.541666666519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46244.333333333183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46244.333333333183</v>
      </c>
      <c r="CA66" s="294">
        <f ca="1">OFFSET(TblImps[[#This Row],[Servertime]],-1,0)+1/24</f>
        <v>46244.583333333183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46244.374999999847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46244.374999999847</v>
      </c>
      <c r="CA67" s="294">
        <f ca="1">OFFSET(TblImps[[#This Row],[Servertime]],-1,0)+1/24</f>
        <v>46244.624999999847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46244.416666666511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46244.416666666511</v>
      </c>
      <c r="CA68" s="294">
        <f ca="1">OFFSET(TblImps[[#This Row],[Servertime]],-1,0)+1/24</f>
        <v>46244.666666666511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46244.458333333176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46244.458333333176</v>
      </c>
      <c r="CA69" s="294">
        <f ca="1">OFFSET(TblImps[[#This Row],[Servertime]],-1,0)+1/24</f>
        <v>46244.708333333176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46244.49999999984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46244.49999999984</v>
      </c>
      <c r="CA70" s="294">
        <f ca="1">OFFSET(TblImps[[#This Row],[Servertime]],-1,0)+1/24</f>
        <v>46244.74999999984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46244.541666666504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46244.541666666504</v>
      </c>
      <c r="CA71" s="294">
        <f ca="1">OFFSET(TblImps[[#This Row],[Servertime]],-1,0)+1/24</f>
        <v>46244.791666666504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46244.583333333168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46244.583333333168</v>
      </c>
      <c r="CA72" s="294">
        <f ca="1">OFFSET(TblImps[[#This Row],[Servertime]],-1,0)+1/24</f>
        <v>46244.833333333168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46244.624999999833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46244.624999999833</v>
      </c>
      <c r="CA73" s="294">
        <f ca="1">OFFSET(TblImps[[#This Row],[Servertime]],-1,0)+1/24</f>
        <v>46244.874999999833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46244.666666666497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46244.666666666497</v>
      </c>
      <c r="CA74" s="294">
        <f ca="1">OFFSET(TblImps[[#This Row],[Servertime]],-1,0)+1/24</f>
        <v>46244.916666666497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46244.708333333161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46244.708333333161</v>
      </c>
      <c r="CA75" s="294">
        <f ca="1">OFFSET(TblImps[[#This Row],[Servertime]],-1,0)+1/24</f>
        <v>46244.958333333161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46244.749999999825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46244.749999999825</v>
      </c>
      <c r="CA76" s="457">
        <f ca="1">OFFSET(TblImps[[#This Row],[Servertime]],-1,0)+1/24</f>
        <v>46244.999999999825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46244.79166666649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46244.79166666649</v>
      </c>
      <c r="CA77" s="294">
        <f ca="1">OFFSET(TblImps[[#This Row],[Servertime]],-1,0)+1/24</f>
        <v>46245.04166666649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46244.833333333154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46244.833333333154</v>
      </c>
      <c r="CA78" s="294">
        <f ca="1">OFFSET(TblImps[[#This Row],[Servertime]],-1,0)+1/24</f>
        <v>46245.083333333154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46244.874999999818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46244.874999999818</v>
      </c>
      <c r="CA79" s="294">
        <f ca="1">OFFSET(TblImps[[#This Row],[Servertime]],-1,0)+1/24</f>
        <v>46245.124999999818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46244.916666666482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46244.916666666482</v>
      </c>
      <c r="CA80" s="294">
        <f ca="1">OFFSET(TblImps[[#This Row],[Servertime]],-1,0)+1/24</f>
        <v>46245.166666666482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46244.958333333147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46244.958333333147</v>
      </c>
      <c r="CA81" s="294">
        <f ca="1">OFFSET(TblImps[[#This Row],[Servertime]],-1,0)+1/24</f>
        <v>46245.208333333147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46244.999999999811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46244.999999999811</v>
      </c>
      <c r="CA82" s="294">
        <f ca="1">OFFSET(TblImps[[#This Row],[Servertime]],-1,0)+1/24</f>
        <v>46245.249999999811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46245.041666666475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46245.041666666475</v>
      </c>
      <c r="CA83" s="294">
        <f ca="1">OFFSET(TblImps[[#This Row],[Servertime]],-1,0)+1/24</f>
        <v>46245.291666666475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46245.083333333139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46245.083333333139</v>
      </c>
      <c r="CA84" s="294">
        <f ca="1">OFFSET(TblImps[[#This Row],[Servertime]],-1,0)+1/24</f>
        <v>46245.333333333139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46245.124999999804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46245.124999999804</v>
      </c>
      <c r="CA85" s="294">
        <f ca="1">OFFSET(TblImps[[#This Row],[Servertime]],-1,0)+1/24</f>
        <v>46245.374999999804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46245.166666666468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46245.166666666468</v>
      </c>
      <c r="CA86" s="294">
        <f ca="1">OFFSET(TblImps[[#This Row],[Servertime]],-1,0)+1/24</f>
        <v>46245.416666666468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46245.208333333132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46245.208333333132</v>
      </c>
      <c r="CA87" s="294">
        <f ca="1">OFFSET(TblImps[[#This Row],[Servertime]],-1,0)+1/24</f>
        <v>46245.458333333132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46245.249999999796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46245.249999999796</v>
      </c>
      <c r="CA88" s="294">
        <f ca="1">OFFSET(TblImps[[#This Row],[Servertime]],-1,0)+1/24</f>
        <v>46245.499999999796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46245.291666666461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46245.291666666461</v>
      </c>
      <c r="CA89" s="294">
        <f ca="1">OFFSET(TblImps[[#This Row],[Servertime]],-1,0)+1/24</f>
        <v>46245.541666666461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46245.333333333125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46245.333333333125</v>
      </c>
      <c r="CA90" s="294">
        <f ca="1">OFFSET(TblImps[[#This Row],[Servertime]],-1,0)+1/24</f>
        <v>46245.583333333125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46245.374999999789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46245.374999999789</v>
      </c>
      <c r="CA91" s="294">
        <f ca="1">OFFSET(TblImps[[#This Row],[Servertime]],-1,0)+1/24</f>
        <v>46245.624999999789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46245.416666666453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46245.416666666453</v>
      </c>
      <c r="CA92" s="294">
        <f ca="1">OFFSET(TblImps[[#This Row],[Servertime]],-1,0)+1/24</f>
        <v>46245.666666666453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46245.458333333117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46245.458333333117</v>
      </c>
      <c r="CA93" s="294">
        <f ca="1">OFFSET(TblImps[[#This Row],[Servertime]],-1,0)+1/24</f>
        <v>46245.708333333117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46245.499999999782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46245.499999999782</v>
      </c>
      <c r="CA94" s="294">
        <f ca="1">OFFSET(TblImps[[#This Row],[Servertime]],-1,0)+1/24</f>
        <v>46245.749999999782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46245.541666666446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46245.541666666446</v>
      </c>
      <c r="CA95" s="294">
        <f ca="1">OFFSET(TblImps[[#This Row],[Servertime]],-1,0)+1/24</f>
        <v>46245.791666666446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46245.58333333311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46245.58333333311</v>
      </c>
      <c r="CA96" s="294">
        <f ca="1">OFFSET(TblImps[[#This Row],[Servertime]],-1,0)+1/24</f>
        <v>46245.83333333311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46245.624999999774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46245.624999999774</v>
      </c>
      <c r="CA97" s="294">
        <f ca="1">OFFSET(TblImps[[#This Row],[Servertime]],-1,0)+1/24</f>
        <v>46245.874999999774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46245.666666666439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46245.666666666439</v>
      </c>
      <c r="CA98" s="294">
        <f ca="1">OFFSET(TblImps[[#This Row],[Servertime]],-1,0)+1/24</f>
        <v>46245.916666666439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46245.708333333103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46245.708333333103</v>
      </c>
      <c r="CA99" s="294">
        <f ca="1">OFFSET(TblImps[[#This Row],[Servertime]],-1,0)+1/24</f>
        <v>46245.958333333103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46245.749999999767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46245.749999999767</v>
      </c>
      <c r="CA100" s="294">
        <f ca="1">OFFSET(TblImps[[#This Row],[Servertime]],-1,0)+1/24</f>
        <v>46245.999999999767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46245.791666666431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46245.791666666431</v>
      </c>
      <c r="CA101" s="294">
        <f ca="1">OFFSET(TblImps[[#This Row],[Servertime]],-1,0)+1/24</f>
        <v>46246.041666666431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46245.833333333096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46245.833333333096</v>
      </c>
      <c r="CA102" s="294">
        <f ca="1">OFFSET(TblImps[[#This Row],[Servertime]],-1,0)+1/24</f>
        <v>46246.083333333096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46245.87499999976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46245.87499999976</v>
      </c>
      <c r="CA103" s="294">
        <f ca="1">OFFSET(TblImps[[#This Row],[Servertime]],-1,0)+1/24</f>
        <v>46246.12499999976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46245.916666666424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46245.916666666424</v>
      </c>
      <c r="CA104" s="294">
        <f ca="1">OFFSET(TblImps[[#This Row],[Servertime]],-1,0)+1/24</f>
        <v>46246.166666666424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46245.958333333088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46245.958333333088</v>
      </c>
      <c r="CA105" s="294">
        <f ca="1">OFFSET(TblImps[[#This Row],[Servertime]],-1,0)+1/24</f>
        <v>46246.208333333088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46245.999999999753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46245.999999999753</v>
      </c>
      <c r="CA106" s="294">
        <f ca="1">OFFSET(TblImps[[#This Row],[Servertime]],-1,0)+1/24</f>
        <v>46246.249999999753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46246.041666666417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46246.041666666417</v>
      </c>
      <c r="CA107" s="294">
        <f ca="1">OFFSET(TblImps[[#This Row],[Servertime]],-1,0)+1/24</f>
        <v>46246.291666666417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46246.083333333081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46246.083333333081</v>
      </c>
      <c r="CA108" s="294">
        <f ca="1">OFFSET(TblImps[[#This Row],[Servertime]],-1,0)+1/24</f>
        <v>46246.333333333081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46246.124999999745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46246.124999999745</v>
      </c>
      <c r="CA109" s="294">
        <f ca="1">OFFSET(TblImps[[#This Row],[Servertime]],-1,0)+1/24</f>
        <v>46246.374999999745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46246.16666666641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46246.16666666641</v>
      </c>
      <c r="CA110" s="294">
        <f ca="1">OFFSET(TblImps[[#This Row],[Servertime]],-1,0)+1/24</f>
        <v>46246.41666666641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46246.208333333074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46246.208333333074</v>
      </c>
      <c r="CA111" s="294">
        <f ca="1">OFFSET(TblImps[[#This Row],[Servertime]],-1,0)+1/24</f>
        <v>46246.458333333074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46246.249999999738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46246.249999999738</v>
      </c>
      <c r="CA112" s="294">
        <f ca="1">OFFSET(TblImps[[#This Row],[Servertime]],-1,0)+1/24</f>
        <v>46246.499999999738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46246.291666666402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46246.291666666402</v>
      </c>
      <c r="CA113" s="294">
        <f ca="1">OFFSET(TblImps[[#This Row],[Servertime]],-1,0)+1/24</f>
        <v>46246.541666666402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46246.333333333067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46246.333333333067</v>
      </c>
      <c r="CA114" s="294">
        <f ca="1">OFFSET(TblImps[[#This Row],[Servertime]],-1,0)+1/24</f>
        <v>46246.583333333067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46246.374999999731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46246.374999999731</v>
      </c>
      <c r="CA115" s="294">
        <f ca="1">OFFSET(TblImps[[#This Row],[Servertime]],-1,0)+1/24</f>
        <v>46246.624999999731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46246.416666666395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46246.416666666395</v>
      </c>
      <c r="CA116" s="294">
        <f ca="1">OFFSET(TblImps[[#This Row],[Servertime]],-1,0)+1/24</f>
        <v>46246.666666666395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46246.458333333059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46246.458333333059</v>
      </c>
      <c r="CA117" s="294">
        <f ca="1">OFFSET(TblImps[[#This Row],[Servertime]],-1,0)+1/24</f>
        <v>46246.708333333059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46246.499999999724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46246.499999999724</v>
      </c>
      <c r="CA118" s="294">
        <f ca="1">OFFSET(TblImps[[#This Row],[Servertime]],-1,0)+1/24</f>
        <v>46246.749999999724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46246.541666666388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46246.541666666388</v>
      </c>
      <c r="CA119" s="294">
        <f ca="1">OFFSET(TblImps[[#This Row],[Servertime]],-1,0)+1/24</f>
        <v>46246.791666666388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46246.583333333052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46246.583333333052</v>
      </c>
      <c r="CA120" s="294">
        <f ca="1">OFFSET(TblImps[[#This Row],[Servertime]],-1,0)+1/24</f>
        <v>46246.833333333052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46246.624999999716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46246.624999999716</v>
      </c>
      <c r="CA121" s="294">
        <f ca="1">OFFSET(TblImps[[#This Row],[Servertime]],-1,0)+1/24</f>
        <v>46246.874999999716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46246.66666666638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46246.66666666638</v>
      </c>
      <c r="CA122" s="294">
        <f ca="1">OFFSET(TblImps[[#This Row],[Servertime]],-1,0)+1/24</f>
        <v>46246.91666666638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46246.708333333045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46246.708333333045</v>
      </c>
      <c r="CA123" s="294">
        <f ca="1">OFFSET(TblImps[[#This Row],[Servertime]],-1,0)+1/24</f>
        <v>46246.958333333045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46246.749999999709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46246.749999999709</v>
      </c>
      <c r="CA124" s="294">
        <f ca="1">OFFSET(TblImps[[#This Row],[Servertime]],-1,0)+1/24</f>
        <v>46246.999999999709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46246.791666666373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46246.791666666373</v>
      </c>
      <c r="CA125" s="294">
        <f ca="1">OFFSET(TblImps[[#This Row],[Servertime]],-1,0)+1/24</f>
        <v>46247.041666666373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46246.833333333037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46246.833333333037</v>
      </c>
      <c r="CA126" s="294">
        <f ca="1">OFFSET(TblImps[[#This Row],[Servertime]],-1,0)+1/24</f>
        <v>46247.083333333037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46246.874999999702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46246.874999999702</v>
      </c>
      <c r="CA127" s="294">
        <f ca="1">OFFSET(TblImps[[#This Row],[Servertime]],-1,0)+1/24</f>
        <v>46247.124999999702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46246.916666666366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46246.916666666366</v>
      </c>
      <c r="CA128" s="294">
        <f ca="1">OFFSET(TblImps[[#This Row],[Servertime]],-1,0)+1/24</f>
        <v>46247.166666666366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46246.95833333303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46246.95833333303</v>
      </c>
      <c r="CA129" s="294">
        <f ca="1">OFFSET(TblImps[[#This Row],[Servertime]],-1,0)+1/24</f>
        <v>46247.20833333303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46246.999999999694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46246.999999999694</v>
      </c>
      <c r="CA130" s="294">
        <f ca="1">OFFSET(TblImps[[#This Row],[Servertime]],-1,0)+1/24</f>
        <v>46247.249999999694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46247.041666666359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46247.041666666359</v>
      </c>
      <c r="CA131" s="294">
        <f ca="1">OFFSET(TblImps[[#This Row],[Servertime]],-1,0)+1/24</f>
        <v>46247.291666666359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46247.083333333023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46247.083333333023</v>
      </c>
      <c r="CA132" s="294">
        <f ca="1">OFFSET(TblImps[[#This Row],[Servertime]],-1,0)+1/24</f>
        <v>46247.333333333023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46247.124999999687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46247.124999999687</v>
      </c>
      <c r="CA133" s="294">
        <f ca="1">OFFSET(TblImps[[#This Row],[Servertime]],-1,0)+1/24</f>
        <v>46247.374999999687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46247.166666666351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46247.166666666351</v>
      </c>
      <c r="CA134" s="294">
        <f ca="1">OFFSET(TblImps[[#This Row],[Servertime]],-1,0)+1/24</f>
        <v>46247.416666666351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46247.208333333016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46247.208333333016</v>
      </c>
      <c r="CA135" s="294">
        <f ca="1">OFFSET(TblImps[[#This Row],[Servertime]],-1,0)+1/24</f>
        <v>46247.458333333016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46247.24999999968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46247.24999999968</v>
      </c>
      <c r="CA136" s="294">
        <f ca="1">OFFSET(TblImps[[#This Row],[Servertime]],-1,0)+1/24</f>
        <v>46247.49999999968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5" priority="8" stopIfTrue="1">
      <formula>ROW()-2=#REF!</formula>
    </cfRule>
  </conditionalFormatting>
  <conditionalFormatting sqref="A1269:CD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W76">
    <cfRule type="expression" dxfId="132" priority="20" stopIfTrue="1">
      <formula>ISERROR(BW76)</formula>
    </cfRule>
  </conditionalFormatting>
  <conditionalFormatting sqref="A4:CA136">
    <cfRule type="expression" dxfId="131" priority="1" stopIfTrue="1">
      <formula>ROW()-3=$B$1270</formula>
    </cfRule>
    <cfRule type="expression" dxfId="130" priority="2" stopIfTrue="1">
      <formula>OR(ROW()-3=$B$1270,A4&lt;0)</formula>
    </cfRule>
    <cfRule type="expression" dxfId="129" priority="7">
      <formula>$K4=37</formula>
    </cfRule>
    <cfRule type="expression" dxfId="128" priority="12">
      <formula>ROUND(($K4-1)/12,0)=INT($K4-1)/12</formula>
    </cfRule>
  </conditionalFormatting>
  <conditionalFormatting sqref="BW4:BW136">
    <cfRule type="expression" dxfId="127" priority="15" stopIfTrue="1">
      <formula>AND(ROW()-3=$B$1270,ISERROR(BW4))</formula>
    </cfRule>
    <cfRule type="expression" dxfId="126" priority="17" stopIfTrue="1">
      <formula>ISERROR(BW4)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10" zoomScale="70" zoomScaleNormal="70" workbookViewId="0">
      <selection activeCell="F94" sqref="F9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1086</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87"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25</v>
      </c>
      <c r="G88" s="45" t="s">
        <v>1164</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v>
      </c>
      <c r="G91" s="45" t="s">
        <v>106</v>
      </c>
      <c r="L91" s="45" t="s">
        <v>568</v>
      </c>
      <c r="M91" s="407">
        <v>2.5000000000000001E-2</v>
      </c>
      <c r="N91" s="45" t="s">
        <v>646</v>
      </c>
      <c r="S91" s="108" t="s">
        <v>699</v>
      </c>
      <c r="T91" s="108"/>
      <c r="U91" s="157"/>
    </row>
    <row r="92" spans="1:23" x14ac:dyDescent="0.2">
      <c r="A92" s="303" t="s">
        <v>1135</v>
      </c>
      <c r="B92" s="45">
        <v>5</v>
      </c>
      <c r="C92" s="45" t="str">
        <f>C91</f>
        <v>* Landsize</v>
      </c>
      <c r="F92" s="156">
        <v>0</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1136</v>
      </c>
      <c r="L93" s="45" t="s">
        <v>571</v>
      </c>
      <c r="M93" s="407">
        <v>0.1</v>
      </c>
      <c r="N93" s="45" t="s">
        <v>631</v>
      </c>
      <c r="O93" s="156">
        <v>0.05</v>
      </c>
      <c r="P93" s="45" t="s">
        <v>649</v>
      </c>
      <c r="S93" s="108" t="s">
        <v>701</v>
      </c>
      <c r="T93" s="108"/>
      <c r="U93" s="157"/>
      <c r="W93" s="156"/>
    </row>
    <row r="94" spans="1:23" x14ac:dyDescent="0.2">
      <c r="F94" s="45">
        <v>-0.5</v>
      </c>
      <c r="G94" s="45" t="s">
        <v>1137</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IF(race="Halfling",5,0) + IF(race="Undead",20,0)</f>
        <v>30</v>
      </c>
      <c r="C97" s="45" t="s">
        <v>239</v>
      </c>
      <c r="L97" s="45" t="s">
        <v>575</v>
      </c>
      <c r="M97" s="2">
        <v>0.15</v>
      </c>
      <c r="N97" s="45" t="s">
        <v>1122</v>
      </c>
      <c r="S97" s="108" t="s">
        <v>1120</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1085</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1128</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1132</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1115</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1115</v>
      </c>
      <c r="B158" s="45" t="s">
        <v>12</v>
      </c>
    </row>
    <row r="159" spans="1:13" x14ac:dyDescent="0.2">
      <c r="A159" s="303" t="s">
        <v>1131</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1104</v>
      </c>
    </row>
    <row r="171" spans="1:5" x14ac:dyDescent="0.2">
      <c r="A171" s="303" t="s">
        <v>452</v>
      </c>
      <c r="B171" s="45">
        <v>0</v>
      </c>
    </row>
    <row r="173" spans="1:5" x14ac:dyDescent="0.2">
      <c r="A173" s="302" t="s">
        <v>1129</v>
      </c>
      <c r="E173" s="45" t="s">
        <v>462</v>
      </c>
    </row>
    <row r="174" spans="1:5" x14ac:dyDescent="0.2">
      <c r="A174" s="303" t="s">
        <v>1127</v>
      </c>
      <c r="B174" s="45" t="s">
        <v>7</v>
      </c>
      <c r="C174" s="319">
        <v>0.2</v>
      </c>
      <c r="D174" s="45" t="s">
        <v>466</v>
      </c>
      <c r="E174" s="45">
        <v>1</v>
      </c>
    </row>
    <row r="176" spans="1:5" x14ac:dyDescent="0.2">
      <c r="A176" s="302" t="s">
        <v>1153</v>
      </c>
      <c r="B176" s="45">
        <v>500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1127</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1101</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1109</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1097</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1110</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1111</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1124</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1125</v>
      </c>
      <c r="E55" s="93">
        <v>3</v>
      </c>
      <c r="F55" s="93">
        <v>5</v>
      </c>
      <c r="G55" s="93">
        <v>1070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1126</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1098</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1099</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1100</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1102</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1115</v>
      </c>
      <c r="B81" s="340" t="s">
        <v>30</v>
      </c>
      <c r="C81" s="346" t="s">
        <v>60</v>
      </c>
      <c r="D81" s="332" t="s">
        <v>1116</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1115</v>
      </c>
      <c r="B82" s="326" t="s">
        <v>30</v>
      </c>
      <c r="C82" s="347" t="s">
        <v>60</v>
      </c>
      <c r="D82" s="275" t="s">
        <v>1117</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1115</v>
      </c>
      <c r="B83" s="326" t="s">
        <v>30</v>
      </c>
      <c r="C83" s="347" t="s">
        <v>60</v>
      </c>
      <c r="D83" s="275" t="s">
        <v>1118</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1115</v>
      </c>
      <c r="B84" s="345" t="s">
        <v>30</v>
      </c>
      <c r="C84" s="348" t="s">
        <v>60</v>
      </c>
      <c r="D84" s="335" t="s">
        <v>1119</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1131</v>
      </c>
      <c r="B85" s="326" t="s">
        <v>30</v>
      </c>
      <c r="C85" s="347" t="s">
        <v>242</v>
      </c>
      <c r="D85" s="275" t="s">
        <v>1139</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1131</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1131</v>
      </c>
      <c r="B87" s="326" t="s">
        <v>30</v>
      </c>
      <c r="C87" s="347" t="s">
        <v>242</v>
      </c>
      <c r="D87" s="275" t="s">
        <v>1132</v>
      </c>
      <c r="E87" s="93">
        <v>1</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1131</v>
      </c>
      <c r="B88" s="345" t="s">
        <v>30</v>
      </c>
      <c r="C88" s="348" t="s">
        <v>242</v>
      </c>
      <c r="D88" s="335" t="s">
        <v>1134</v>
      </c>
      <c r="E88" s="334">
        <v>5</v>
      </c>
      <c r="F88" s="334">
        <v>2</v>
      </c>
      <c r="G88" s="334">
        <v>800</v>
      </c>
      <c r="H88" s="335">
        <v>35</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1115</v>
      </c>
      <c r="B117" s="275">
        <v>81</v>
      </c>
      <c r="J117" s="353"/>
      <c r="K117" s="353"/>
      <c r="L117" s="353"/>
      <c r="M117" s="353"/>
      <c r="N117" s="353"/>
      <c r="O117" s="353"/>
      <c r="P117" s="353"/>
      <c r="Q117" s="353"/>
      <c r="R117" s="353"/>
      <c r="S117" s="353"/>
      <c r="T117" s="353"/>
      <c r="U117" s="353"/>
      <c r="V117" s="353"/>
    </row>
    <row r="118" spans="1:22" ht="19.5" customHeight="1" x14ac:dyDescent="0.2">
      <c r="A118" s="275" t="s">
        <v>1131</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2026-07-31T14:18:37Z</dcterms:modified>
</cp:coreProperties>
</file>