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F7CA87F-C53E-4737-9582-E4979E4F9EAA}"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69" i="6"/>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Q26" i="9" l="1"/>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Q27" i="9" l="1"/>
  <c r="CM27" i="8" s="1"/>
  <c r="E72" i="4"/>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G4" i="7" l="1"/>
  <c r="AS4" i="8"/>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S5" i="8" l="1"/>
  <c r="AQ33" i="9"/>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S6" i="8" l="1"/>
  <c r="AQ34" i="9"/>
  <c r="CM34" i="8" s="1"/>
  <c r="AO7" i="5"/>
  <c r="AM7" i="5"/>
  <c r="AN7" i="5"/>
  <c r="AV8" i="5"/>
  <c r="AW8" i="5"/>
  <c r="BF11" i="5" a="1"/>
  <c r="BF11" i="5" s="1"/>
  <c r="AE10" i="1" s="1"/>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S7" i="8" l="1"/>
  <c r="AQ35" i="9"/>
  <c r="CM35" i="8" s="1"/>
  <c r="AO8" i="5"/>
  <c r="AM8" i="5"/>
  <c r="AN8" i="5"/>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S8" i="8" l="1"/>
  <c r="AQ36" i="9"/>
  <c r="CM36" i="8" s="1"/>
  <c r="AO9" i="5"/>
  <c r="AM9" i="5"/>
  <c r="AN9" i="5"/>
  <c r="J12" i="2"/>
  <c r="BF13" i="5" a="1"/>
  <c r="BF13" i="5" s="1"/>
  <c r="AE12" i="1" s="1"/>
  <c r="AV10" i="5"/>
  <c r="AW10" i="5"/>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S9" i="8" l="1"/>
  <c r="AQ37" i="9"/>
  <c r="CM37" i="8" s="1"/>
  <c r="AO10" i="5"/>
  <c r="AM10" i="5"/>
  <c r="AN10" i="5"/>
  <c r="J13" i="2"/>
  <c r="BF14" i="5" a="1"/>
  <c r="BF14" i="5" s="1"/>
  <c r="AE13" i="1" s="1"/>
  <c r="AV11" i="5"/>
  <c r="AW11" i="5"/>
  <c r="E17" i="8"/>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S10" i="8" l="1"/>
  <c r="AQ38" i="9"/>
  <c r="CM38" i="8"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S11" i="8" l="1"/>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S12" i="8" l="1"/>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S13" i="8" l="1"/>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S14" i="8" l="1"/>
  <c r="AQ42" i="9"/>
  <c r="CM42" i="8" s="1"/>
  <c r="AO15" i="5"/>
  <c r="AM15" i="5"/>
  <c r="AN15" i="5"/>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S15" i="8" l="1"/>
  <c r="AQ43" i="9"/>
  <c r="CM43" i="8" s="1"/>
  <c r="AO16" i="5"/>
  <c r="AM16" i="5"/>
  <c r="AN16" i="5"/>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S16" i="8" l="1"/>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S17" i="8" l="1"/>
  <c r="AQ45" i="9"/>
  <c r="CM45" i="8" s="1"/>
  <c r="AO18" i="5"/>
  <c r="AM18" i="5"/>
  <c r="AN18" i="5"/>
  <c r="AR18" i="5" s="1"/>
  <c r="AV19" i="5"/>
  <c r="AW19" i="5"/>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S18" i="8" l="1"/>
  <c r="AQ46" i="9"/>
  <c r="CM46" i="8" s="1"/>
  <c r="AO19" i="5"/>
  <c r="AM19" i="5"/>
  <c r="AN19" i="5"/>
  <c r="AR19" i="5" s="1"/>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S19" i="8" l="1"/>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S20" i="8" l="1"/>
  <c r="AQ48" i="9"/>
  <c r="CM48" i="8" s="1"/>
  <c r="AO21" i="5"/>
  <c r="AM21" i="5"/>
  <c r="AN21" i="5"/>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S21" i="8" l="1"/>
  <c r="AQ49" i="9"/>
  <c r="CM49" i="8" s="1"/>
  <c r="AO22" i="5"/>
  <c r="AM22" i="5"/>
  <c r="AN22" i="5"/>
  <c r="AR22" i="5" s="1"/>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S22" i="8" l="1"/>
  <c r="AQ50" i="9"/>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S23" i="8" l="1"/>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S24" i="8" l="1"/>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S25" i="8" l="1"/>
  <c r="AQ53" i="9"/>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S26" i="8" l="1"/>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S27" i="8" l="1"/>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S28" i="8" l="1"/>
  <c r="AQ56" i="9"/>
  <c r="CM56" i="8" s="1"/>
  <c r="AO29" i="5"/>
  <c r="AM29" i="5"/>
  <c r="AN29" i="5"/>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S29" i="8" l="1"/>
  <c r="AQ57" i="9"/>
  <c r="CM57" i="8" s="1"/>
  <c r="AO30" i="5"/>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S30" i="8" l="1"/>
  <c r="AQ58" i="9"/>
  <c r="CM58" i="8" s="1"/>
  <c r="AO31" i="5"/>
  <c r="AM31" i="5"/>
  <c r="AN31" i="5"/>
  <c r="AR31" i="5" s="1"/>
  <c r="AV32" i="5"/>
  <c r="AW32" i="5"/>
  <c r="AI53" i="9"/>
  <c r="AO53" i="8" s="1"/>
  <c r="AG31"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S31" i="8" l="1"/>
  <c r="AQ59" i="9"/>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S32" i="8" l="1"/>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S33" i="8" l="1"/>
  <c r="AQ61" i="9"/>
  <c r="CM61" i="8" s="1"/>
  <c r="AO34" i="5"/>
  <c r="AM34" i="5"/>
  <c r="AN34" i="5"/>
  <c r="AI56" i="9"/>
  <c r="AO56" i="8" s="1"/>
  <c r="AV35" i="5"/>
  <c r="AW35" i="5"/>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S34" i="8" l="1"/>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S35" i="8" l="1"/>
  <c r="AQ63" i="9"/>
  <c r="CM63" i="8" s="1"/>
  <c r="AO36" i="5"/>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J40" i="2" s="1"/>
  <c r="A37" i="11"/>
  <c r="AD36" i="11" s="1"/>
  <c r="AI36" i="1" s="1"/>
  <c r="O45" i="1"/>
  <c r="BX36" i="8"/>
  <c r="CD36" i="8" s="1"/>
  <c r="BT36" i="8"/>
  <c r="BO36" i="8"/>
  <c r="BP36" i="8"/>
  <c r="BM36" i="8"/>
  <c r="BN36" i="8"/>
  <c r="AR36" i="5"/>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S36" i="8" l="1"/>
  <c r="AQ64" i="9"/>
  <c r="CM64" i="8" s="1"/>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S37" i="8" l="1"/>
  <c r="AQ65" i="9"/>
  <c r="CM65" i="8" s="1"/>
  <c r="AO38" i="5"/>
  <c r="AM38" i="5"/>
  <c r="AN38" i="5"/>
  <c r="AR38" i="5" s="1"/>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AG50" i="9"/>
  <c r="AK50" i="9"/>
  <c r="AE112" i="9"/>
  <c r="N26" i="1"/>
  <c r="S43" i="2"/>
  <c r="N44" i="2"/>
  <c r="R44" i="2"/>
  <c r="Q43" i="2"/>
  <c r="J45" i="10"/>
  <c r="N45" i="5" s="1"/>
  <c r="P45" i="2"/>
  <c r="AS38" i="8" l="1"/>
  <c r="AQ66" i="9"/>
  <c r="CM66" i="8" s="1"/>
  <c r="AO39" i="5"/>
  <c r="AM39" i="5"/>
  <c r="AN39" i="5"/>
  <c r="AR39" i="5" s="1"/>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S39" i="8" l="1"/>
  <c r="AQ67" i="9"/>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S40" i="8" l="1"/>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S41" i="8" l="1"/>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S42" i="8" l="1"/>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S43" i="8" l="1"/>
  <c r="AQ71" i="9"/>
  <c r="CM71" i="8" s="1"/>
  <c r="AO44" i="5"/>
  <c r="AM44" i="5"/>
  <c r="AN44" i="5"/>
  <c r="AV45" i="5"/>
  <c r="AW45" i="5"/>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S44" i="8" l="1"/>
  <c r="AQ72" i="9"/>
  <c r="CM72" i="8" s="1"/>
  <c r="AO45" i="5"/>
  <c r="AM45" i="5"/>
  <c r="AN45" i="5"/>
  <c r="AV46" i="5"/>
  <c r="AW46" i="5"/>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S45" i="8" l="1"/>
  <c r="AQ73" i="9"/>
  <c r="CM73" i="8" s="1"/>
  <c r="AO46" i="5"/>
  <c r="AM46" i="5"/>
  <c r="AN46" i="5"/>
  <c r="AR46" i="5" s="1"/>
  <c r="AV47" i="5"/>
  <c r="AW47" i="5"/>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S46" i="8" l="1"/>
  <c r="AQ74" i="9"/>
  <c r="CM74" i="8" s="1"/>
  <c r="AO47" i="5"/>
  <c r="AM47" i="5"/>
  <c r="AN47" i="5"/>
  <c r="AV48" i="5"/>
  <c r="AW48" i="5"/>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S47" i="8" l="1"/>
  <c r="AQ75" i="9"/>
  <c r="CM75" i="8" s="1"/>
  <c r="AO48" i="5"/>
  <c r="AM48" i="5"/>
  <c r="AN48" i="5"/>
  <c r="AV49" i="5"/>
  <c r="AW49" i="5"/>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S48" i="8" l="1"/>
  <c r="AQ76" i="9"/>
  <c r="CM76" i="8" s="1"/>
  <c r="AO49" i="5"/>
  <c r="AM49" i="5"/>
  <c r="AN49" i="5"/>
  <c r="AR49" i="5" s="1"/>
  <c r="AV50" i="5"/>
  <c r="AW50" i="5"/>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S49" i="8" l="1"/>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S50" i="8" l="1"/>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S51" i="8" l="1"/>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S52" i="8" l="1"/>
  <c r="AQ80" i="9"/>
  <c r="CM80" i="8" s="1"/>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AF53" i="7" s="1"/>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S53" i="8" l="1"/>
  <c r="AQ81" i="9"/>
  <c r="CM81" i="8" s="1"/>
  <c r="AO54" i="5"/>
  <c r="AM54" i="5"/>
  <c r="AN54" i="5"/>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S54" i="8" l="1"/>
  <c r="AQ82" i="9"/>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S55" i="8" l="1"/>
  <c r="AQ83" i="9"/>
  <c r="CM83" i="8" s="1"/>
  <c r="AO56" i="5"/>
  <c r="AM56" i="5"/>
  <c r="AN56" i="5"/>
  <c r="AR56" i="5" s="1"/>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S56" i="8" l="1"/>
  <c r="AQ84" i="9"/>
  <c r="CM84" i="8" s="1"/>
  <c r="AO57" i="5"/>
  <c r="AM57" i="5"/>
  <c r="AN57" i="5"/>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S57" i="8" l="1"/>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S58" i="8" l="1"/>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S59" i="8" l="1"/>
  <c r="AQ87" i="9"/>
  <c r="CM87" i="8" s="1"/>
  <c r="AO60" i="5"/>
  <c r="AM60" i="5"/>
  <c r="AN60" i="5"/>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S60" i="8" l="1"/>
  <c r="AQ88" i="9"/>
  <c r="CM88" i="8" s="1"/>
  <c r="AO61" i="5"/>
  <c r="AM61" i="5"/>
  <c r="AN61" i="5"/>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R61" i="5"/>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S61" i="8" l="1"/>
  <c r="AQ89" i="9"/>
  <c r="CM89" i="8" s="1"/>
  <c r="AO62" i="5"/>
  <c r="AM62" i="5"/>
  <c r="AN62" i="5"/>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S62" i="8" l="1"/>
  <c r="AQ90" i="9"/>
  <c r="CM90" i="8" s="1"/>
  <c r="AO63" i="5"/>
  <c r="AM63" i="5"/>
  <c r="AN63" i="5"/>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S63" i="8" l="1"/>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S64" i="8" l="1"/>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S65" i="8" l="1"/>
  <c r="AQ93" i="9"/>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S66" i="8" l="1"/>
  <c r="AQ94" i="9"/>
  <c r="CM94" i="8" s="1"/>
  <c r="AO67" i="5"/>
  <c r="AM67" i="5"/>
  <c r="AN67" i="5"/>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R67" i="5"/>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S67" i="8" l="1"/>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S68" i="8" l="1"/>
  <c r="AQ96" i="9"/>
  <c r="CM96" i="8" s="1"/>
  <c r="AO69" i="5"/>
  <c r="AM69" i="5"/>
  <c r="AN69" i="5"/>
  <c r="AR69" i="5" s="1"/>
  <c r="AV70" i="5"/>
  <c r="AW70" i="5"/>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S69" i="8" l="1"/>
  <c r="AQ97" i="9"/>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S70" i="8" l="1"/>
  <c r="AQ98" i="9"/>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S71" i="8" l="1"/>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S72" i="8" l="1"/>
  <c r="AQ100" i="9"/>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S73" i="8" l="1"/>
  <c r="AQ101" i="9"/>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S74" i="8" l="1"/>
  <c r="AQ102" i="9"/>
  <c r="CM102" i="8" s="1"/>
  <c r="AO75" i="5"/>
  <c r="AM75" i="5"/>
  <c r="AN75" i="5"/>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S75" i="8" l="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S76" i="8" l="1"/>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S77" i="8" l="1"/>
  <c r="AQ105" i="9"/>
  <c r="CM105" i="8" s="1"/>
  <c r="AO78" i="5"/>
  <c r="AM78" i="5"/>
  <c r="AN78" i="5"/>
  <c r="AV79" i="5"/>
  <c r="AW79" i="5"/>
  <c r="AG77" i="7"/>
  <c r="AI77" i="7" s="1"/>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R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S78" i="8" l="1"/>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S79" i="8" l="1"/>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S80" i="8" l="1"/>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S81" i="8" l="1"/>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S82" i="8" l="1"/>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S83" i="8" l="1"/>
  <c r="AQ111" i="9"/>
  <c r="CM111" i="8" s="1"/>
  <c r="AO84" i="5"/>
  <c r="AM84" i="5"/>
  <c r="AN84" i="5"/>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R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S84" i="8" l="1"/>
  <c r="AQ112" i="9"/>
  <c r="CM112" i="8" s="1"/>
  <c r="AO85" i="5"/>
  <c r="AM85" i="5"/>
  <c r="AN85" i="5"/>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S85" i="8" l="1"/>
  <c r="AI85" i="7"/>
  <c r="AQ113" i="9"/>
  <c r="CM113" i="8" s="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S86" i="8" l="1"/>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S87" i="8" l="1"/>
  <c r="AQ115" i="9"/>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S88" i="8" l="1"/>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S89" i="8" l="1"/>
  <c r="AQ117" i="9"/>
  <c r="CM117" i="8" s="1"/>
  <c r="AO90" i="5"/>
  <c r="AM90" i="5"/>
  <c r="AN90" i="5"/>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S90" i="8" l="1"/>
  <c r="AQ118" i="9"/>
  <c r="CM118" i="8" s="1"/>
  <c r="AO91" i="5"/>
  <c r="AM91" i="5"/>
  <c r="AN91" i="5"/>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S91" i="8" l="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S92" i="8" l="1"/>
  <c r="AQ120" i="9"/>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S93" i="8" l="1"/>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S94" i="8" l="1"/>
  <c r="AQ122" i="9"/>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S95" i="8" l="1"/>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S96" i="8" l="1"/>
  <c r="AQ124" i="9"/>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I97" i="7" l="1"/>
  <c r="AS97" i="8"/>
  <c r="AQ125" i="9"/>
  <c r="CM125" i="8" s="1"/>
  <c r="AO98" i="5"/>
  <c r="AM98" i="5"/>
  <c r="AN98" i="5"/>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R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S98" i="8" l="1"/>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S99" i="8" l="1"/>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S100" i="8" l="1"/>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S101" i="8" l="1"/>
  <c r="AQ129" i="9"/>
  <c r="CM129" i="8" s="1"/>
  <c r="AO102" i="5"/>
  <c r="AM102" i="5"/>
  <c r="AN102" i="5"/>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S102" i="8" l="1"/>
  <c r="AQ130" i="9"/>
  <c r="CM130" i="8" s="1"/>
  <c r="AO103" i="5"/>
  <c r="AM103" i="5"/>
  <c r="AN103" i="5"/>
  <c r="AR103" i="5" s="1"/>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S103" i="8" l="1"/>
  <c r="AQ131" i="9"/>
  <c r="CM131" i="8" s="1"/>
  <c r="AO104" i="5"/>
  <c r="AM104" i="5"/>
  <c r="AN104" i="5"/>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S104" i="8" l="1"/>
  <c r="AQ132" i="9"/>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S105" i="8" l="1"/>
  <c r="AQ133" i="9"/>
  <c r="CM133" i="8" s="1"/>
  <c r="AO106" i="5"/>
  <c r="AM106" i="5"/>
  <c r="AN106" i="5"/>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S106" i="8" l="1"/>
  <c r="AQ134" i="9"/>
  <c r="CM134" i="8" s="1"/>
  <c r="AO107" i="5"/>
  <c r="AM107" i="5"/>
  <c r="AN107" i="5"/>
  <c r="AV108" i="5"/>
  <c r="AW108" i="5"/>
  <c r="AI106"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S107" i="8" l="1"/>
  <c r="AQ135" i="9"/>
  <c r="CM135" i="8" s="1"/>
  <c r="AO108" i="5"/>
  <c r="AM108" i="5"/>
  <c r="AN108" i="5"/>
  <c r="AV109" i="5"/>
  <c r="AW109" i="5"/>
  <c r="AI107"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S108" i="8" l="1"/>
  <c r="AQ136" i="9"/>
  <c r="CM136" i="8" s="1"/>
  <c r="AO109" i="5"/>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S109" i="8" l="1"/>
  <c r="AO110" i="5"/>
  <c r="AM110" i="5"/>
  <c r="AN110" i="5"/>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S110" i="8" l="1"/>
  <c r="AO111" i="5"/>
  <c r="AM111" i="5"/>
  <c r="AN111" i="5"/>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S111" i="8" l="1"/>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S112" i="8"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S113" i="8" l="1"/>
  <c r="AO114" i="5"/>
  <c r="AM114" i="5"/>
  <c r="AN114" i="5"/>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S114" i="8" l="1"/>
  <c r="AO115" i="5"/>
  <c r="AM115" i="5"/>
  <c r="AN115" i="5"/>
  <c r="AV116" i="5"/>
  <c r="AW116" i="5"/>
  <c r="AG115"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S115" i="8" l="1"/>
  <c r="AI115" i="7"/>
  <c r="AO116" i="5"/>
  <c r="AM116" i="5"/>
  <c r="AN116" i="5"/>
  <c r="AV117" i="5"/>
  <c r="AW117" i="5"/>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S116" i="8" l="1"/>
  <c r="AO117" i="5"/>
  <c r="AM117" i="5"/>
  <c r="AN117" i="5"/>
  <c r="AV118" i="5"/>
  <c r="AW118" i="5"/>
  <c r="AI116"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S117" i="8" l="1"/>
  <c r="AO118" i="5"/>
  <c r="AM118" i="5"/>
  <c r="AN118" i="5"/>
  <c r="AR118" i="5" s="1"/>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S118" i="8" l="1"/>
  <c r="AO119" i="5"/>
  <c r="AM119" i="5"/>
  <c r="AN119" i="5"/>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S119" i="8" l="1"/>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S120" i="8" l="1"/>
  <c r="AO121" i="5"/>
  <c r="AM121" i="5"/>
  <c r="AN121" i="5"/>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S121" i="8" l="1"/>
  <c r="AO122" i="5"/>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S122" i="8" l="1"/>
  <c r="AO123" i="5"/>
  <c r="AM123" i="5"/>
  <c r="AN123" i="5"/>
  <c r="AR123" i="5" s="1"/>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S123" i="8" l="1"/>
  <c r="AO124" i="5"/>
  <c r="AM124" i="5"/>
  <c r="AN124" i="5"/>
  <c r="AV125" i="5"/>
  <c r="AW125" i="5"/>
  <c r="AG123" i="7"/>
  <c r="AI123" i="7" s="1"/>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S124" i="8" l="1"/>
  <c r="AO125" i="5"/>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S125" i="8" l="1"/>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S126" i="8" l="1"/>
  <c r="AO127" i="5"/>
  <c r="AM127" i="5"/>
  <c r="AN127" i="5"/>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R127" i="5"/>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S127" i="8" l="1"/>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S128" i="8" l="1"/>
  <c r="AO129" i="5"/>
  <c r="AM129" i="5"/>
  <c r="AN129" i="5"/>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S129" i="8" l="1"/>
  <c r="AO130" i="5"/>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S130" i="8" l="1"/>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S131" i="8" l="1"/>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S132" i="8" l="1"/>
  <c r="AO133" i="5"/>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S133" i="8" l="1"/>
  <c r="AR133" i="5"/>
  <c r="AO134" i="5"/>
  <c r="AM134" i="5"/>
  <c r="AN134" i="5"/>
  <c r="AV135" i="5"/>
  <c r="AW135" i="5"/>
  <c r="AI133" i="7"/>
  <c r="CL135" i="8"/>
  <c r="CC134" i="8"/>
  <c r="CV134" i="8" s="1"/>
  <c r="CW134" i="8" s="1"/>
  <c r="AC134" i="1"/>
  <c r="DG136" i="5" a="1"/>
  <c r="DG136" i="5" s="1"/>
  <c r="BR134" i="8"/>
  <c r="BS134" i="8"/>
  <c r="CX132" i="8"/>
  <c r="CY132" i="8" s="1"/>
  <c r="AR134" i="5"/>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S134" i="8" l="1"/>
  <c r="AO135" i="5"/>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S135" i="8" l="1"/>
  <c r="AO136" i="5"/>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S136" i="8" l="1"/>
  <c r="AI136" i="7"/>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AP4" i="1"/>
  <c r="T4" i="1" s="1"/>
  <c r="I5" i="1" s="1"/>
  <c r="BJ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AO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<sst xmlns="http://schemas.openxmlformats.org/spreadsheetml/2006/main" count="3095" uniqueCount="1167">
  <si>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</si>
  <si>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</si>
  <si>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</si>
  <si>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</si>
  <si>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</si>
  <si>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</si>
  <si>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</si>
  <si>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</si>
  <si>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</si>
  <si>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</si>
  <si>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</si>
  <si>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</si>
  <si>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</si>
  <si>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</si>
  <si>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</si>
  <si>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</si>
  <si>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</si>
  <si>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</si>
  <si>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</si>
  <si>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</si>
  <si>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</si>
  <si>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</si>
  <si>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</si>
  <si>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</si>
  <si>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</si>
  <si>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</si>
  <si>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</si>
  <si>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</si>
  <si>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</si>
  <si>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</si>
  <si>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</si>
  <si>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</si>
  <si>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</si>
  <si>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</si>
  <si>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</si>
  <si>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</si>
  <si>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</si>
  <si>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</si>
  <si>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</si>
  <si>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</si>
  <si>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</si>
  <si>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</si>
  <si>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</si>
  <si>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</si>
  <si>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</si>
  <si>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</si>
  <si>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</si>
  <si>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</si>
  <si>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</si>
  <si>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</si>
  <si>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</si>
  <si>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</si>
  <si>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</si>
  <si>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</si>
  <si>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</si>
  <si>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</si>
  <si>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</si>
  <si>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</si>
  <si>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</si>
  <si>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</si>
  <si>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</si>
  <si>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</si>
  <si>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</si>
  <si>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</si>
  <si>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</si>
  <si>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</si>
  <si>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</si>
  <si>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</si>
  <si>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</si>
  <si>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</si>
  <si>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</si>
  <si>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</si>
  <si>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</si>
  <si>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</si>
  <si>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</si>
  <si>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</si>
  <si>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</si>
  <si>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</si>
  <si>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</si>
  <si>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</si>
  <si>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</si>
  <si>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</si>
  <si>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</si>
  <si>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</si>
  <si>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</si>
  <si>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</si>
  <si>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</si>
  <si>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</si>
  <si>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</si>
  <si>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</si>
  <si>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</si>
  <si>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</si>
  <si>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</si>
  <si>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</si>
  <si>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</si>
  <si>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</si>
  <si>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</si>
  <si>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</si>
  <si>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</si>
  <si>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</si>
  <si>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</si>
  <si>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</si>
  <si>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</si>
  <si>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</si>
  <si>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</si>
  <si>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</si>
  <si>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</si>
  <si>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</si>
  <si>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</si>
  <si>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</si>
  <si>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</si>
  <si>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</si>
  <si>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</si>
  <si>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</si>
  <si>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</si>
  <si>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</si>
  <si>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</si>
  <si>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</si>
  <si>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</si>
  <si>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</si>
  <si>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</si>
  <si>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</si>
  <si>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</si>
  <si>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</si>
  <si>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</si>
  <si>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</si>
  <si>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</si>
  <si>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</si>
  <si>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</si>
  <si>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</si>
  <si>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</si>
  <si>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</si>
  <si>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</si>
  <si>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</si>
  <si>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</si>
  <si>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</si>
  <si>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</si>
  <si>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</si>
  <si>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</si>
  <si>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</si>
  <si>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</si>
  <si>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</si>
  <si>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</si>
  <si>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</si>
  <si>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</si>
  <si>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</si>
  <si>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</si>
  <si>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</si>
  <si>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</si>
  <si>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</si>
  <si>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</si>
  <si>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</si>
  <si>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</si>
  <si>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</si>
  <si>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</si>
  <si>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</si>
  <si>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</si>
  <si>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</si>
  <si>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</si>
  <si>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</si>
  <si>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</si>
  <si>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</si>
  <si>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</si>
  <si>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</si>
  <si>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</si>
  <si>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</si>
  <si>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</si>
  <si>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</si>
  <si>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</si>
  <si>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</si>
  <si>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</si>
  <si>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</si>
  <si>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</si>
  <si>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</si>
  <si>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</si>
  <si>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</si>
  <si>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</si>
  <si>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</si>
  <si>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</si>
  <si>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</si>
  <si>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</si>
  <si>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</si>
  <si>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</si>
  <si>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</si>
  <si>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</si>
  <si>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</si>
  <si>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</si>
  <si>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</si>
  <si>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</si>
  <si>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</si>
  <si>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</si>
  <si>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</si>
  <si>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</si>
  <si>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</si>
  <si>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</si>
  <si>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</si>
  <si>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</si>
  <si>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</si>
  <si>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</si>
  <si>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</si>
  <si>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</si>
  <si>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</si>
  <si>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</si>
  <si>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</si>
  <si>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</si>
  <si>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</si>
  <si>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</si>
  <si>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</si>
  <si>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</si>
  <si>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</si>
  <si>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</si>
  <si>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</si>
  <si>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</si>
  <si>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</si>
  <si>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</si>
  <si>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</si>
  <si>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</si>
  <si>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</si>
  <si>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</si>
  <si>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</si>
  <si>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</si>
  <si>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</si>
  <si>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</si>
  <si>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</si>
  <si>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</si>
  <si>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</si>
  <si>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</si>
  <si>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</si>
  <si>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</si>
  <si>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</si>
  <si>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</si>
  <si>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</si>
  <si>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</si>
  <si>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</si>
  <si>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</si>
  <si>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</si>
  <si>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</si>
  <si>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</si>
  <si>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</si>
  <si>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</si>
  <si>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</si>
  <si>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</si>
  <si>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</si>
  <si>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</si>
  <si>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</si>
  <si>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</si>
  <si>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</si>
  <si>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</si>
  <si>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</si>
  <si>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</si>
  <si>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</si>
  <si>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</si>
  <si>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</si>
  <si>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</si>
  <si>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</si>
  <si>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</si>
  <si>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</si>
  <si>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</si>
  <si>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</si>
  <si>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</si>
  <si>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</si>
  <si>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</si>
  <si>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</si>
  <si>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</si>
  <si>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</si>
  <si>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</si>
  <si>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</si>
  <si>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</si>
  <si>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</si>
  <si>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</si>
  <si>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</si>
  <si>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</si>
  <si>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</si>
  <si>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</si>
  <si>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</si>
  <si>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</si>
  <si>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</si>
  <si>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</si>
  <si>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</si>
  <si>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</si>
  <si>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</si>
  <si>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</si>
  <si>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</si>
  <si>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</si>
  <si>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</si>
  <si>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</si>
  <si>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</si>
  <si>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</si>
  <si>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</si>
  <si>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</si>
  <si>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</si>
  <si>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</si>
  <si>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</si>
  <si>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</si>
  <si>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</si>
  <si>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</si>
  <si>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</si>
  <si>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</si>
  <si>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</si>
  <si>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</si>
  <si>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</si>
  <si>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</si>
  <si>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</si>
  <si>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</si>
  <si>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</si>
  <si>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</si>
  <si>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</si>
  <si>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</si>
  <si>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</si>
  <si>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</si>
  <si>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</si>
  <si>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</si>
  <si>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</si>
  <si>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</si>
  <si>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</si>
  <si>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</si>
  <si>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</si>
  <si>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</si>
  <si>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</si>
  <si>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</si>
  <si>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</si>
  <si>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</si>
  <si>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</si>
  <si>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</si>
  <si>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</si>
  <si>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</si>
  <si>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</si>
  <si>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</si>
  <si>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</si>
  <si>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</si>
  <si>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</si>
  <si>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</si>
  <si>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</si>
  <si>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</si>
  <si>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</si>
  <si>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</si>
  <si>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</si>
  <si>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</si>
  <si>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</si>
  <si>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</si>
  <si>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</si>
  <si>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</si>
  <si>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</si>
  <si>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</si>
  <si>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</si>
  <si>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</si>
  <si>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</si>
  <si>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</si>
  <si>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</si>
  <si>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</si>
  <si>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</si>
  <si>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</si>
  <si>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</si>
  <si>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</si>
  <si>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</si>
  <si>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</si>
  <si>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</si>
  <si>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</si>
  <si>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</si>
  <si>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</si>
  <si>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</si>
  <si>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</si>
  <si>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</si>
  <si>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</si>
  <si>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</si>
  <si>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</si>
  <si>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</si>
  <si>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</si>
  <si>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</si>
  <si>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</si>
  <si>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</si>
  <si>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</si>
  <si>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</si>
  <si>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</si>
  <si>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</si>
  <si>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</si>
  <si>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</si>
  <si>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</si>
  <si>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</si>
  <si>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</si>
  <si>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</si>
  <si>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</si>
  <si>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</si>
  <si>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</si>
  <si>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</si>
  <si>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</si>
  <si>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</si>
  <si>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</si>
  <si>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</si>
  <si>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</si>
  <si>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</si>
  <si>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</si>
  <si>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</si>
  <si>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</si>
  <si>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</si>
  <si>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</si>
  <si>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</si>
  <si>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</si>
  <si>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</si>
  <si>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</si>
  <si>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</si>
  <si>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</si>
  <si>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</si>
  <si>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</si>
  <si>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</si>
  <si>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</si>
  <si>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</si>
  <si>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</si>
  <si>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</si>
  <si>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</si>
  <si>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</si>
  <si>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</si>
  <si>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</si>
  <si>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</si>
  <si>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</si>
  <si>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</si>
  <si>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</si>
  <si>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</si>
  <si>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</si>
  <si>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</si>
  <si>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</si>
  <si>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</si>
  <si>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</si>
  <si>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</si>
  <si>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</si>
  <si>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</si>
  <si>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</si>
  <si>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</si>
  <si>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</si>
  <si>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</si>
  <si>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</si>
  <si>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</si>
  <si>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</si>
  <si>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</si>
  <si>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</si>
  <si>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</si>
  <si>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</si>
  <si>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</si>
  <si>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</si>
  <si>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</si>
  <si>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</si>
  <si>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</si>
  <si>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</si>
  <si>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</si>
  <si>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</si>
  <si>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</si>
  <si>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</si>
  <si>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</si>
  <si>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</si>
  <si>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</si>
  <si>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</si>
  <si>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</si>
  <si>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</si>
  <si>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</si>
  <si>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</si>
  <si>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</si>
  <si>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</si>
  <si>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</si>
  <si>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</si>
  <si>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</si>
  <si>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</si>
  <si>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</si>
  <si>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</si>
  <si>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</si>
  <si>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</si>
  <si>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</si>
  <si>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</si>
  <si>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</si>
  <si>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</si>
  <si>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</si>
  <si>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</si>
  <si>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</si>
  <si>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</si>
  <si>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</si>
  <si>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</si>
  <si>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</si>
  <si>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</si>
  <si>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</si>
  <si>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</si>
  <si>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</si>
  <si>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</si>
  <si>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</si>
  <si>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</si>
  <si>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</si>
  <si>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</si>
  <si>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</si>
  <si>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</si>
  <si>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</si>
  <si>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</si>
  <si>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</si>
  <si>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</si>
  <si>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</si>
  <si>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</si>
  <si>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</si>
  <si>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</si>
  <si>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</si>
  <si>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</si>
  <si>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</si>
  <si>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</si>
  <si>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</si>
  <si>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</si>
  <si>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</si>
  <si>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</si>
  <si>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</si>
  <si>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</si>
  <si>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</si>
  <si>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</si>
  <si>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</si>
  <si>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</si>
  <si>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</si>
  <si>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</si>
  <si>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</si>
  <si>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</si>
  <si>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</si>
  <si>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</si>
  <si>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</si>
  <si>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</si>
  <si>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</si>
  <si>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</si>
  <si>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</si>
  <si>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</si>
  <si>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</si>
  <si>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</si>
  <si>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</si>
  <si>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</si>
  <si>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</si>
  <si>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</si>
  <si>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</si>
  <si>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</si>
  <si>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</si>
  <si>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</si>
  <si>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</si>
  <si>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</si>
  <si>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</si>
  <si>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</si>
  <si>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</si>
  <si>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</si>
  <si>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</si>
  <si>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</si>
  <si>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</si>
  <si>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</si>
  <si>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</si>
  <si>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</si>
  <si>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</si>
  <si>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</si>
  <si>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</si>
  <si>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</si>
  <si>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</si>
  <si>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</si>
  <si>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</si>
  <si>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</si>
  <si>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</si>
  <si>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</si>
  <si>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</si>
  <si>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</si>
  <si>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</si>
  <si>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</si>
  <si>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</si>
  <si>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</si>
  <si>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</si>
  <si>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</si>
  <si>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</si>
  <si>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</si>
  <si>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</si>
  <si>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</si>
  <si>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</si>
  <si>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</si>
  <si>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</si>
  <si>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</si>
  <si>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</si>
  <si>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</si>
  <si>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</si>
  <si>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</si>
  <si>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</si>
  <si>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</si>
  <si>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</si>
  <si>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</si>
  <si>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</si>
  <si>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</si>
  <si>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</si>
  <si>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</si>
  <si>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</si>
  <si>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</si>
  <si>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</si>
  <si>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</si>
  <si>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</si>
  <si>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</si>
  <si>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</si>
  <si>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</si>
  <si>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</si>
  <si>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</si>
  <si>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</si>
  <si>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</si>
  <si>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</si>
  <si>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</si>
  <si>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</si>
  <si>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</si>
  <si>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</si>
  <si>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</si>
  <si>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</si>
  <si>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</si>
  <si>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</si>
  <si>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</si>
  <si>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</si>
  <si>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</si>
  <si>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</si>
  <si>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</si>
  <si>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</si>
  <si>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</si>
  <si>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</si>
  <si>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</si>
  <si>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</si>
  <si>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</si>
  <si>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</si>
  <si>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</si>
  <si>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</si>
  <si>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</si>
  <si>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</si>
  <si>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</si>
  <si>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</si>
  <si>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</si>
  <si>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</si>
  <si>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</si>
  <si>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</si>
  <si>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</si>
  <si>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</si>
  <si>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</si>
  <si>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</si>
  <si>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</si>
  <si>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</si>
  <si>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</si>
  <si>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</si>
  <si>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</si>
  <si>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</si>
  <si>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</si>
  <si>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</si>
  <si>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</si>
  <si>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</si>
  <si>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</si>
  <si>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</si>
  <si>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</si>
  <si>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</si>
  <si>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</si>
  <si>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</si>
  <si>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</si>
  <si>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</si>
  <si>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</si>
  <si>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</si>
  <si>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</si>
  <si>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</si>
  <si>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</si>
  <si>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</si>
  <si>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</si>
  <si>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</si>
  <si>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</si>
  <si>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</si>
  <si>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</si>
  <si>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</si>
  <si>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</si>
  <si>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</si>
  <si>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</si>
  <si>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</si>
  <si>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</si>
  <si>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</si>
  <si>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</si>
  <si>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</si>
  <si>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</si>
  <si>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</si>
  <si>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</si>
  <si>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</si>
  <si>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</si>
  <si>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</si>
  <si>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</si>
  <si>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</si>
  <si>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</si>
  <si>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</si>
  <si>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</si>
  <si>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</si>
  <si>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</si>
  <si>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</si>
  <si>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</si>
  <si>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</si>
  <si>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</si>
  <si>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</si>
  <si>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</si>
  <si>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</si>
  <si>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</si>
  <si>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</si>
  <si>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</si>
  <si>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</si>
  <si>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</si>
  <si>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</si>
  <si>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</si>
  <si>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</si>
  <si>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</si>
  <si>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</si>
  <si>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</si>
  <si>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</si>
  <si>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</si>
  <si>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</si>
  <si>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</si>
  <si>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</si>
  <si>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</si>
  <si>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</si>
  <si>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</si>
  <si>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</si>
  <si>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</si>
  <si>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</si>
  <si>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</si>
  <si>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</si>
  <si>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</si>
  <si>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</si>
  <si>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</si>
  <si>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</si>
  <si>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</si>
  <si>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</si>
  <si>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</si>
  <si>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</si>
  <si>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</si>
  <si>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</si>
  <si>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</si>
  <si>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</si>
  <si>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</si>
  <si>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</si>
  <si>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</si>
  <si>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</si>
  <si>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</si>
  <si>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</si>
  <si>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</si>
  <si>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</si>
  <si>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</si>
  <si>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</si>
  <si>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</si>
  <si>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</si>
  <si>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</si>
  <si>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</si>
  <si>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</si>
  <si>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</si>
  <si>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</si>
  <si>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</si>
  <si>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</si>
  <si>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</si>
  <si>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</si>
  <si>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</si>
  <si>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</si>
  <si>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</si>
  <si>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</si>
  <si>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</si>
  <si>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</si>
  <si>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</si>
  <si>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</si>
  <si>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</si>
  <si>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</si>
  <si>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</si>
  <si>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</si>
  <si>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</si>
  <si>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</si>
  <si>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</si>
  <si>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</si>
  <si>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</si>
  <si>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</si>
  <si>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</si>
  <si>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</si>
  <si>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</si>
  <si>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</si>
  <si>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</si>
  <si>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</si>
  <si>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</si>
  <si>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</si>
  <si>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</si>
  <si>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</si>
  <si>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</si>
  <si>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</si>
  <si>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</si>
  <si>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</si>
  <si>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</si>
  <si>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</si>
  <si>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</si>
  <si>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</si>
  <si>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</si>
  <si>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</si>
  <si>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</si>
  <si>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</si>
  <si>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</si>
  <si>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</si>
  <si>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</si>
  <si>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</si>
  <si>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</si>
  <si>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</si>
  <si>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</si>
  <si>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</si>
  <si>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</si>
  <si>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</si>
  <si>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</si>
  <si>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</si>
  <si>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</si>
  <si>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</si>
  <si>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</si>
  <si>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</si>
  <si>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</si>
  <si>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</si>
  <si>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</si>
  <si>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</si>
  <si>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</si>
  <si>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</si>
  <si>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</si>
  <si>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</si>
  <si>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</si>
  <si>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</si>
  <si>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</si>
  <si>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</si>
  <si>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</si>
  <si>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</si>
  <si>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</si>
  <si>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</si>
  <si>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</si>
  <si>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</si>
  <si>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</si>
  <si>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</si>
  <si>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</si>
  <si>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</si>
  <si>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</si>
  <si>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</si>
  <si>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</si>
  <si>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</si>
  <si>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</si>
  <si>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</si>
  <si>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</si>
  <si>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</si>
  <si>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</si>
  <si>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</si>
  <si>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</si>
  <si>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</si>
  <si>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</si>
  <si>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</si>
  <si>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</si>
  <si>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</si>
  <si>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</si>
  <si>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</si>
  <si>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</si>
  <si>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</si>
  <si>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</si>
  <si>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</si>
  <si>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</si>
  <si>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</si>
  <si>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</si>
  <si>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</si>
  <si>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</si>
  <si>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</si>
  <si>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</si>
  <si>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</si>
  <si>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</si>
  <si>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</si>
  <si>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</si>
  <si>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</si>
  <si>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</si>
  <si>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</si>
  <si>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</si>
  <si>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</si>
  <si>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</si>
  <si>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</si>
  <si>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</si>
  <si>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</si>
  <si>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</si>
  <si>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</si>
  <si>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</si>
  <si>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</si>
  <si>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</si>
  <si>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</si>
  <si>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</si>
  <si>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</si>
  <si>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</si>
  <si>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</si>
  <si>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</si>
  <si>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</si>
  <si>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</si>
  <si>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</si>
  <si>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</si>
  <si>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</si>
  <si>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</si>
  <si>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</si>
  <si>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</si>
  <si>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</si>
  <si>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</si>
  <si>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</si>
  <si>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</si>
  <si>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</si>
  <si>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</si>
  <si>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</si>
  <si>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</si>
  <si>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</si>
  <si>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</si>
  <si>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</si>
  <si>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</si>
  <si>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</si>
  <si>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</si>
  <si>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</si>
  <si>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</si>
  <si>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</si>
  <si>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</si>
  <si>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</si>
  <si>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</si>
  <si>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</si>
  <si>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</si>
  <si>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</si>
  <si>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</si>
  <si>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</si>
  <si>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</si>
  <si>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</si>
  <si>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</si>
  <si>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</si>
  <si>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</si>
  <si>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</si>
  <si>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</si>
  <si>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</si>
  <si>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</si>
  <si>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</si>
  <si>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</si>
  <si>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</si>
  <si>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</si>
  <si>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</si>
  <si>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</si>
  <si>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</si>
  <si>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</si>
  <si>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</si>
  <si>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</si>
  <si>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</si>
  <si>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</si>
  <si>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</si>
  <si>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</si>
  <si>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</si>
  <si>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</si>
  <si>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</si>
  <si>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</si>
  <si>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</si>
  <si>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</si>
  <si>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</si>
  <si>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</si>
  <si>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</si>
  <si>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</si>
  <si>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</si>
  <si>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</si>
  <si>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</si>
  <si>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</si>
  <si>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</si>
  <si>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</si>
  <si>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</si>
  <si>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</si>
  <si>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</si>
  <si>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</si>
  <si>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</si>
  <si>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</si>
  <si>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</si>
  <si>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</si>
  <si>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</si>
  <si>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</si>
  <si>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</si>
  <si>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</si>
  <si>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</si>
  <si>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</si>
  <si>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</si>
  <si>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</si>
  <si>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</si>
  <si>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</si>
  <si>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</si>
  <si>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</si>
  <si>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</si>
  <si>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</si>
  <si>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</si>
  <si>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</si>
  <si>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</si>
  <si>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</si>
  <si>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</si>
  <si>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</si>
  <si>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</si>
  <si>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</si>
  <si>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</si>
  <si>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</si>
  <si>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</si>
  <si>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</si>
  <si>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</si>
  <si>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</si>
  <si>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</si>
  <si>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</si>
  <si>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</si>
  <si>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</si>
  <si>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</si>
  <si>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</si>
  <si>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</si>
  <si>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</si>
  <si>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</si>
  <si>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</si>
  <si>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</si>
  <si>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</si>
  <si>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</si>
  <si>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</si>
  <si>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</si>
  <si>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</si>
  <si>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</si>
  <si>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</si>
  <si>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</si>
  <si>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</si>
  <si>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</si>
  <si>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</si>
  <si>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</si>
  <si>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</si>
  <si>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</si>
  <si>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</si>
  <si>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</si>
  <si>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</si>
  <si>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</si>
  <si>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</si>
  <si>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</si>
  <si>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</si>
  <si>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</si>
  <si>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</si>
  <si>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</si>
  <si>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</si>
  <si>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</si>
  <si>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</si>
  <si>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</si>
  <si>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</si>
  <si>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</si>
  <si>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</si>
  <si>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</si>
  <si>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</si>
  <si>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</si>
  <si>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</si>
  <si>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</si>
  <si>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</si>
  <si>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</si>
  <si>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</si>
  <si>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</si>
  <si>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</si>
  <si>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</si>
  <si>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</si>
  <si>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</si>
  <si>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</si>
  <si>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</si>
  <si>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</si>
  <si>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</si>
  <si>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</si>
  <si>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</si>
  <si>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</si>
  <si>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</si>
  <si>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</si>
  <si>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</si>
  <si>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</si>
  <si>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</si>
  <si>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</si>
  <si>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</si>
  <si>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</si>
  <si>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</si>
  <si>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</si>
  <si>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</si>
  <si>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</si>
  <si>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</si>
  <si>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</si>
  <si>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</si>
  <si>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</si>
  <si>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</si>
  <si>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</si>
  <si>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</si>
  <si>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</si>
  <si>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</si>
  <si>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</si>
  <si>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</si>
  <si>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</si>
  <si>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</si>
  <si>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</si>
  <si>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</si>
  <si>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</si>
  <si>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</si>
  <si>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</si>
  <si>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</si>
  <si>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</si>
  <si>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</si>
  <si>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</si>
  <si>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</si>
  <si>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</si>
  <si>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</si>
  <si>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</si>
  <si>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</si>
  <si>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</si>
  <si>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</si>
  <si>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</si>
  <si>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</si>
  <si>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</si>
  <si>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</si>
  <si>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</si>
  <si>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</si>
  <si>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</si>
  <si>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</si>
  <si>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</si>
  <si>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</si>
  <si>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</si>
  <si>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</si>
  <si>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</si>
  <si>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</si>
  <si>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</si>
  <si>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</si>
  <si>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</si>
  <si>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</si>
  <si>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</si>
  <si>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</si>
  <si>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</si>
  <si>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</si>
  <si>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</si>
  <si>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</si>
  <si>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</si>
  <si>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</si>
  <si>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</si>
  <si>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</si>
  <si>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</si>
  <si>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</si>
  <si>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</si>
  <si>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</si>
  <si>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</si>
  <si>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</si>
  <si>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</si>
  <si>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</si>
  <si>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</si>
  <si>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</si>
  <si>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</si>
  <si>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</si>
  <si>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</si>
  <si>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</si>
  <si>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</si>
  <si>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</si>
  <si>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</si>
  <si>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</si>
  <si>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</si>
  <si>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</si>
  <si>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</si>
  <si>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</si>
  <si>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</si>
  <si>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</si>
  <si>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</si>
  <si>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</si>
  <si>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</si>
  <si>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</si>
  <si>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</si>
  <si>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</si>
  <si>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</si>
  <si>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</si>
  <si>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</si>
  <si>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</si>
  <si>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</si>
  <si>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</si>
  <si>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</si>
  <si>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</si>
  <si>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</si>
  <si>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</si>
  <si>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</si>
  <si>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</si>
  <si>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</si>
  <si>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</si>
  <si>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</si>
  <si>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</si>
  <si>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</si>
  <si>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</si>
  <si>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</si>
  <si>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</si>
  <si>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</si>
  <si>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</si>
  <si>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</si>
  <si>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OD Round 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</si>
</sst>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0">
      <calculatedColumnFormula>ROUND(MAX(0.00045*TblExplore[[#This Row],[Land-DB]]^2+5.45*TblExplore[[#This Row],[Land-DB]]-800,850)*(1+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1166</v>
      </c>
      <c r="K8" s="500"/>
      <c r="L8" s="501"/>
      <c r="M8" s="516"/>
      <c r="N8" s="517"/>
      <c r="O8" s="518"/>
    </row>
    <row r="9" spans="1:15" s="44" customFormat="1" ht="12.75" customHeight="1" x14ac:dyDescent="0.2">
      <c r="A9" s="494" t="s">
        <v>1147</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1145</v>
      </c>
      <c r="L14" s="44"/>
      <c r="M14" s="44"/>
      <c r="O14" s="79"/>
    </row>
    <row r="15" spans="1:15" s="44" customFormat="1" ht="12.75" customHeight="1" x14ac:dyDescent="0.2">
      <c r="A15" s="45" t="s">
        <v>446</v>
      </c>
      <c r="B15" s="131">
        <v>45969</v>
      </c>
      <c r="D15" s="45" t="s">
        <v>322</v>
      </c>
      <c r="E15" s="53">
        <f>B15+(1+B16-1)/24+B18-6/24</f>
        <v>45968.75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45960.914000694444</v>
      </c>
      <c r="H16" s="45" t="s">
        <v>163</v>
      </c>
      <c r="I16" s="54">
        <f>INDEX(TblRaces[[Max population]:[Explore Cost]],MATCH(race,TblRaces[Race],0),MATCH(Table4[[#This Row],[Race Bonuses]],TblRaces[[#Headers],[Max population]:[Explore Cost]],0))</f>
        <v>0</v>
      </c>
      <c r="K16" s="45" t="s">
        <v>170</v>
      </c>
      <c r="L16" s="478">
        <v>0</v>
      </c>
      <c r="M16" s="482" t="s">
        <v>1148</v>
      </c>
      <c r="O16" s="51"/>
    </row>
    <row r="17" spans="1:15" s="44" customFormat="1" ht="12.75" customHeight="1" thickBot="1" x14ac:dyDescent="0.25">
      <c r="A17" s="45" t="s">
        <v>319</v>
      </c>
      <c r="B17" s="55">
        <f ca="1">TODAY()</f>
        <v>45960</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1149</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1150</v>
      </c>
      <c r="O18" s="51"/>
    </row>
    <row r="19" spans="1:15" s="44" customFormat="1" x14ac:dyDescent="0.2">
      <c r="H19" s="45" t="s">
        <v>107</v>
      </c>
      <c r="I19" s="54">
        <f>INDEX(TblRaces[[Max population]:[Explore Cost]],MATCH(race,TblRaces[Race],0),MATCH(Table4[[#This Row],[Race Bonuses]],TblRaces[[#Headers],[Max population]:[Explore Cost]],0))</f>
        <v>0.05</v>
      </c>
      <c r="J19" s="49"/>
      <c r="K19" s="45" t="s">
        <v>1142</v>
      </c>
      <c r="L19" s="476">
        <v>0</v>
      </c>
      <c r="M19" s="481" t="s">
        <v>1151</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1138</v>
      </c>
      <c r="L20" s="476">
        <v>0</v>
      </c>
      <c r="M20" s="481" t="s">
        <v>1152</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1139</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1136</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1135</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1137</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1141</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1143</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1144</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1134</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1140</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1133</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45968.75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45968.791666666664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45968.833333333328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45968.874999999993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45968.916666666657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45968.958333333321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45968.999999999985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45969.04166666665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45969.083333333314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45969.124999999978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45969.166666666642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45969.208333333307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45969.249999999971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45969.291666666635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45969.333333333299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45969.374999999964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45969.416666666628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45969.458333333292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45969.499999999956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45969.541666666621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45969.583333333285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45969.624999999949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45969.666666666613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45969.708333333278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45969.749999999942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45969.791666666606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45969.83333333327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45969.874999999935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45969.916666666599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45969.958333333263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45969.999999999927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45970.041666666591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45970.083333333256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45970.12499999992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45970.166666666584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45970.208333333248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45970.249999999913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45970.291666666577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45970.333333333241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45970.374999999905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45970.41666666657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45970.458333333234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45970.499999999898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45970.541666666562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45970.583333333227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45970.624999999891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45970.666666666555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45970.708333333219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45970.749999999884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45970.791666666548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45970.833333333212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45970.874999999876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45970.916666666541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45970.958333333205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45970.999999999869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45971.041666666533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45971.083333333198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45971.124999999862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45971.166666666526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45971.20833333319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45971.249999999854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45971.291666666519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45971.333333333183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45971.374999999847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45971.416666666511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45971.458333333176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45971.49999999984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45971.541666666504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45971.583333333168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45971.624999999833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45971.666666666497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45971.708333333161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45971.749999999825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45971.79166666649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45971.833333333154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45971.874999999818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45971.916666666482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45971.958333333147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45971.999999999811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45972.041666666475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45972.083333333139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45972.124999999804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45972.166666666468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45972.208333333132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45972.249999999796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45972.291666666461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45972.333333333125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45972.374999999789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45972.416666666453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45972.458333333117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45972.499999999782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45972.541666666446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45972.58333333311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45972.624999999774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45972.666666666439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45972.708333333103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45972.749999999767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45972.791666666431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45972.833333333096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45972.87499999976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45972.916666666424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45972.958333333088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45972.999999999753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45973.041666666417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45973.083333333081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45973.124999999745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45973.16666666641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45973.208333333074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45973.249999999738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45973.291666666402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45973.333333333067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45973.374999999731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45973.416666666395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45973.458333333059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45973.499999999724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45973.541666666388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45973.583333333052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45973.624999999716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45973.66666666638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45973.708333333045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45973.749999999709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45973.791666666373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45973.833333333037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45973.874999999702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45973.916666666366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45973.95833333303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45973.999999999694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45974.041666666359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45974.083333333023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45974.124999999687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45974.166666666351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45974.208333333016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45974.24999999968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45968.75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45968.75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45968.791666666664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45968.791666666664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45968.833333333328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45968.833333333328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45968.874999999993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45968.874999999993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45968.916666666657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45968.916666666657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45968.958333333321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45968.958333333321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45968.999999999985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45968.999999999985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45969.04166666665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45969.04166666665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45969.083333333314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45969.083333333314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45969.124999999978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45969.124999999978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45969.166666666642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45969.166666666642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45969.208333333307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45969.208333333307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45969.249999999971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45969.249999999971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45969.291666666635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45969.291666666635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45969.333333333299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45969.333333333299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45969.374999999964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45969.374999999964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45969.416666666628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45969.416666666628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45969.458333333292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45969.458333333292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45969.499999999956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45969.499999999956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45969.541666666621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45969.541666666621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45969.583333333285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45969.583333333285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45969.624999999949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45969.624999999949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45969.666666666613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45969.666666666613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45969.708333333278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45969.708333333278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45969.749999999942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45969.749999999942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45969.791666666606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45969.791666666606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45969.83333333327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45969.83333333327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45969.874999999935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45969.874999999935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45969.916666666599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45969.916666666599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45969.958333333263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45969.958333333263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45969.999999999927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45969.999999999927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45970.041666666591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45970.041666666591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45970.083333333256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45970.083333333256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45970.12499999992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45970.12499999992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45970.166666666584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45970.166666666584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45970.208333333248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45970.208333333248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45970.249999999913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45970.249999999913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45970.291666666577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45970.291666666577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45970.333333333241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45970.333333333241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45970.374999999905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45970.374999999905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45970.41666666657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45970.41666666657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45970.458333333234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45970.458333333234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45970.499999999898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45970.499999999898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45970.541666666562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45970.541666666562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45970.583333333227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45970.583333333227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45970.624999999891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45970.624999999891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45970.666666666555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45970.666666666555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45970.708333333219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45970.708333333219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45970.749999999884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45970.749999999884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45970.791666666548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45970.791666666548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45970.833333333212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45970.833333333212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45970.874999999876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45970.874999999876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45970.916666666541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45970.916666666541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45970.958333333205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45970.958333333205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45970.999999999869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45970.999999999869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45971.041666666533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45971.041666666533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45971.083333333198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45971.083333333198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45971.124999999862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45971.124999999862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45971.166666666526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45971.166666666526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45971.20833333319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45971.20833333319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45971.249999999854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45971.249999999854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45971.291666666519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45971.291666666519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45971.333333333183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45971.333333333183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45971.374999999847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45971.374999999847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45971.416666666511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45971.416666666511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45971.458333333176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45971.458333333176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45971.49999999984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45971.49999999984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45971.541666666504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45971.541666666504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45971.583333333168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45971.583333333168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45971.624999999833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45971.624999999833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45971.666666666497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45971.666666666497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45971.708333333161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45971.708333333161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45971.749999999825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45971.749999999825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45971.79166666649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45971.79166666649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45971.833333333154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45971.833333333154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45971.874999999818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45971.874999999818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45971.916666666482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45971.916666666482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45971.958333333147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45971.958333333147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45971.999999999811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45971.999999999811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45972.041666666475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45972.041666666475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45972.083333333139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45972.083333333139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45972.124999999804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45972.124999999804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45972.166666666468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45972.166666666468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45972.208333333132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45972.208333333132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45972.249999999796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45972.249999999796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45972.291666666461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45972.291666666461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45972.333333333125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45972.333333333125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45972.374999999789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45972.374999999789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45972.416666666453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45972.416666666453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45972.458333333117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45972.458333333117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45972.499999999782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45972.499999999782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45972.541666666446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45972.541666666446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45972.58333333311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45972.58333333311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45972.624999999774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45972.624999999774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45972.666666666439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45972.666666666439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45972.708333333103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45972.708333333103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45972.749999999767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45972.749999999767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45972.791666666431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45972.791666666431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45972.833333333096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45972.833333333096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45972.87499999976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45972.87499999976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45972.916666666424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45972.916666666424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45972.958333333088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45972.958333333088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45972.999999999753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45972.999999999753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45973.041666666417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45973.041666666417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45973.083333333081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45973.083333333081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45973.124999999745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45973.124999999745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45973.16666666641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45973.16666666641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45973.208333333074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45973.208333333074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45973.249999999738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45973.249999999738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45973.291666666402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45973.291666666402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45973.333333333067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45973.333333333067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45973.374999999731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45973.374999999731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45973.416666666395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45973.416666666395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45973.458333333059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45973.458333333059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45973.499999999724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45973.499999999724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45973.541666666388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45973.541666666388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45973.583333333052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45973.583333333052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45973.624999999716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45973.624999999716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45973.66666666638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45973.66666666638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45973.708333333045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45973.708333333045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45973.749999999709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45973.749999999709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45973.791666666373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45973.791666666373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45973.833333333037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45973.833333333037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45973.874999999702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45973.874999999702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45973.916666666366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45973.916666666366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45973.95833333303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45973.95833333303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45973.999999999694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45973.999999999694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45974.041666666359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45974.041666666359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45974.083333333023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45974.083333333023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45974.124999999687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45974.124999999687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45974.166666666351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45974.166666666351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45974.208333333016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45974.208333333016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45974.24999999968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45974.24999999968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45968.75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45968.75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45968.791666666664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45968.791666666664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45968.833333333328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45968.833333333328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45968.874999999993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45968.874999999993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45968.916666666657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45968.916666666657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45968.958333333321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45968.958333333321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45968.999999999985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45968.999999999985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45969.04166666665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45969.04166666665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45969.083333333314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45969.083333333314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45969.124999999978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45969.124999999978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45969.166666666642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45969.166666666642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45969.208333333307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45969.208333333307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45969.249999999971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45969.249999999971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45969.291666666635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45969.291666666635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45969.333333333299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45969.333333333299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45969.374999999964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45969.374999999964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45969.416666666628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45969.416666666628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45969.458333333292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45969.458333333292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45969.499999999956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45969.499999999956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45969.541666666621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45969.541666666621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45969.583333333285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45969.583333333285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45969.624999999949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45969.624999999949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45969.666666666613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45969.666666666613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45969.708333333278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45969.708333333278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45969.749999999942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45969.749999999942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45969.791666666606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45969.791666666606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45969.83333333327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45969.83333333327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45969.874999999935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45969.874999999935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45969.916666666599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45969.916666666599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45969.958333333263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45969.958333333263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45969.999999999927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45969.999999999927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45970.041666666591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45970.041666666591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45970.083333333256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45970.083333333256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45970.12499999992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45970.12499999992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45970.166666666584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45970.166666666584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45970.208333333248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45970.208333333248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45970.249999999913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45970.249999999913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45970.291666666577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45970.291666666577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45970.333333333241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45970.333333333241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45970.374999999905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45970.374999999905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45970.41666666657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45970.41666666657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45970.458333333234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45970.458333333234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45970.499999999898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45970.499999999898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45970.541666666562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45970.541666666562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45970.583333333227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45970.583333333227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45970.624999999891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45970.624999999891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45970.666666666555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45970.666666666555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45970.708333333219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45970.708333333219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45970.749999999884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45970.749999999884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45970.791666666548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45970.791666666548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45970.833333333212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45970.833333333212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45970.874999999876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45970.874999999876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45970.916666666541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45970.916666666541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45970.958333333205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45970.958333333205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45970.999999999869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45970.999999999869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45971.041666666533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45971.041666666533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45971.083333333198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45971.083333333198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45971.124999999862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45971.124999999862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45971.166666666526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45971.166666666526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45971.20833333319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45971.20833333319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45971.249999999854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45971.249999999854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45971.291666666519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45971.291666666519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45971.333333333183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45971.333333333183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45971.374999999847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45971.374999999847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45971.416666666511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45971.416666666511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45971.458333333176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45971.458333333176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45971.49999999984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45971.49999999984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45971.541666666504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45971.541666666504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45971.583333333168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45971.583333333168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45971.624999999833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45971.624999999833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45971.666666666497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45971.666666666497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45971.708333333161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45971.708333333161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45971.749999999825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45971.749999999825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45971.79166666649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45971.79166666649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45971.833333333154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45971.833333333154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45971.874999999818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45971.874999999818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45971.916666666482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45971.916666666482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45971.958333333147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45971.958333333147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45971.999999999811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45971.999999999811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45972.041666666475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45972.041666666475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45972.083333333139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45972.083333333139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45972.124999999804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45972.124999999804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45972.166666666468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45972.166666666468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45972.208333333132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45972.208333333132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45972.249999999796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45972.249999999796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45972.291666666461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45972.291666666461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45972.333333333125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45972.333333333125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45972.374999999789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45972.374999999789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45972.416666666453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45972.416666666453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45972.458333333117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45972.458333333117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45972.499999999782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45972.499999999782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45972.541666666446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45972.541666666446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45972.58333333311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45972.58333333311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45972.624999999774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45972.624999999774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45972.666666666439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45972.666666666439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45972.708333333103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45972.708333333103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45972.749999999767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45972.749999999767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45972.791666666431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45972.791666666431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45972.833333333096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45972.833333333096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45972.87499999976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45972.87499999976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45972.916666666424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45972.916666666424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45972.958333333088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45972.958333333088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45972.999999999753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45972.999999999753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45973.041666666417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45973.041666666417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45973.083333333081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45973.083333333081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45973.124999999745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45973.124999999745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45973.16666666641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45973.16666666641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45973.208333333074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45973.208333333074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45973.249999999738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45973.249999999738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45973.291666666402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45973.291666666402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45973.333333333067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45973.333333333067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45973.374999999731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45973.374999999731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45973.416666666395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45973.416666666395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45973.458333333059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45973.458333333059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45973.499999999724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45973.499999999724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45973.541666666388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45973.541666666388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45973.583333333052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45973.583333333052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45973.624999999716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45973.624999999716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45973.66666666638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45973.66666666638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45973.708333333045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45973.708333333045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45973.749999999709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45973.749999999709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45973.791666666373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45973.791666666373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45973.833333333037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45973.833333333037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45973.874999999702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45973.874999999702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45973.916666666366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45973.916666666366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45973.95833333303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45973.95833333303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45973.999999999694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45973.999999999694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45974.041666666359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45974.041666666359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45974.083333333023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45974.083333333023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45974.124999999687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45974.124999999687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45974.166666666351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45974.166666666351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45974.208333333016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45974.208333333016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45974.24999999968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45974.24999999968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45968.75</v>
      </c>
      <c r="AB4" s="94">
        <f ca="1">TblMili[[#This Row],[Draftees]]</f>
        <v>300</v>
      </c>
      <c r="AC4" s="94">
        <f ca="1">TblProd[[#This Row],[Platinum]]</f>
        <v>120000</v>
      </c>
      <c r="AD4" s="215"/>
      <c r="AE4" s="45">
        <f ca="1">TblExplore[[#This Row],[Land]]-TblExplore[[#This Row],[Land Bonus]]*20</f>
        <v>50</v>
      </c>
      <c r="AF4" s="94">
        <f ca="1">ROUND(MAX(0.00045*TblExplore[[#This Row],[Land-DB]]^2+5.45*TblExplore[[#This Row],[Land-DB]]-800,850)*(1+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45968.791666666664</v>
      </c>
      <c r="AB5" s="94">
        <f ca="1">TblMili[[#This Row],[Draftees]]</f>
        <v>305</v>
      </c>
      <c r="AC5" s="94">
        <f ca="1">TblProd[[#This Row],[Platinum]]</f>
        <v>121266</v>
      </c>
      <c r="AD5" s="215"/>
      <c r="AE5" s="45">
        <f ca="1">TblExplore[[#This Row],[Land]]-TblExplore[[#This Row],[Land Bonus]]*20</f>
        <v>50</v>
      </c>
      <c r="AF5" s="94">
        <f ca="1">ROUND(MAX(0.00045*TblExplore[[#This Row],[Land-DB]]^2+5.45*TblExplore[[#This Row],[Land-DB]]-800,850)*(1+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45968.833333333328</v>
      </c>
      <c r="AB6" s="94">
        <f ca="1">TblMili[[#This Row],[Draftees]]</f>
        <v>310</v>
      </c>
      <c r="AC6" s="94">
        <f ca="1">TblProd[[#This Row],[Platinum]]</f>
        <v>122518</v>
      </c>
      <c r="AD6" s="215"/>
      <c r="AE6" s="45">
        <f ca="1">TblExplore[[#This Row],[Land]]-TblExplore[[#This Row],[Land Bonus]]*20</f>
        <v>50</v>
      </c>
      <c r="AF6" s="94">
        <f ca="1">ROUND(MAX(0.00045*TblExplore[[#This Row],[Land-DB]]^2+5.45*TblExplore[[#This Row],[Land-DB]]-800,850)*(1+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45968.874999999993</v>
      </c>
      <c r="AB7" s="94">
        <f ca="1">TblMili[[#This Row],[Draftees]]</f>
        <v>315</v>
      </c>
      <c r="AC7" s="94">
        <f ca="1">TblProd[[#This Row],[Platinum]]</f>
        <v>123757</v>
      </c>
      <c r="AD7" s="215"/>
      <c r="AE7" s="45">
        <f ca="1">TblExplore[[#This Row],[Land]]-TblExplore[[#This Row],[Land Bonus]]*20</f>
        <v>50</v>
      </c>
      <c r="AF7" s="94">
        <f ca="1">ROUND(MAX(0.00045*TblExplore[[#This Row],[Land-DB]]^2+5.45*TblExplore[[#This Row],[Land-DB]]-800,850)*(1+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45968.916666666657</v>
      </c>
      <c r="AB8" s="94">
        <f ca="1">TblMili[[#This Row],[Draftees]]</f>
        <v>320</v>
      </c>
      <c r="AC8" s="94">
        <f ca="1">TblProd[[#This Row],[Platinum]]</f>
        <v>124982</v>
      </c>
      <c r="AD8" s="215"/>
      <c r="AE8" s="45">
        <f ca="1">TblExplore[[#This Row],[Land]]-TblExplore[[#This Row],[Land Bonus]]*20</f>
        <v>50</v>
      </c>
      <c r="AF8" s="94">
        <f ca="1">ROUND(MAX(0.00045*TblExplore[[#This Row],[Land-DB]]^2+5.45*TblExplore[[#This Row],[Land-DB]]-800,850)*(1+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45968.958333333321</v>
      </c>
      <c r="AB9" s="94">
        <f ca="1">TblMili[[#This Row],[Draftees]]</f>
        <v>324</v>
      </c>
      <c r="AC9" s="94">
        <f ca="1">TblProd[[#This Row],[Platinum]]</f>
        <v>126194</v>
      </c>
      <c r="AD9" s="215"/>
      <c r="AE9" s="45">
        <f ca="1">TblExplore[[#This Row],[Land]]-TblExplore[[#This Row],[Land Bonus]]*20</f>
        <v>50</v>
      </c>
      <c r="AF9" s="94">
        <f ca="1">ROUND(MAX(0.00045*TblExplore[[#This Row],[Land-DB]]^2+5.45*TblExplore[[#This Row],[Land-DB]]-800,850)*(1+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45968.999999999985</v>
      </c>
      <c r="AB10" s="94">
        <f ca="1">TblMili[[#This Row],[Draftees]]</f>
        <v>328</v>
      </c>
      <c r="AC10" s="94">
        <f ca="1">TblProd[[#This Row],[Platinum]]</f>
        <v>127395</v>
      </c>
      <c r="AD10" s="215"/>
      <c r="AE10" s="45">
        <f ca="1">TblExplore[[#This Row],[Land]]-TblExplore[[#This Row],[Land Bonus]]*20</f>
        <v>50</v>
      </c>
      <c r="AF10" s="94">
        <f ca="1">ROUND(MAX(0.00045*TblExplore[[#This Row],[Land-DB]]^2+5.45*TblExplore[[#This Row],[Land-DB]]-800,850)*(1+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45969.04166666665</v>
      </c>
      <c r="AB11" s="94">
        <f ca="1">TblMili[[#This Row],[Draftees]]</f>
        <v>332</v>
      </c>
      <c r="AC11" s="94">
        <f ca="1">TblProd[[#This Row],[Platinum]]</f>
        <v>128585</v>
      </c>
      <c r="AD11" s="215"/>
      <c r="AE11" s="45">
        <f ca="1">TblExplore[[#This Row],[Land]]-TblExplore[[#This Row],[Land Bonus]]*20</f>
        <v>50</v>
      </c>
      <c r="AF11" s="94">
        <f ca="1">ROUND(MAX(0.00045*TblExplore[[#This Row],[Land-DB]]^2+5.45*TblExplore[[#This Row],[Land-DB]]-800,850)*(1+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45969.083333333314</v>
      </c>
      <c r="AB12" s="94">
        <f ca="1">TblMili[[#This Row],[Draftees]]</f>
        <v>336</v>
      </c>
      <c r="AC12" s="94">
        <f ca="1">TblProd[[#This Row],[Platinum]]</f>
        <v>129764</v>
      </c>
      <c r="AD12" s="215"/>
      <c r="AE12" s="45">
        <f ca="1">TblExplore[[#This Row],[Land]]-TblExplore[[#This Row],[Land Bonus]]*20</f>
        <v>50</v>
      </c>
      <c r="AF12" s="94">
        <f ca="1">ROUND(MAX(0.00045*TblExplore[[#This Row],[Land-DB]]^2+5.45*TblExplore[[#This Row],[Land-DB]]-800,850)*(1+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45969.124999999978</v>
      </c>
      <c r="AB13" s="94">
        <f ca="1">TblMili[[#This Row],[Draftees]]</f>
        <v>340</v>
      </c>
      <c r="AC13" s="94">
        <f ca="1">TblProd[[#This Row],[Platinum]]</f>
        <v>130933</v>
      </c>
      <c r="AD13" s="215"/>
      <c r="AE13" s="45">
        <f ca="1">TblExplore[[#This Row],[Land]]-TblExplore[[#This Row],[Land Bonus]]*20</f>
        <v>50</v>
      </c>
      <c r="AF13" s="94">
        <f ca="1">ROUND(MAX(0.00045*TblExplore[[#This Row],[Land-DB]]^2+5.45*TblExplore[[#This Row],[Land-DB]]-800,850)*(1+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45969.166666666642</v>
      </c>
      <c r="AB14" s="94">
        <f ca="1">TblMili[[#This Row],[Draftees]]</f>
        <v>344</v>
      </c>
      <c r="AC14" s="94">
        <f ca="1">TblProd[[#This Row],[Platinum]]</f>
        <v>132091</v>
      </c>
      <c r="AD14" s="215"/>
      <c r="AE14" s="45">
        <f ca="1">TblExplore[[#This Row],[Land]]-TblExplore[[#This Row],[Land Bonus]]*20</f>
        <v>50</v>
      </c>
      <c r="AF14" s="94">
        <f ca="1">ROUND(MAX(0.00045*TblExplore[[#This Row],[Land-DB]]^2+5.45*TblExplore[[#This Row],[Land-DB]]-800,850)*(1+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45969.208333333307</v>
      </c>
      <c r="AB15" s="94">
        <f ca="1">TblMili[[#This Row],[Draftees]]</f>
        <v>348</v>
      </c>
      <c r="AC15" s="94">
        <f ca="1">TblProd[[#This Row],[Platinum]]</f>
        <v>133238</v>
      </c>
      <c r="AD15" s="215"/>
      <c r="AE15" s="45">
        <f ca="1">TblExplore[[#This Row],[Land]]-TblExplore[[#This Row],[Land Bonus]]*20</f>
        <v>50</v>
      </c>
      <c r="AF15" s="94">
        <f ca="1">ROUND(MAX(0.00045*TblExplore[[#This Row],[Land-DB]]^2+5.45*TblExplore[[#This Row],[Land-DB]]-800,850)*(1+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45969.249999999971</v>
      </c>
      <c r="AB16" s="94">
        <f ca="1">TblMili[[#This Row],[Draftees]]</f>
        <v>352</v>
      </c>
      <c r="AC16" s="94">
        <f ca="1">TblProd[[#This Row],[Platinum]]</f>
        <v>134374</v>
      </c>
      <c r="AD16" s="215"/>
      <c r="AE16" s="45">
        <f ca="1">TblExplore[[#This Row],[Land]]-TblExplore[[#This Row],[Land Bonus]]*20</f>
        <v>50</v>
      </c>
      <c r="AF16" s="94">
        <f ca="1">ROUND(MAX(0.00045*TblExplore[[#This Row],[Land-DB]]^2+5.45*TblExplore[[#This Row],[Land-DB]]-800,850)*(1+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45969.291666666635</v>
      </c>
      <c r="AB17" s="94">
        <f ca="1">TblMili[[#This Row],[Draftees]]</f>
        <v>356</v>
      </c>
      <c r="AC17" s="94">
        <f ca="1">TblProd[[#This Row],[Platinum]]</f>
        <v>135499</v>
      </c>
      <c r="AD17" s="215"/>
      <c r="AE17" s="45">
        <f ca="1">TblExplore[[#This Row],[Land]]-TblExplore[[#This Row],[Land Bonus]]*20</f>
        <v>50</v>
      </c>
      <c r="AF17" s="94">
        <f ca="1">ROUND(MAX(0.00045*TblExplore[[#This Row],[Land-DB]]^2+5.45*TblExplore[[#This Row],[Land-DB]]-800,850)*(1+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45969.333333333299</v>
      </c>
      <c r="AB18" s="94">
        <f ca="1">TblMili[[#This Row],[Draftees]]</f>
        <v>360</v>
      </c>
      <c r="AC18" s="94">
        <f ca="1">TblProd[[#This Row],[Platinum]]</f>
        <v>136614</v>
      </c>
      <c r="AD18" s="215"/>
      <c r="AE18" s="45">
        <f ca="1">TblExplore[[#This Row],[Land]]-TblExplore[[#This Row],[Land Bonus]]*20</f>
        <v>50</v>
      </c>
      <c r="AF18" s="94">
        <f ca="1">ROUND(MAX(0.00045*TblExplore[[#This Row],[Land-DB]]^2+5.45*TblExplore[[#This Row],[Land-DB]]-800,850)*(1+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45969.374999999964</v>
      </c>
      <c r="AB19" s="94">
        <f ca="1">TblMili[[#This Row],[Draftees]]</f>
        <v>364</v>
      </c>
      <c r="AC19" s="94">
        <f ca="1">TblProd[[#This Row],[Platinum]]</f>
        <v>137718</v>
      </c>
      <c r="AD19" s="215"/>
      <c r="AE19" s="45">
        <f ca="1">TblExplore[[#This Row],[Land]]-TblExplore[[#This Row],[Land Bonus]]*20</f>
        <v>50</v>
      </c>
      <c r="AF19" s="94">
        <f ca="1">ROUND(MAX(0.00045*TblExplore[[#This Row],[Land-DB]]^2+5.45*TblExplore[[#This Row],[Land-DB]]-800,850)*(1+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45969.416666666628</v>
      </c>
      <c r="AB20" s="94">
        <f ca="1">TblMili[[#This Row],[Draftees]]</f>
        <v>368</v>
      </c>
      <c r="AC20" s="94">
        <f ca="1">TblProd[[#This Row],[Platinum]]</f>
        <v>138811</v>
      </c>
      <c r="AD20" s="215"/>
      <c r="AE20" s="45">
        <f ca="1">TblExplore[[#This Row],[Land]]-TblExplore[[#This Row],[Land Bonus]]*20</f>
        <v>50</v>
      </c>
      <c r="AF20" s="94">
        <f ca="1">ROUND(MAX(0.00045*TblExplore[[#This Row],[Land-DB]]^2+5.45*TblExplore[[#This Row],[Land-DB]]-800,850)*(1+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45969.458333333292</v>
      </c>
      <c r="AB21" s="94">
        <f ca="1">TblMili[[#This Row],[Draftees]]</f>
        <v>372</v>
      </c>
      <c r="AC21" s="94">
        <f ca="1">TblProd[[#This Row],[Platinum]]</f>
        <v>139893</v>
      </c>
      <c r="AD21" s="215"/>
      <c r="AE21" s="45">
        <f ca="1">TblExplore[[#This Row],[Land]]-TblExplore[[#This Row],[Land Bonus]]*20</f>
        <v>50</v>
      </c>
      <c r="AF21" s="94">
        <f ca="1">ROUND(MAX(0.00045*TblExplore[[#This Row],[Land-DB]]^2+5.45*TblExplore[[#This Row],[Land-DB]]-800,850)*(1+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45969.499999999956</v>
      </c>
      <c r="AB22" s="94">
        <f ca="1">TblMili[[#This Row],[Draftees]]</f>
        <v>376</v>
      </c>
      <c r="AC22" s="94">
        <f ca="1">TblProd[[#This Row],[Platinum]]</f>
        <v>140964</v>
      </c>
      <c r="AD22" s="215"/>
      <c r="AE22" s="45">
        <f ca="1">TblExplore[[#This Row],[Land]]-TblExplore[[#This Row],[Land Bonus]]*20</f>
        <v>50</v>
      </c>
      <c r="AF22" s="94">
        <f ca="1">ROUND(MAX(0.00045*TblExplore[[#This Row],[Land-DB]]^2+5.45*TblExplore[[#This Row],[Land-DB]]-800,850)*(1+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45969.541666666621</v>
      </c>
      <c r="AB23" s="94">
        <f ca="1">TblMili[[#This Row],[Draftees]]</f>
        <v>380</v>
      </c>
      <c r="AC23" s="94">
        <f ca="1">TblProd[[#This Row],[Platinum]]</f>
        <v>142025</v>
      </c>
      <c r="AD23" s="215"/>
      <c r="AE23" s="45">
        <f ca="1">TblExplore[[#This Row],[Land]]-TblExplore[[#This Row],[Land Bonus]]*20</f>
        <v>50</v>
      </c>
      <c r="AF23" s="94">
        <f ca="1">ROUND(MAX(0.00045*TblExplore[[#This Row],[Land-DB]]^2+5.45*TblExplore[[#This Row],[Land-DB]]-800,850)*(1+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45969.583333333285</v>
      </c>
      <c r="AB24" s="94">
        <f ca="1">TblMili[[#This Row],[Draftees]]</f>
        <v>384</v>
      </c>
      <c r="AC24" s="94">
        <f ca="1">TblProd[[#This Row],[Platinum]]</f>
        <v>143075</v>
      </c>
      <c r="AD24" s="215"/>
      <c r="AE24" s="45">
        <f ca="1">TblExplore[[#This Row],[Land]]-TblExplore[[#This Row],[Land Bonus]]*20</f>
        <v>50</v>
      </c>
      <c r="AF24" s="94">
        <f ca="1">ROUND(MAX(0.00045*TblExplore[[#This Row],[Land-DB]]^2+5.45*TblExplore[[#This Row],[Land-DB]]-800,850)*(1+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45969.624999999949</v>
      </c>
      <c r="AB25" s="94">
        <f ca="1">TblMili[[#This Row],[Draftees]]</f>
        <v>388</v>
      </c>
      <c r="AC25" s="94">
        <f ca="1">TblProd[[#This Row],[Platinum]]</f>
        <v>144114</v>
      </c>
      <c r="AD25" s="215"/>
      <c r="AE25" s="45">
        <f ca="1">TblExplore[[#This Row],[Land]]-TblExplore[[#This Row],[Land Bonus]]*20</f>
        <v>50</v>
      </c>
      <c r="AF25" s="94">
        <f ca="1">ROUND(MAX(0.00045*TblExplore[[#This Row],[Land-DB]]^2+5.45*TblExplore[[#This Row],[Land-DB]]-800,850)*(1+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45969.666666666613</v>
      </c>
      <c r="AB26" s="94">
        <f ca="1">TblMili[[#This Row],[Draftees]]</f>
        <v>392</v>
      </c>
      <c r="AC26" s="94">
        <f ca="1">TblProd[[#This Row],[Platinum]]</f>
        <v>145142</v>
      </c>
      <c r="AD26" s="215"/>
      <c r="AE26" s="45">
        <f ca="1">TblExplore[[#This Row],[Land]]-TblExplore[[#This Row],[Land Bonus]]*20</f>
        <v>50</v>
      </c>
      <c r="AF26" s="94">
        <f ca="1">ROUND(MAX(0.00045*TblExplore[[#This Row],[Land-DB]]^2+5.45*TblExplore[[#This Row],[Land-DB]]-800,850)*(1+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45969.708333333278</v>
      </c>
      <c r="AB27" s="94">
        <f ca="1">TblMili[[#This Row],[Draftees]]</f>
        <v>396</v>
      </c>
      <c r="AC27" s="94">
        <f ca="1">TblProd[[#This Row],[Platinum]]</f>
        <v>146159</v>
      </c>
      <c r="AD27" s="215"/>
      <c r="AE27" s="45">
        <f ca="1">TblExplore[[#This Row],[Land]]-TblExplore[[#This Row],[Land Bonus]]*20</f>
        <v>50</v>
      </c>
      <c r="AF27" s="94">
        <f ca="1">ROUND(MAX(0.00045*TblExplore[[#This Row],[Land-DB]]^2+5.45*TblExplore[[#This Row],[Land-DB]]-800,850)*(1+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45969.749999999942</v>
      </c>
      <c r="AB28" s="94">
        <f ca="1">TblMili[[#This Row],[Draftees]]</f>
        <v>400</v>
      </c>
      <c r="AC28" s="94">
        <f ca="1">TblProd[[#This Row],[Platinum]]</f>
        <v>147166</v>
      </c>
      <c r="AD28" s="215"/>
      <c r="AE28" s="45">
        <f ca="1">TblExplore[[#This Row],[Land]]-TblExplore[[#This Row],[Land Bonus]]*20</f>
        <v>50</v>
      </c>
      <c r="AF28" s="94">
        <f ca="1">ROUND(MAX(0.00045*TblExplore[[#This Row],[Land-DB]]^2+5.45*TblExplore[[#This Row],[Land-DB]]-800,850)*(1+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45969.791666666606</v>
      </c>
      <c r="AB29" s="94">
        <f ca="1">TblMili[[#This Row],[Draftees]]</f>
        <v>404</v>
      </c>
      <c r="AC29" s="94">
        <f ca="1">TblProd[[#This Row],[Platinum]]</f>
        <v>148162</v>
      </c>
      <c r="AD29" s="215"/>
      <c r="AE29" s="45">
        <f ca="1">TblExplore[[#This Row],[Land]]-TblExplore[[#This Row],[Land Bonus]]*20</f>
        <v>50</v>
      </c>
      <c r="AF29" s="94">
        <f ca="1">ROUND(MAX(0.00045*TblExplore[[#This Row],[Land-DB]]^2+5.45*TblExplore[[#This Row],[Land-DB]]-800,850)*(1+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45969.83333333327</v>
      </c>
      <c r="AB30" s="94">
        <f ca="1">TblMili[[#This Row],[Draftees]]</f>
        <v>408</v>
      </c>
      <c r="AC30" s="94">
        <f ca="1">TblProd[[#This Row],[Platinum]]</f>
        <v>149147</v>
      </c>
      <c r="AD30" s="215"/>
      <c r="AE30" s="45">
        <f ca="1">TblExplore[[#This Row],[Land]]-TblExplore[[#This Row],[Land Bonus]]*20</f>
        <v>50</v>
      </c>
      <c r="AF30" s="94">
        <f ca="1">ROUND(MAX(0.00045*TblExplore[[#This Row],[Land-DB]]^2+5.45*TblExplore[[#This Row],[Land-DB]]-800,850)*(1+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45969.874999999935</v>
      </c>
      <c r="AB31" s="94">
        <f ca="1">TblMili[[#This Row],[Draftees]]</f>
        <v>412</v>
      </c>
      <c r="AC31" s="94">
        <f ca="1">TblProd[[#This Row],[Platinum]]</f>
        <v>150121</v>
      </c>
      <c r="AD31" s="215"/>
      <c r="AE31" s="45">
        <f ca="1">TblExplore[[#This Row],[Land]]-TblExplore[[#This Row],[Land Bonus]]*20</f>
        <v>50</v>
      </c>
      <c r="AF31" s="94">
        <f ca="1">ROUND(MAX(0.00045*TblExplore[[#This Row],[Land-DB]]^2+5.45*TblExplore[[#This Row],[Land-DB]]-800,850)*(1+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45969.916666666599</v>
      </c>
      <c r="AB32" s="94">
        <f ca="1">TblMili[[#This Row],[Draftees]]</f>
        <v>416</v>
      </c>
      <c r="AC32" s="94">
        <f ca="1">TblProd[[#This Row],[Platinum]]</f>
        <v>151084</v>
      </c>
      <c r="AD32" s="215"/>
      <c r="AE32" s="45">
        <f ca="1">TblExplore[[#This Row],[Land]]-TblExplore[[#This Row],[Land Bonus]]*20</f>
        <v>50</v>
      </c>
      <c r="AF32" s="94">
        <f ca="1">ROUND(MAX(0.00045*TblExplore[[#This Row],[Land-DB]]^2+5.45*TblExplore[[#This Row],[Land-DB]]-800,850)*(1+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45969.958333333263</v>
      </c>
      <c r="AB33" s="94">
        <f ca="1">TblMili[[#This Row],[Draftees]]</f>
        <v>420</v>
      </c>
      <c r="AC33" s="94">
        <f ca="1">TblProd[[#This Row],[Platinum]]</f>
        <v>152037</v>
      </c>
      <c r="AD33" s="215"/>
      <c r="AE33" s="45">
        <f ca="1">TblExplore[[#This Row],[Land]]-TblExplore[[#This Row],[Land Bonus]]*20</f>
        <v>50</v>
      </c>
      <c r="AF33" s="94">
        <f ca="1">ROUND(MAX(0.00045*TblExplore[[#This Row],[Land-DB]]^2+5.45*TblExplore[[#This Row],[Land-DB]]-800,850)*(1+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45969.999999999927</v>
      </c>
      <c r="AB34" s="94">
        <f ca="1">TblMili[[#This Row],[Draftees]]</f>
        <v>423</v>
      </c>
      <c r="AC34" s="94">
        <f ca="1">TblProd[[#This Row],[Platinum]]</f>
        <v>152979</v>
      </c>
      <c r="AD34" s="215"/>
      <c r="AE34" s="45">
        <f ca="1">TblExplore[[#This Row],[Land]]-TblExplore[[#This Row],[Land Bonus]]*20</f>
        <v>50</v>
      </c>
      <c r="AF34" s="94">
        <f ca="1">ROUND(MAX(0.00045*TblExplore[[#This Row],[Land-DB]]^2+5.45*TblExplore[[#This Row],[Land-DB]]-800,850)*(1+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45970.041666666591</v>
      </c>
      <c r="AB35" s="94">
        <f ca="1">TblMili[[#This Row],[Draftees]]</f>
        <v>426</v>
      </c>
      <c r="AC35" s="94">
        <f ca="1">TblProd[[#This Row],[Platinum]]</f>
        <v>153913</v>
      </c>
      <c r="AD35" s="215"/>
      <c r="AE35" s="45">
        <f ca="1">TblExplore[[#This Row],[Land]]-TblExplore[[#This Row],[Land Bonus]]*20</f>
        <v>50</v>
      </c>
      <c r="AF35" s="94">
        <f ca="1">ROUND(MAX(0.00045*TblExplore[[#This Row],[Land-DB]]^2+5.45*TblExplore[[#This Row],[Land-DB]]-800,850)*(1+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45970.083333333256</v>
      </c>
      <c r="AB36" s="94">
        <f ca="1">TblMili[[#This Row],[Draftees]]</f>
        <v>429</v>
      </c>
      <c r="AC36" s="94">
        <f ca="1">TblProd[[#This Row],[Platinum]]</f>
        <v>154839</v>
      </c>
      <c r="AD36" s="215"/>
      <c r="AE36" s="45">
        <f ca="1">TblExplore[[#This Row],[Land]]-TblExplore[[#This Row],[Land Bonus]]*20</f>
        <v>50</v>
      </c>
      <c r="AF36" s="94">
        <f ca="1">ROUND(MAX(0.00045*TblExplore[[#This Row],[Land-DB]]^2+5.45*TblExplore[[#This Row],[Land-DB]]-800,850)*(1+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45970.12499999992</v>
      </c>
      <c r="AB37" s="94">
        <f ca="1">TblMili[[#This Row],[Draftees]]</f>
        <v>432</v>
      </c>
      <c r="AC37" s="94">
        <f ca="1">TblProd[[#This Row],[Platinum]]</f>
        <v>155757</v>
      </c>
      <c r="AD37" s="215"/>
      <c r="AE37" s="45">
        <f ca="1">TblExplore[[#This Row],[Land]]-TblExplore[[#This Row],[Land Bonus]]*20</f>
        <v>50</v>
      </c>
      <c r="AF37" s="94">
        <f ca="1">ROUND(MAX(0.00045*TblExplore[[#This Row],[Land-DB]]^2+5.45*TblExplore[[#This Row],[Land-DB]]-800,850)*(1+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45970.166666666584</v>
      </c>
      <c r="AB38" s="94">
        <f ca="1">TblMili[[#This Row],[Draftees]]</f>
        <v>435</v>
      </c>
      <c r="AC38" s="94">
        <f ca="1">TblProd[[#This Row],[Platinum]]</f>
        <v>156666</v>
      </c>
      <c r="AD38" s="215"/>
      <c r="AE38" s="45">
        <f ca="1">TblExplore[[#This Row],[Land]]-TblExplore[[#This Row],[Land Bonus]]*20</f>
        <v>50</v>
      </c>
      <c r="AF38" s="94">
        <f ca="1">ROUND(MAX(0.00045*TblExplore[[#This Row],[Land-DB]]^2+5.45*TblExplore[[#This Row],[Land-DB]]-800,850)*(1+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45970.208333333248</v>
      </c>
      <c r="AB39" s="94">
        <f ca="1">TblMili[[#This Row],[Draftees]]</f>
        <v>438</v>
      </c>
      <c r="AC39" s="94">
        <f ca="1">TblProd[[#This Row],[Platinum]]</f>
        <v>157567</v>
      </c>
      <c r="AD39" s="215"/>
      <c r="AE39" s="45">
        <f ca="1">TblExplore[[#This Row],[Land]]-TblExplore[[#This Row],[Land Bonus]]*20</f>
        <v>50</v>
      </c>
      <c r="AF39" s="94">
        <f ca="1">ROUND(MAX(0.00045*TblExplore[[#This Row],[Land-DB]]^2+5.45*TblExplore[[#This Row],[Land-DB]]-800,850)*(1+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45970.249999999913</v>
      </c>
      <c r="AB40" s="94">
        <f ca="1">TblMili[[#This Row],[Draftees]]</f>
        <v>441</v>
      </c>
      <c r="AC40" s="94">
        <f ca="1">TblProd[[#This Row],[Platinum]]</f>
        <v>158460</v>
      </c>
      <c r="AD40" s="215"/>
      <c r="AE40" s="45">
        <f ca="1">TblExplore[[#This Row],[Land]]-TblExplore[[#This Row],[Land Bonus]]*20</f>
        <v>50</v>
      </c>
      <c r="AF40" s="94">
        <f ca="1">ROUND(MAX(0.00045*TblExplore[[#This Row],[Land-DB]]^2+5.45*TblExplore[[#This Row],[Land-DB]]-800,850)*(1+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45970.291666666577</v>
      </c>
      <c r="AB41" s="94">
        <f ca="1">TblMili[[#This Row],[Draftees]]</f>
        <v>444</v>
      </c>
      <c r="AC41" s="94">
        <f ca="1">TblProd[[#This Row],[Platinum]]</f>
        <v>159345</v>
      </c>
      <c r="AD41" s="215"/>
      <c r="AE41" s="45">
        <f ca="1">TblExplore[[#This Row],[Land]]-TblExplore[[#This Row],[Land Bonus]]*20</f>
        <v>50</v>
      </c>
      <c r="AF41" s="94">
        <f ca="1">ROUND(MAX(0.00045*TblExplore[[#This Row],[Land-DB]]^2+5.45*TblExplore[[#This Row],[Land-DB]]-800,850)*(1+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45970.333333333241</v>
      </c>
      <c r="AB42" s="94">
        <f ca="1">TblMili[[#This Row],[Draftees]]</f>
        <v>447</v>
      </c>
      <c r="AC42" s="94">
        <f ca="1">TblProd[[#This Row],[Platinum]]</f>
        <v>160222</v>
      </c>
      <c r="AD42" s="215"/>
      <c r="AE42" s="45">
        <f ca="1">TblExplore[[#This Row],[Land]]-TblExplore[[#This Row],[Land Bonus]]*20</f>
        <v>50</v>
      </c>
      <c r="AF42" s="94">
        <f ca="1">ROUND(MAX(0.00045*TblExplore[[#This Row],[Land-DB]]^2+5.45*TblExplore[[#This Row],[Land-DB]]-800,850)*(1+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45970.374999999905</v>
      </c>
      <c r="AB43" s="94">
        <f ca="1">TblMili[[#This Row],[Draftees]]</f>
        <v>450</v>
      </c>
      <c r="AC43" s="94">
        <f ca="1">TblProd[[#This Row],[Platinum]]</f>
        <v>161091</v>
      </c>
      <c r="AD43" s="215"/>
      <c r="AE43" s="45">
        <f ca="1">TblExplore[[#This Row],[Land]]-TblExplore[[#This Row],[Land Bonus]]*20</f>
        <v>50</v>
      </c>
      <c r="AF43" s="94">
        <f ca="1">ROUND(MAX(0.00045*TblExplore[[#This Row],[Land-DB]]^2+5.45*TblExplore[[#This Row],[Land-DB]]-800,850)*(1+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45970.41666666657</v>
      </c>
      <c r="AB44" s="94">
        <f ca="1">TblMili[[#This Row],[Draftees]]</f>
        <v>453</v>
      </c>
      <c r="AC44" s="94">
        <f ca="1">TblProd[[#This Row],[Platinum]]</f>
        <v>161952</v>
      </c>
      <c r="AD44" s="215"/>
      <c r="AE44" s="45">
        <f ca="1">TblExplore[[#This Row],[Land]]-TblExplore[[#This Row],[Land Bonus]]*20</f>
        <v>50</v>
      </c>
      <c r="AF44" s="94">
        <f ca="1">ROUND(MAX(0.00045*TblExplore[[#This Row],[Land-DB]]^2+5.45*TblExplore[[#This Row],[Land-DB]]-800,850)*(1+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45970.458333333234</v>
      </c>
      <c r="AB45" s="94">
        <f ca="1">TblMili[[#This Row],[Draftees]]</f>
        <v>456</v>
      </c>
      <c r="AC45" s="94">
        <f ca="1">TblProd[[#This Row],[Platinum]]</f>
        <v>162805</v>
      </c>
      <c r="AD45" s="215"/>
      <c r="AE45" s="45">
        <f ca="1">TblExplore[[#This Row],[Land]]-TblExplore[[#This Row],[Land Bonus]]*20</f>
        <v>50</v>
      </c>
      <c r="AF45" s="94">
        <f ca="1">ROUND(MAX(0.00045*TblExplore[[#This Row],[Land-DB]]^2+5.45*TblExplore[[#This Row],[Land-DB]]-800,850)*(1+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45970.499999999898</v>
      </c>
      <c r="AB46" s="94">
        <f ca="1">TblMili[[#This Row],[Draftees]]</f>
        <v>459</v>
      </c>
      <c r="AC46" s="94">
        <f ca="1">TblProd[[#This Row],[Platinum]]</f>
        <v>163650</v>
      </c>
      <c r="AD46" s="215"/>
      <c r="AE46" s="45">
        <f ca="1">TblExplore[[#This Row],[Land]]-TblExplore[[#This Row],[Land Bonus]]*20</f>
        <v>50</v>
      </c>
      <c r="AF46" s="94">
        <f ca="1">ROUND(MAX(0.00045*TblExplore[[#This Row],[Land-DB]]^2+5.45*TblExplore[[#This Row],[Land-DB]]-800,850)*(1+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45970.541666666562</v>
      </c>
      <c r="AB47" s="94">
        <f ca="1">TblMili[[#This Row],[Draftees]]</f>
        <v>462</v>
      </c>
      <c r="AC47" s="94">
        <f ca="1">TblProd[[#This Row],[Platinum]]</f>
        <v>164487</v>
      </c>
      <c r="AD47" s="215"/>
      <c r="AE47" s="45">
        <f ca="1">TblExplore[[#This Row],[Land]]-TblExplore[[#This Row],[Land Bonus]]*20</f>
        <v>50</v>
      </c>
      <c r="AF47" s="94">
        <f ca="1">ROUND(MAX(0.00045*TblExplore[[#This Row],[Land-DB]]^2+5.45*TblExplore[[#This Row],[Land-DB]]-800,850)*(1+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45970.583333333227</v>
      </c>
      <c r="AB48" s="94">
        <f ca="1">TblMili[[#This Row],[Draftees]]</f>
        <v>465</v>
      </c>
      <c r="AC48" s="94">
        <f ca="1">TblProd[[#This Row],[Platinum]]</f>
        <v>165315</v>
      </c>
      <c r="AD48" s="215"/>
      <c r="AE48" s="45">
        <f ca="1">TblExplore[[#This Row],[Land]]-TblExplore[[#This Row],[Land Bonus]]*20</f>
        <v>50</v>
      </c>
      <c r="AF48" s="94">
        <f ca="1">ROUND(MAX(0.00045*TblExplore[[#This Row],[Land-DB]]^2+5.45*TblExplore[[#This Row],[Land-DB]]-800,850)*(1+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45970.624999999891</v>
      </c>
      <c r="AB49" s="94">
        <f ca="1">TblMili[[#This Row],[Draftees]]</f>
        <v>468</v>
      </c>
      <c r="AC49" s="94">
        <f ca="1">TblProd[[#This Row],[Platinum]]</f>
        <v>166135</v>
      </c>
      <c r="AD49" s="215"/>
      <c r="AE49" s="45">
        <f ca="1">TblExplore[[#This Row],[Land]]-TblExplore[[#This Row],[Land Bonus]]*20</f>
        <v>50</v>
      </c>
      <c r="AF49" s="94">
        <f ca="1">ROUND(MAX(0.00045*TblExplore[[#This Row],[Land-DB]]^2+5.45*TblExplore[[#This Row],[Land-DB]]-800,850)*(1+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45970.666666666555</v>
      </c>
      <c r="AB50" s="94">
        <f ca="1">TblMili[[#This Row],[Draftees]]</f>
        <v>471</v>
      </c>
      <c r="AC50" s="94">
        <f ca="1">TblProd[[#This Row],[Platinum]]</f>
        <v>166947</v>
      </c>
      <c r="AD50" s="215"/>
      <c r="AE50" s="45">
        <f ca="1">TblExplore[[#This Row],[Land]]-TblExplore[[#This Row],[Land Bonus]]*20</f>
        <v>50</v>
      </c>
      <c r="AF50" s="94">
        <f ca="1">ROUND(MAX(0.00045*TblExplore[[#This Row],[Land-DB]]^2+5.45*TblExplore[[#This Row],[Land-DB]]-800,850)*(1+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45970.708333333219</v>
      </c>
      <c r="AB51" s="94">
        <f ca="1">TblMili[[#This Row],[Draftees]]</f>
        <v>474</v>
      </c>
      <c r="AC51" s="94">
        <f ca="1">TblProd[[#This Row],[Platinum]]</f>
        <v>167751</v>
      </c>
      <c r="AD51" s="215"/>
      <c r="AE51" s="45">
        <f ca="1">TblExplore[[#This Row],[Land]]-TblExplore[[#This Row],[Land Bonus]]*20</f>
        <v>50</v>
      </c>
      <c r="AF51" s="94">
        <f ca="1">ROUND(MAX(0.00045*TblExplore[[#This Row],[Land-DB]]^2+5.45*TblExplore[[#This Row],[Land-DB]]-800,850)*(1+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45970.749999999884</v>
      </c>
      <c r="AB52" s="35">
        <f ca="1">TblMili[[#This Row],[Draftees]]</f>
        <v>477</v>
      </c>
      <c r="AC52" s="35">
        <f ca="1">TblProd[[#This Row],[Platinum]]</f>
        <v>168547</v>
      </c>
      <c r="AD52" s="231"/>
      <c r="AE52" s="5">
        <f ca="1">TblExplore[[#This Row],[Land]]-TblExplore[[#This Row],[Land Bonus]]*20</f>
        <v>50</v>
      </c>
      <c r="AF52" s="35">
        <f ca="1">ROUND(MAX(0.00045*TblExplore[[#This Row],[Land-DB]]^2+5.45*TblExplore[[#This Row],[Land-DB]]-800,850)*(1+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45970.791666666548</v>
      </c>
      <c r="AB53" s="94">
        <f ca="1">TblMili[[#This Row],[Draftees]]</f>
        <v>480</v>
      </c>
      <c r="AC53" s="94">
        <f ca="1">TblProd[[#This Row],[Platinum]]</f>
        <v>169335</v>
      </c>
      <c r="AD53" s="215"/>
      <c r="AE53" s="45">
        <f ca="1">TblExplore[[#This Row],[Land]]-TblExplore[[#This Row],[Land Bonus]]*20</f>
        <v>50</v>
      </c>
      <c r="AF53" s="94">
        <f ca="1">ROUND(MAX(0.00045*TblExplore[[#This Row],[Land-DB]]^2+5.45*TblExplore[[#This Row],[Land-DB]]-800,850)*(1+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45970.833333333212</v>
      </c>
      <c r="AB54" s="94">
        <f ca="1">TblMili[[#This Row],[Draftees]]</f>
        <v>483</v>
      </c>
      <c r="AC54" s="94">
        <f ca="1">TblProd[[#This Row],[Platinum]]</f>
        <v>170115</v>
      </c>
      <c r="AD54" s="215"/>
      <c r="AE54" s="45">
        <f ca="1">TblExplore[[#This Row],[Land]]-TblExplore[[#This Row],[Land Bonus]]*20</f>
        <v>50</v>
      </c>
      <c r="AF54" s="94">
        <f ca="1">ROUND(MAX(0.00045*TblExplore[[#This Row],[Land-DB]]^2+5.45*TblExplore[[#This Row],[Land-DB]]-800,850)*(1+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45970.874999999876</v>
      </c>
      <c r="AB55" s="94">
        <f ca="1">TblMili[[#This Row],[Draftees]]</f>
        <v>486</v>
      </c>
      <c r="AC55" s="94">
        <f ca="1">TblProd[[#This Row],[Platinum]]</f>
        <v>170887</v>
      </c>
      <c r="AD55" s="215"/>
      <c r="AE55" s="45">
        <f ca="1">TblExplore[[#This Row],[Land]]-TblExplore[[#This Row],[Land Bonus]]*20</f>
        <v>50</v>
      </c>
      <c r="AF55" s="94">
        <f ca="1">ROUND(MAX(0.00045*TblExplore[[#This Row],[Land-DB]]^2+5.45*TblExplore[[#This Row],[Land-DB]]-800,850)*(1+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45970.916666666541</v>
      </c>
      <c r="AB56" s="94">
        <f ca="1">TblMili[[#This Row],[Draftees]]</f>
        <v>489</v>
      </c>
      <c r="AC56" s="94">
        <f ca="1">TblProd[[#This Row],[Platinum]]</f>
        <v>171651</v>
      </c>
      <c r="AD56" s="215"/>
      <c r="AE56" s="45">
        <f ca="1">TblExplore[[#This Row],[Land]]-TblExplore[[#This Row],[Land Bonus]]*20</f>
        <v>50</v>
      </c>
      <c r="AF56" s="94">
        <f ca="1">ROUND(MAX(0.00045*TblExplore[[#This Row],[Land-DB]]^2+5.45*TblExplore[[#This Row],[Land-DB]]-800,850)*(1+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45970.958333333205</v>
      </c>
      <c r="AB57" s="94">
        <f ca="1">TblMili[[#This Row],[Draftees]]</f>
        <v>492</v>
      </c>
      <c r="AC57" s="94">
        <f ca="1">TblProd[[#This Row],[Platinum]]</f>
        <v>172407</v>
      </c>
      <c r="AD57" s="215"/>
      <c r="AE57" s="45">
        <f ca="1">TblExplore[[#This Row],[Land]]-TblExplore[[#This Row],[Land Bonus]]*20</f>
        <v>50</v>
      </c>
      <c r="AF57" s="94">
        <f ca="1">ROUND(MAX(0.00045*TblExplore[[#This Row],[Land-DB]]^2+5.45*TblExplore[[#This Row],[Land-DB]]-800,850)*(1+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45970.999999999869</v>
      </c>
      <c r="AB58" s="94">
        <f ca="1">TblMili[[#This Row],[Draftees]]</f>
        <v>495</v>
      </c>
      <c r="AC58" s="94">
        <f ca="1">TblProd[[#This Row],[Platinum]]</f>
        <v>173154</v>
      </c>
      <c r="AD58" s="215"/>
      <c r="AE58" s="45">
        <f ca="1">TblExplore[[#This Row],[Land]]-TblExplore[[#This Row],[Land Bonus]]*20</f>
        <v>50</v>
      </c>
      <c r="AF58" s="94">
        <f ca="1">ROUND(MAX(0.00045*TblExplore[[#This Row],[Land-DB]]^2+5.45*TblExplore[[#This Row],[Land-DB]]-800,850)*(1+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45971.041666666533</v>
      </c>
      <c r="AB59" s="94">
        <f ca="1">TblMili[[#This Row],[Draftees]]</f>
        <v>498</v>
      </c>
      <c r="AC59" s="94">
        <f ca="1">TblProd[[#This Row],[Platinum]]</f>
        <v>173893</v>
      </c>
      <c r="AD59" s="215"/>
      <c r="AE59" s="45">
        <f ca="1">TblExplore[[#This Row],[Land]]-TblExplore[[#This Row],[Land Bonus]]*20</f>
        <v>50</v>
      </c>
      <c r="AF59" s="94">
        <f ca="1">ROUND(MAX(0.00045*TblExplore[[#This Row],[Land-DB]]^2+5.45*TblExplore[[#This Row],[Land-DB]]-800,850)*(1+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45971.083333333198</v>
      </c>
      <c r="AB60" s="94">
        <f ca="1">TblMili[[#This Row],[Draftees]]</f>
        <v>501</v>
      </c>
      <c r="AC60" s="94">
        <f ca="1">TblProd[[#This Row],[Platinum]]</f>
        <v>174624</v>
      </c>
      <c r="AD60" s="215"/>
      <c r="AE60" s="45">
        <f ca="1">TblExplore[[#This Row],[Land]]-TblExplore[[#This Row],[Land Bonus]]*20</f>
        <v>50</v>
      </c>
      <c r="AF60" s="94">
        <f ca="1">ROUND(MAX(0.00045*TblExplore[[#This Row],[Land-DB]]^2+5.45*TblExplore[[#This Row],[Land-DB]]-800,850)*(1+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45971.124999999862</v>
      </c>
      <c r="AB61" s="94">
        <f ca="1">TblMili[[#This Row],[Draftees]]</f>
        <v>504</v>
      </c>
      <c r="AC61" s="94">
        <f ca="1">TblProd[[#This Row],[Platinum]]</f>
        <v>175347</v>
      </c>
      <c r="AD61" s="215"/>
      <c r="AE61" s="45">
        <f ca="1">TblExplore[[#This Row],[Land]]-TblExplore[[#This Row],[Land Bonus]]*20</f>
        <v>50</v>
      </c>
      <c r="AF61" s="94">
        <f ca="1">ROUND(MAX(0.00045*TblExplore[[#This Row],[Land-DB]]^2+5.45*TblExplore[[#This Row],[Land-DB]]-800,850)*(1+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45971.166666666526</v>
      </c>
      <c r="AB62" s="94">
        <f ca="1">TblMili[[#This Row],[Draftees]]</f>
        <v>507</v>
      </c>
      <c r="AC62" s="94">
        <f ca="1">TblProd[[#This Row],[Platinum]]</f>
        <v>176062</v>
      </c>
      <c r="AD62" s="215"/>
      <c r="AE62" s="45">
        <f ca="1">TblExplore[[#This Row],[Land]]-TblExplore[[#This Row],[Land Bonus]]*20</f>
        <v>50</v>
      </c>
      <c r="AF62" s="94">
        <f ca="1">ROUND(MAX(0.00045*TblExplore[[#This Row],[Land-DB]]^2+5.45*TblExplore[[#This Row],[Land-DB]]-800,850)*(1+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45971.20833333319</v>
      </c>
      <c r="AB63" s="94">
        <f ca="1">TblMili[[#This Row],[Draftees]]</f>
        <v>510</v>
      </c>
      <c r="AC63" s="94">
        <f ca="1">TblProd[[#This Row],[Platinum]]</f>
        <v>176769</v>
      </c>
      <c r="AD63" s="215"/>
      <c r="AE63" s="45">
        <f ca="1">TblExplore[[#This Row],[Land]]-TblExplore[[#This Row],[Land Bonus]]*20</f>
        <v>50</v>
      </c>
      <c r="AF63" s="94">
        <f ca="1">ROUND(MAX(0.00045*TblExplore[[#This Row],[Land-DB]]^2+5.45*TblExplore[[#This Row],[Land-DB]]-800,850)*(1+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45971.249999999854</v>
      </c>
      <c r="AB64" s="94">
        <f ca="1">TblMili[[#This Row],[Draftees]]</f>
        <v>513</v>
      </c>
      <c r="AC64" s="94">
        <f ca="1">TblProd[[#This Row],[Platinum]]</f>
        <v>177468</v>
      </c>
      <c r="AD64" s="215"/>
      <c r="AE64" s="45">
        <f ca="1">TblExplore[[#This Row],[Land]]-TblExplore[[#This Row],[Land Bonus]]*20</f>
        <v>50</v>
      </c>
      <c r="AF64" s="94">
        <f ca="1">ROUND(MAX(0.00045*TblExplore[[#This Row],[Land-DB]]^2+5.45*TblExplore[[#This Row],[Land-DB]]-800,850)*(1+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45971.291666666519</v>
      </c>
      <c r="AB65" s="94">
        <f ca="1">TblMili[[#This Row],[Draftees]]</f>
        <v>516</v>
      </c>
      <c r="AC65" s="94">
        <f ca="1">TblProd[[#This Row],[Platinum]]</f>
        <v>178159</v>
      </c>
      <c r="AD65" s="215"/>
      <c r="AE65" s="45">
        <f ca="1">TblExplore[[#This Row],[Land]]-TblExplore[[#This Row],[Land Bonus]]*20</f>
        <v>50</v>
      </c>
      <c r="AF65" s="94">
        <f ca="1">ROUND(MAX(0.00045*TblExplore[[#This Row],[Land-DB]]^2+5.45*TblExplore[[#This Row],[Land-DB]]-800,850)*(1+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45971.333333333183</v>
      </c>
      <c r="AB66" s="94">
        <f ca="1">TblMili[[#This Row],[Draftees]]</f>
        <v>519</v>
      </c>
      <c r="AC66" s="94">
        <f ca="1">TblProd[[#This Row],[Platinum]]</f>
        <v>178842</v>
      </c>
      <c r="AD66" s="215"/>
      <c r="AE66" s="45">
        <f ca="1">TblExplore[[#This Row],[Land]]-TblExplore[[#This Row],[Land Bonus]]*20</f>
        <v>50</v>
      </c>
      <c r="AF66" s="94">
        <f ca="1">ROUND(MAX(0.00045*TblExplore[[#This Row],[Land-DB]]^2+5.45*TblExplore[[#This Row],[Land-DB]]-800,850)*(1+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45971.374999999847</v>
      </c>
      <c r="AB67" s="94">
        <f ca="1">TblMili[[#This Row],[Draftees]]</f>
        <v>522</v>
      </c>
      <c r="AC67" s="94">
        <f ca="1">TblProd[[#This Row],[Platinum]]</f>
        <v>179517</v>
      </c>
      <c r="AD67" s="215"/>
      <c r="AE67" s="45">
        <f ca="1">TblExplore[[#This Row],[Land]]-TblExplore[[#This Row],[Land Bonus]]*20</f>
        <v>50</v>
      </c>
      <c r="AF67" s="94">
        <f ca="1">ROUND(MAX(0.00045*TblExplore[[#This Row],[Land-DB]]^2+5.45*TblExplore[[#This Row],[Land-DB]]-800,850)*(1+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45971.416666666511</v>
      </c>
      <c r="AB68" s="94">
        <f ca="1">TblMili[[#This Row],[Draftees]]</f>
        <v>524</v>
      </c>
      <c r="AC68" s="94">
        <f ca="1">TblProd[[#This Row],[Platinum]]</f>
        <v>180183</v>
      </c>
      <c r="AD68" s="215"/>
      <c r="AE68" s="45">
        <f ca="1">TblExplore[[#This Row],[Land]]-TblExplore[[#This Row],[Land Bonus]]*20</f>
        <v>50</v>
      </c>
      <c r="AF68" s="94">
        <f ca="1">ROUND(MAX(0.00045*TblExplore[[#This Row],[Land-DB]]^2+5.45*TblExplore[[#This Row],[Land-DB]]-800,850)*(1+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45971.458333333176</v>
      </c>
      <c r="AB69" s="94">
        <f ca="1">TblMili[[#This Row],[Draftees]]</f>
        <v>526</v>
      </c>
      <c r="AC69" s="94">
        <f ca="1">TblProd[[#This Row],[Platinum]]</f>
        <v>180844</v>
      </c>
      <c r="AD69" s="215"/>
      <c r="AE69" s="45">
        <f ca="1">TblExplore[[#This Row],[Land]]-TblExplore[[#This Row],[Land Bonus]]*20</f>
        <v>50</v>
      </c>
      <c r="AF69" s="94">
        <f ca="1">ROUND(MAX(0.00045*TblExplore[[#This Row],[Land-DB]]^2+5.45*TblExplore[[#This Row],[Land-DB]]-800,850)*(1+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45971.49999999984</v>
      </c>
      <c r="AB70" s="94">
        <f ca="1">TblMili[[#This Row],[Draftees]]</f>
        <v>528</v>
      </c>
      <c r="AC70" s="94">
        <f ca="1">TblProd[[#This Row],[Platinum]]</f>
        <v>181500</v>
      </c>
      <c r="AD70" s="215"/>
      <c r="AE70" s="45">
        <f ca="1">TblExplore[[#This Row],[Land]]-TblExplore[[#This Row],[Land Bonus]]*20</f>
        <v>50</v>
      </c>
      <c r="AF70" s="94">
        <f ca="1">ROUND(MAX(0.00045*TblExplore[[#This Row],[Land-DB]]^2+5.45*TblExplore[[#This Row],[Land-DB]]-800,850)*(1+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45971.541666666504</v>
      </c>
      <c r="AB71" s="94">
        <f ca="1">TblMili[[#This Row],[Draftees]]</f>
        <v>530</v>
      </c>
      <c r="AC71" s="94">
        <f ca="1">TblProd[[#This Row],[Platinum]]</f>
        <v>182150</v>
      </c>
      <c r="AD71" s="215"/>
      <c r="AE71" s="45">
        <f ca="1">TblExplore[[#This Row],[Land]]-TblExplore[[#This Row],[Land Bonus]]*20</f>
        <v>50</v>
      </c>
      <c r="AF71" s="94">
        <f ca="1">ROUND(MAX(0.00045*TblExplore[[#This Row],[Land-DB]]^2+5.45*TblExplore[[#This Row],[Land-DB]]-800,850)*(1+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45971.583333333168</v>
      </c>
      <c r="AB72" s="94">
        <f ca="1">TblMili[[#This Row],[Draftees]]</f>
        <v>532</v>
      </c>
      <c r="AC72" s="94">
        <f ca="1">TblProd[[#This Row],[Platinum]]</f>
        <v>182795</v>
      </c>
      <c r="AD72" s="215"/>
      <c r="AE72" s="45">
        <f ca="1">TblExplore[[#This Row],[Land]]-TblExplore[[#This Row],[Land Bonus]]*20</f>
        <v>50</v>
      </c>
      <c r="AF72" s="94">
        <f ca="1">ROUND(MAX(0.00045*TblExplore[[#This Row],[Land-DB]]^2+5.45*TblExplore[[#This Row],[Land-DB]]-800,850)*(1+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45971.624999999833</v>
      </c>
      <c r="AB73" s="94">
        <f ca="1">TblMili[[#This Row],[Draftees]]</f>
        <v>534</v>
      </c>
      <c r="AC73" s="94">
        <f ca="1">TblProd[[#This Row],[Platinum]]</f>
        <v>183434</v>
      </c>
      <c r="AD73" s="215"/>
      <c r="AE73" s="45">
        <f ca="1">TblExplore[[#This Row],[Land]]-TblExplore[[#This Row],[Land Bonus]]*20</f>
        <v>50</v>
      </c>
      <c r="AF73" s="94">
        <f ca="1">ROUND(MAX(0.00045*TblExplore[[#This Row],[Land-DB]]^2+5.45*TblExplore[[#This Row],[Land-DB]]-800,850)*(1+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45971.666666666497</v>
      </c>
      <c r="AB74" s="94">
        <f ca="1">TblMili[[#This Row],[Draftees]]</f>
        <v>536</v>
      </c>
      <c r="AC74" s="94">
        <f ca="1">TblProd[[#This Row],[Platinum]]</f>
        <v>184068</v>
      </c>
      <c r="AD74" s="215"/>
      <c r="AE74" s="45">
        <f ca="1">TblExplore[[#This Row],[Land]]-TblExplore[[#This Row],[Land Bonus]]*20</f>
        <v>50</v>
      </c>
      <c r="AF74" s="94">
        <f ca="1">ROUND(MAX(0.00045*TblExplore[[#This Row],[Land-DB]]^2+5.45*TblExplore[[#This Row],[Land-DB]]-800,850)*(1+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45971.708333333161</v>
      </c>
      <c r="AB75" s="94">
        <f ca="1">TblMili[[#This Row],[Draftees]]</f>
        <v>538</v>
      </c>
      <c r="AC75" s="94">
        <f ca="1">TblProd[[#This Row],[Platinum]]</f>
        <v>184697</v>
      </c>
      <c r="AD75" s="215"/>
      <c r="AE75" s="45">
        <f ca="1">TblExplore[[#This Row],[Land]]-TblExplore[[#This Row],[Land Bonus]]*20</f>
        <v>50</v>
      </c>
      <c r="AF75" s="94">
        <f ca="1">ROUND(MAX(0.00045*TblExplore[[#This Row],[Land-DB]]^2+5.45*TblExplore[[#This Row],[Land-DB]]-800,850)*(1+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45971.749999999825</v>
      </c>
      <c r="AB76" s="430">
        <f ca="1">TblMili[[#This Row],[Draftees]]</f>
        <v>540</v>
      </c>
      <c r="AC76" s="430">
        <f ca="1">TblProd[[#This Row],[Platinum]]</f>
        <v>185320</v>
      </c>
      <c r="AD76" s="215"/>
      <c r="AE76" s="433">
        <f ca="1">TblExplore[[#This Row],[Land]]-TblExplore[[#This Row],[Land Bonus]]*20</f>
        <v>50</v>
      </c>
      <c r="AF76" s="430">
        <f ca="1">ROUND(MAX(0.00045*TblExplore[[#This Row],[Land-DB]]^2+5.45*TblExplore[[#This Row],[Land-DB]]-800,850)*(1+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45971.79166666649</v>
      </c>
      <c r="AB77" s="94">
        <f ca="1">TblMili[[#This Row],[Draftees]]</f>
        <v>542</v>
      </c>
      <c r="AC77" s="94">
        <f ca="1">TblProd[[#This Row],[Platinum]]</f>
        <v>185938</v>
      </c>
      <c r="AD77" s="215"/>
      <c r="AE77" s="45">
        <f ca="1">TblExplore[[#This Row],[Land]]-TblExplore[[#This Row],[Land Bonus]]*20</f>
        <v>50</v>
      </c>
      <c r="AF77" s="94">
        <f ca="1">ROUND(MAX(0.00045*TblExplore[[#This Row],[Land-DB]]^2+5.45*TblExplore[[#This Row],[Land-DB]]-800,850)*(1+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45971.833333333154</v>
      </c>
      <c r="AB78" s="94">
        <f ca="1">TblMili[[#This Row],[Draftees]]</f>
        <v>544</v>
      </c>
      <c r="AC78" s="94">
        <f ca="1">TblProd[[#This Row],[Platinum]]</f>
        <v>186550</v>
      </c>
      <c r="AD78" s="215"/>
      <c r="AE78" s="45">
        <f ca="1">TblExplore[[#This Row],[Land]]-TblExplore[[#This Row],[Land Bonus]]*20</f>
        <v>50</v>
      </c>
      <c r="AF78" s="94">
        <f ca="1">ROUND(MAX(0.00045*TblExplore[[#This Row],[Land-DB]]^2+5.45*TblExplore[[#This Row],[Land-DB]]-800,850)*(1+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45971.874999999818</v>
      </c>
      <c r="AB79" s="94">
        <f ca="1">TblMili[[#This Row],[Draftees]]</f>
        <v>546</v>
      </c>
      <c r="AC79" s="94">
        <f ca="1">TblProd[[#This Row],[Platinum]]</f>
        <v>187157</v>
      </c>
      <c r="AD79" s="215"/>
      <c r="AE79" s="45">
        <f ca="1">TblExplore[[#This Row],[Land]]-TblExplore[[#This Row],[Land Bonus]]*20</f>
        <v>50</v>
      </c>
      <c r="AF79" s="94">
        <f ca="1">ROUND(MAX(0.00045*TblExplore[[#This Row],[Land-DB]]^2+5.45*TblExplore[[#This Row],[Land-DB]]-800,850)*(1+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45971.916666666482</v>
      </c>
      <c r="AB80" s="94">
        <f ca="1">TblMili[[#This Row],[Draftees]]</f>
        <v>548</v>
      </c>
      <c r="AC80" s="94">
        <f ca="1">TblProd[[#This Row],[Platinum]]</f>
        <v>187759</v>
      </c>
      <c r="AD80" s="215"/>
      <c r="AE80" s="45">
        <f ca="1">TblExplore[[#This Row],[Land]]-TblExplore[[#This Row],[Land Bonus]]*20</f>
        <v>50</v>
      </c>
      <c r="AF80" s="94">
        <f ca="1">ROUND(MAX(0.00045*TblExplore[[#This Row],[Land-DB]]^2+5.45*TblExplore[[#This Row],[Land-DB]]-800,850)*(1+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45971.958333333147</v>
      </c>
      <c r="AB81" s="94">
        <f ca="1">TblMili[[#This Row],[Draftees]]</f>
        <v>550</v>
      </c>
      <c r="AC81" s="94">
        <f ca="1">TblProd[[#This Row],[Platinum]]</f>
        <v>188355</v>
      </c>
      <c r="AD81" s="215"/>
      <c r="AE81" s="45">
        <f ca="1">TblExplore[[#This Row],[Land]]-TblExplore[[#This Row],[Land Bonus]]*20</f>
        <v>50</v>
      </c>
      <c r="AF81" s="94">
        <f ca="1">ROUND(MAX(0.00045*TblExplore[[#This Row],[Land-DB]]^2+5.45*TblExplore[[#This Row],[Land-DB]]-800,850)*(1+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45971.999999999811</v>
      </c>
      <c r="AB82" s="94">
        <f ca="1">TblMili[[#This Row],[Draftees]]</f>
        <v>552</v>
      </c>
      <c r="AC82" s="94">
        <f ca="1">TblProd[[#This Row],[Platinum]]</f>
        <v>188946</v>
      </c>
      <c r="AD82" s="215"/>
      <c r="AE82" s="45">
        <f ca="1">TblExplore[[#This Row],[Land]]-TblExplore[[#This Row],[Land Bonus]]*20</f>
        <v>50</v>
      </c>
      <c r="AF82" s="94">
        <f ca="1">ROUND(MAX(0.00045*TblExplore[[#This Row],[Land-DB]]^2+5.45*TblExplore[[#This Row],[Land-DB]]-800,850)*(1+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45972.041666666475</v>
      </c>
      <c r="AB83" s="94">
        <f ca="1">TblMili[[#This Row],[Draftees]]</f>
        <v>554</v>
      </c>
      <c r="AC83" s="94">
        <f ca="1">TblProd[[#This Row],[Platinum]]</f>
        <v>189531</v>
      </c>
      <c r="AD83" s="215"/>
      <c r="AE83" s="45">
        <f ca="1">TblExplore[[#This Row],[Land]]-TblExplore[[#This Row],[Land Bonus]]*20</f>
        <v>50</v>
      </c>
      <c r="AF83" s="94">
        <f ca="1">ROUND(MAX(0.00045*TblExplore[[#This Row],[Land-DB]]^2+5.45*TblExplore[[#This Row],[Land-DB]]-800,850)*(1+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45972.083333333139</v>
      </c>
      <c r="AB84" s="94">
        <f ca="1">TblMili[[#This Row],[Draftees]]</f>
        <v>556</v>
      </c>
      <c r="AC84" s="94">
        <f ca="1">TblProd[[#This Row],[Platinum]]</f>
        <v>190111</v>
      </c>
      <c r="AD84" s="215"/>
      <c r="AE84" s="45">
        <f ca="1">TblExplore[[#This Row],[Land]]-TblExplore[[#This Row],[Land Bonus]]*20</f>
        <v>50</v>
      </c>
      <c r="AF84" s="94">
        <f ca="1">ROUND(MAX(0.00045*TblExplore[[#This Row],[Land-DB]]^2+5.45*TblExplore[[#This Row],[Land-DB]]-800,850)*(1+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45972.124999999804</v>
      </c>
      <c r="AB85" s="94">
        <f ca="1">TblMili[[#This Row],[Draftees]]</f>
        <v>558</v>
      </c>
      <c r="AC85" s="94">
        <f ca="1">TblProd[[#This Row],[Platinum]]</f>
        <v>190686</v>
      </c>
      <c r="AD85" s="215"/>
      <c r="AE85" s="45">
        <f ca="1">TblExplore[[#This Row],[Land]]-TblExplore[[#This Row],[Land Bonus]]*20</f>
        <v>50</v>
      </c>
      <c r="AF85" s="94">
        <f ca="1">ROUND(MAX(0.00045*TblExplore[[#This Row],[Land-DB]]^2+5.45*TblExplore[[#This Row],[Land-DB]]-800,850)*(1+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45972.166666666468</v>
      </c>
      <c r="AB86" s="94">
        <f ca="1">TblMili[[#This Row],[Draftees]]</f>
        <v>560</v>
      </c>
      <c r="AC86" s="94">
        <f ca="1">TblProd[[#This Row],[Platinum]]</f>
        <v>191255</v>
      </c>
      <c r="AD86" s="215"/>
      <c r="AE86" s="45">
        <f ca="1">TblExplore[[#This Row],[Land]]-TblExplore[[#This Row],[Land Bonus]]*20</f>
        <v>50</v>
      </c>
      <c r="AF86" s="94">
        <f ca="1">ROUND(MAX(0.00045*TblExplore[[#This Row],[Land-DB]]^2+5.45*TblExplore[[#This Row],[Land-DB]]-800,850)*(1+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45972.208333333132</v>
      </c>
      <c r="AB87" s="94">
        <f ca="1">TblMili[[#This Row],[Draftees]]</f>
        <v>562</v>
      </c>
      <c r="AC87" s="94">
        <f ca="1">TblProd[[#This Row],[Platinum]]</f>
        <v>191819</v>
      </c>
      <c r="AD87" s="215"/>
      <c r="AE87" s="45">
        <f ca="1">TblExplore[[#This Row],[Land]]-TblExplore[[#This Row],[Land Bonus]]*20</f>
        <v>50</v>
      </c>
      <c r="AF87" s="94">
        <f ca="1">ROUND(MAX(0.00045*TblExplore[[#This Row],[Land-DB]]^2+5.45*TblExplore[[#This Row],[Land-DB]]-800,850)*(1+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45972.249999999796</v>
      </c>
      <c r="AB88" s="94">
        <f ca="1">TblMili[[#This Row],[Draftees]]</f>
        <v>564</v>
      </c>
      <c r="AC88" s="94">
        <f ca="1">TblProd[[#This Row],[Platinum]]</f>
        <v>192377</v>
      </c>
      <c r="AD88" s="215"/>
      <c r="AE88" s="45">
        <f ca="1">TblExplore[[#This Row],[Land]]-TblExplore[[#This Row],[Land Bonus]]*20</f>
        <v>50</v>
      </c>
      <c r="AF88" s="94">
        <f ca="1">ROUND(MAX(0.00045*TblExplore[[#This Row],[Land-DB]]^2+5.45*TblExplore[[#This Row],[Land-DB]]-800,850)*(1+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45972.291666666461</v>
      </c>
      <c r="AB89" s="94">
        <f ca="1">TblMili[[#This Row],[Draftees]]</f>
        <v>566</v>
      </c>
      <c r="AC89" s="94">
        <f ca="1">TblProd[[#This Row],[Platinum]]</f>
        <v>192930</v>
      </c>
      <c r="AD89" s="215"/>
      <c r="AE89" s="45">
        <f ca="1">TblExplore[[#This Row],[Land]]-TblExplore[[#This Row],[Land Bonus]]*20</f>
        <v>50</v>
      </c>
      <c r="AF89" s="94">
        <f ca="1">ROUND(MAX(0.00045*TblExplore[[#This Row],[Land-DB]]^2+5.45*TblExplore[[#This Row],[Land-DB]]-800,850)*(1+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45972.333333333125</v>
      </c>
      <c r="AB90" s="94">
        <f ca="1">TblMili[[#This Row],[Draftees]]</f>
        <v>568</v>
      </c>
      <c r="AC90" s="94">
        <f ca="1">TblProd[[#This Row],[Platinum]]</f>
        <v>193478</v>
      </c>
      <c r="AD90" s="215"/>
      <c r="AE90" s="45">
        <f ca="1">TblExplore[[#This Row],[Land]]-TblExplore[[#This Row],[Land Bonus]]*20</f>
        <v>50</v>
      </c>
      <c r="AF90" s="94">
        <f ca="1">ROUND(MAX(0.00045*TblExplore[[#This Row],[Land-DB]]^2+5.45*TblExplore[[#This Row],[Land-DB]]-800,850)*(1+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45972.374999999789</v>
      </c>
      <c r="AB91" s="94">
        <f ca="1">TblMili[[#This Row],[Draftees]]</f>
        <v>570</v>
      </c>
      <c r="AC91" s="94">
        <f ca="1">TblProd[[#This Row],[Platinum]]</f>
        <v>194020</v>
      </c>
      <c r="AD91" s="215"/>
      <c r="AE91" s="45">
        <f ca="1">TblExplore[[#This Row],[Land]]-TblExplore[[#This Row],[Land Bonus]]*20</f>
        <v>50</v>
      </c>
      <c r="AF91" s="94">
        <f ca="1">ROUND(MAX(0.00045*TblExplore[[#This Row],[Land-DB]]^2+5.45*TblExplore[[#This Row],[Land-DB]]-800,850)*(1+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45972.416666666453</v>
      </c>
      <c r="AB92" s="94">
        <f ca="1">TblMili[[#This Row],[Draftees]]</f>
        <v>572</v>
      </c>
      <c r="AC92" s="94">
        <f ca="1">TblProd[[#This Row],[Platinum]]</f>
        <v>194557</v>
      </c>
      <c r="AD92" s="215"/>
      <c r="AE92" s="45">
        <f ca="1">TblExplore[[#This Row],[Land]]-TblExplore[[#This Row],[Land Bonus]]*20</f>
        <v>50</v>
      </c>
      <c r="AF92" s="94">
        <f ca="1">ROUND(MAX(0.00045*TblExplore[[#This Row],[Land-DB]]^2+5.45*TblExplore[[#This Row],[Land-DB]]-800,850)*(1+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45972.458333333117</v>
      </c>
      <c r="AB93" s="94">
        <f ca="1">TblMili[[#This Row],[Draftees]]</f>
        <v>574</v>
      </c>
      <c r="AC93" s="94">
        <f ca="1">TblProd[[#This Row],[Platinum]]</f>
        <v>195088</v>
      </c>
      <c r="AD93" s="215"/>
      <c r="AE93" s="45">
        <f ca="1">TblExplore[[#This Row],[Land]]-TblExplore[[#This Row],[Land Bonus]]*20</f>
        <v>50</v>
      </c>
      <c r="AF93" s="94">
        <f ca="1">ROUND(MAX(0.00045*TblExplore[[#This Row],[Land-DB]]^2+5.45*TblExplore[[#This Row],[Land-DB]]-800,850)*(1+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45972.499999999782</v>
      </c>
      <c r="AB94" s="94">
        <f ca="1">TblMili[[#This Row],[Draftees]]</f>
        <v>576</v>
      </c>
      <c r="AC94" s="94">
        <f ca="1">TblProd[[#This Row],[Platinum]]</f>
        <v>195614</v>
      </c>
      <c r="AD94" s="215"/>
      <c r="AE94" s="45">
        <f ca="1">TblExplore[[#This Row],[Land]]-TblExplore[[#This Row],[Land Bonus]]*20</f>
        <v>50</v>
      </c>
      <c r="AF94" s="94">
        <f ca="1">ROUND(MAX(0.00045*TblExplore[[#This Row],[Land-DB]]^2+5.45*TblExplore[[#This Row],[Land-DB]]-800,850)*(1+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45972.541666666446</v>
      </c>
      <c r="AB95" s="94">
        <f ca="1">TblMili[[#This Row],[Draftees]]</f>
        <v>578</v>
      </c>
      <c r="AC95" s="94">
        <f ca="1">TblProd[[#This Row],[Platinum]]</f>
        <v>196135</v>
      </c>
      <c r="AD95" s="215"/>
      <c r="AE95" s="45">
        <f ca="1">TblExplore[[#This Row],[Land]]-TblExplore[[#This Row],[Land Bonus]]*20</f>
        <v>50</v>
      </c>
      <c r="AF95" s="94">
        <f ca="1">ROUND(MAX(0.00045*TblExplore[[#This Row],[Land-DB]]^2+5.45*TblExplore[[#This Row],[Land-DB]]-800,850)*(1+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45972.58333333311</v>
      </c>
      <c r="AB96" s="94">
        <f ca="1">TblMili[[#This Row],[Draftees]]</f>
        <v>580</v>
      </c>
      <c r="AC96" s="94">
        <f ca="1">TblProd[[#This Row],[Platinum]]</f>
        <v>196650</v>
      </c>
      <c r="AD96" s="215"/>
      <c r="AE96" s="45">
        <f ca="1">TblExplore[[#This Row],[Land]]-TblExplore[[#This Row],[Land Bonus]]*20</f>
        <v>50</v>
      </c>
      <c r="AF96" s="94">
        <f ca="1">ROUND(MAX(0.00045*TblExplore[[#This Row],[Land-DB]]^2+5.45*TblExplore[[#This Row],[Land-DB]]-800,850)*(1+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45972.624999999774</v>
      </c>
      <c r="AB97" s="94">
        <f ca="1">TblMili[[#This Row],[Draftees]]</f>
        <v>582</v>
      </c>
      <c r="AC97" s="94">
        <f ca="1">TblProd[[#This Row],[Platinum]]</f>
        <v>197160</v>
      </c>
      <c r="AD97" s="215"/>
      <c r="AE97" s="45">
        <f ca="1">TblExplore[[#This Row],[Land]]-TblExplore[[#This Row],[Land Bonus]]*20</f>
        <v>50</v>
      </c>
      <c r="AF97" s="94">
        <f ca="1">ROUND(MAX(0.00045*TblExplore[[#This Row],[Land-DB]]^2+5.45*TblExplore[[#This Row],[Land-DB]]-800,850)*(1+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45972.666666666439</v>
      </c>
      <c r="AB98" s="94">
        <f ca="1">TblMili[[#This Row],[Draftees]]</f>
        <v>584</v>
      </c>
      <c r="AC98" s="94">
        <f ca="1">TblProd[[#This Row],[Platinum]]</f>
        <v>197664</v>
      </c>
      <c r="AD98" s="215"/>
      <c r="AE98" s="45">
        <f ca="1">TblExplore[[#This Row],[Land]]-TblExplore[[#This Row],[Land Bonus]]*20</f>
        <v>50</v>
      </c>
      <c r="AF98" s="94">
        <f ca="1">ROUND(MAX(0.00045*TblExplore[[#This Row],[Land-DB]]^2+5.45*TblExplore[[#This Row],[Land-DB]]-800,850)*(1+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45972.708333333103</v>
      </c>
      <c r="AB99" s="94">
        <f ca="1">TblMili[[#This Row],[Draftees]]</f>
        <v>586</v>
      </c>
      <c r="AC99" s="94">
        <f ca="1">TblProd[[#This Row],[Platinum]]</f>
        <v>198163</v>
      </c>
      <c r="AD99" s="215"/>
      <c r="AE99" s="45">
        <f ca="1">TblExplore[[#This Row],[Land]]-TblExplore[[#This Row],[Land Bonus]]*20</f>
        <v>50</v>
      </c>
      <c r="AF99" s="94">
        <f ca="1">ROUND(MAX(0.00045*TblExplore[[#This Row],[Land-DB]]^2+5.45*TblExplore[[#This Row],[Land-DB]]-800,850)*(1+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45972.749999999767</v>
      </c>
      <c r="AB100" s="94">
        <f ca="1">TblMili[[#This Row],[Draftees]]</f>
        <v>588</v>
      </c>
      <c r="AC100" s="94">
        <f ca="1">TblProd[[#This Row],[Platinum]]</f>
        <v>198657</v>
      </c>
      <c r="AD100" s="215"/>
      <c r="AE100" s="45">
        <f ca="1">TblExplore[[#This Row],[Land]]-TblExplore[[#This Row],[Land Bonus]]*20</f>
        <v>50</v>
      </c>
      <c r="AF100" s="94">
        <f ca="1">ROUND(MAX(0.00045*TblExplore[[#This Row],[Land-DB]]^2+5.45*TblExplore[[#This Row],[Land-DB]]-800,850)*(1+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45972.791666666431</v>
      </c>
      <c r="AB101" s="94">
        <f ca="1">TblMili[[#This Row],[Draftees]]</f>
        <v>590</v>
      </c>
      <c r="AC101" s="94">
        <f ca="1">TblProd[[#This Row],[Platinum]]</f>
        <v>199145</v>
      </c>
      <c r="AD101" s="215"/>
      <c r="AE101" s="45">
        <f ca="1">TblExplore[[#This Row],[Land]]-TblExplore[[#This Row],[Land Bonus]]*20</f>
        <v>50</v>
      </c>
      <c r="AF101" s="94">
        <f ca="1">ROUND(MAX(0.00045*TblExplore[[#This Row],[Land-DB]]^2+5.45*TblExplore[[#This Row],[Land-DB]]-800,850)*(1+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45972.833333333096</v>
      </c>
      <c r="AB102" s="94">
        <f ca="1">TblMili[[#This Row],[Draftees]]</f>
        <v>592</v>
      </c>
      <c r="AC102" s="94">
        <f ca="1">TblProd[[#This Row],[Platinum]]</f>
        <v>199628</v>
      </c>
      <c r="AD102" s="215"/>
      <c r="AE102" s="45">
        <f ca="1">TblExplore[[#This Row],[Land]]-TblExplore[[#This Row],[Land Bonus]]*20</f>
        <v>50</v>
      </c>
      <c r="AF102" s="94">
        <f ca="1">ROUND(MAX(0.00045*TblExplore[[#This Row],[Land-DB]]^2+5.45*TblExplore[[#This Row],[Land-DB]]-800,850)*(1+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45972.87499999976</v>
      </c>
      <c r="AB103" s="94">
        <f ca="1">TblMili[[#This Row],[Draftees]]</f>
        <v>594</v>
      </c>
      <c r="AC103" s="94">
        <f ca="1">TblProd[[#This Row],[Platinum]]</f>
        <v>200105</v>
      </c>
      <c r="AD103" s="215"/>
      <c r="AE103" s="45">
        <f ca="1">TblExplore[[#This Row],[Land]]-TblExplore[[#This Row],[Land Bonus]]*20</f>
        <v>50</v>
      </c>
      <c r="AF103" s="94">
        <f ca="1">ROUND(MAX(0.00045*TblExplore[[#This Row],[Land-DB]]^2+5.45*TblExplore[[#This Row],[Land-DB]]-800,850)*(1+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45972.916666666424</v>
      </c>
      <c r="AB104" s="94">
        <f ca="1">TblMili[[#This Row],[Draftees]]</f>
        <v>596</v>
      </c>
      <c r="AC104" s="94">
        <f ca="1">TblProd[[#This Row],[Platinum]]</f>
        <v>200577</v>
      </c>
      <c r="AD104" s="215"/>
      <c r="AE104" s="45">
        <f ca="1">TblExplore[[#This Row],[Land]]-TblExplore[[#This Row],[Land Bonus]]*20</f>
        <v>50</v>
      </c>
      <c r="AF104" s="94">
        <f ca="1">ROUND(MAX(0.00045*TblExplore[[#This Row],[Land-DB]]^2+5.45*TblExplore[[#This Row],[Land-DB]]-800,850)*(1+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45972.958333333088</v>
      </c>
      <c r="AB105" s="94">
        <f ca="1">TblMili[[#This Row],[Draftees]]</f>
        <v>598</v>
      </c>
      <c r="AC105" s="94">
        <f ca="1">TblProd[[#This Row],[Platinum]]</f>
        <v>201044</v>
      </c>
      <c r="AD105" s="215"/>
      <c r="AE105" s="45">
        <f ca="1">TblExplore[[#This Row],[Land]]-TblExplore[[#This Row],[Land Bonus]]*20</f>
        <v>50</v>
      </c>
      <c r="AF105" s="94">
        <f ca="1">ROUND(MAX(0.00045*TblExplore[[#This Row],[Land-DB]]^2+5.45*TblExplore[[#This Row],[Land-DB]]-800,850)*(1+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45972.999999999753</v>
      </c>
      <c r="AB106" s="94">
        <f ca="1">TblMili[[#This Row],[Draftees]]</f>
        <v>600</v>
      </c>
      <c r="AC106" s="94">
        <f ca="1">TblProd[[#This Row],[Platinum]]</f>
        <v>201505</v>
      </c>
      <c r="AD106" s="215"/>
      <c r="AE106" s="45">
        <f ca="1">TblExplore[[#This Row],[Land]]-TblExplore[[#This Row],[Land Bonus]]*20</f>
        <v>50</v>
      </c>
      <c r="AF106" s="94">
        <f ca="1">ROUND(MAX(0.00045*TblExplore[[#This Row],[Land-DB]]^2+5.45*TblExplore[[#This Row],[Land-DB]]-800,850)*(1+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45973.041666666417</v>
      </c>
      <c r="AB107" s="94">
        <f ca="1">TblMili[[#This Row],[Draftees]]</f>
        <v>602</v>
      </c>
      <c r="AC107" s="94">
        <f ca="1">TblProd[[#This Row],[Platinum]]</f>
        <v>201961</v>
      </c>
      <c r="AD107" s="215"/>
      <c r="AE107" s="45">
        <f ca="1">TblExplore[[#This Row],[Land]]-TblExplore[[#This Row],[Land Bonus]]*20</f>
        <v>50</v>
      </c>
      <c r="AF107" s="94">
        <f ca="1">ROUND(MAX(0.00045*TblExplore[[#This Row],[Land-DB]]^2+5.45*TblExplore[[#This Row],[Land-DB]]-800,850)*(1+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45973.083333333081</v>
      </c>
      <c r="AB108" s="94">
        <f ca="1">TblMili[[#This Row],[Draftees]]</f>
        <v>604</v>
      </c>
      <c r="AC108" s="94">
        <f ca="1">TblProd[[#This Row],[Platinum]]</f>
        <v>202411</v>
      </c>
      <c r="AD108" s="215"/>
      <c r="AE108" s="45">
        <f ca="1">TblExplore[[#This Row],[Land]]-TblExplore[[#This Row],[Land Bonus]]*20</f>
        <v>50</v>
      </c>
      <c r="AF108" s="94">
        <f ca="1">ROUND(MAX(0.00045*TblExplore[[#This Row],[Land-DB]]^2+5.45*TblExplore[[#This Row],[Land-DB]]-800,850)*(1+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45973.124999999745</v>
      </c>
      <c r="AB109" s="94">
        <f ca="1">TblMili[[#This Row],[Draftees]]</f>
        <v>606</v>
      </c>
      <c r="AC109" s="94">
        <f ca="1">TblProd[[#This Row],[Platinum]]</f>
        <v>202856</v>
      </c>
      <c r="AD109" s="215"/>
      <c r="AE109" s="45">
        <f ca="1">TblExplore[[#This Row],[Land]]-TblExplore[[#This Row],[Land Bonus]]*20</f>
        <v>50</v>
      </c>
      <c r="AF109" s="94">
        <f ca="1">ROUND(MAX(0.00045*TblExplore[[#This Row],[Land-DB]]^2+5.45*TblExplore[[#This Row],[Land-DB]]-800,850)*(1+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45973.16666666641</v>
      </c>
      <c r="AB110" s="94">
        <f ca="1">TblMili[[#This Row],[Draftees]]</f>
        <v>608</v>
      </c>
      <c r="AC110" s="94">
        <f ca="1">TblProd[[#This Row],[Platinum]]</f>
        <v>203296</v>
      </c>
      <c r="AD110" s="215"/>
      <c r="AE110" s="45">
        <f ca="1">TblExplore[[#This Row],[Land]]-TblExplore[[#This Row],[Land Bonus]]*20</f>
        <v>50</v>
      </c>
      <c r="AF110" s="94">
        <f ca="1">ROUND(MAX(0.00045*TblExplore[[#This Row],[Land-DB]]^2+5.45*TblExplore[[#This Row],[Land-DB]]-800,850)*(1+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45973.208333333074</v>
      </c>
      <c r="AB111" s="94">
        <f ca="1">TblMili[[#This Row],[Draftees]]</f>
        <v>610</v>
      </c>
      <c r="AC111" s="94">
        <f ca="1">TblProd[[#This Row],[Platinum]]</f>
        <v>203730</v>
      </c>
      <c r="AD111" s="215"/>
      <c r="AE111" s="45">
        <f ca="1">TblExplore[[#This Row],[Land]]-TblExplore[[#This Row],[Land Bonus]]*20</f>
        <v>50</v>
      </c>
      <c r="AF111" s="94">
        <f ca="1">ROUND(MAX(0.00045*TblExplore[[#This Row],[Land-DB]]^2+5.45*TblExplore[[#This Row],[Land-DB]]-800,850)*(1+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45973.249999999738</v>
      </c>
      <c r="AB112" s="94">
        <f ca="1">TblMili[[#This Row],[Draftees]]</f>
        <v>612</v>
      </c>
      <c r="AC112" s="94">
        <f ca="1">TblProd[[#This Row],[Platinum]]</f>
        <v>204159</v>
      </c>
      <c r="AD112" s="215"/>
      <c r="AE112" s="45">
        <f ca="1">TblExplore[[#This Row],[Land]]-TblExplore[[#This Row],[Land Bonus]]*20</f>
        <v>50</v>
      </c>
      <c r="AF112" s="94">
        <f ca="1">ROUND(MAX(0.00045*TblExplore[[#This Row],[Land-DB]]^2+5.45*TblExplore[[#This Row],[Land-DB]]-800,850)*(1+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45973.291666666402</v>
      </c>
      <c r="AB113" s="94">
        <f ca="1">TblMili[[#This Row],[Draftees]]</f>
        <v>614</v>
      </c>
      <c r="AC113" s="94">
        <f ca="1">TblProd[[#This Row],[Platinum]]</f>
        <v>204582</v>
      </c>
      <c r="AD113" s="215"/>
      <c r="AE113" s="45">
        <f ca="1">TblExplore[[#This Row],[Land]]-TblExplore[[#This Row],[Land Bonus]]*20</f>
        <v>50</v>
      </c>
      <c r="AF113" s="94">
        <f ca="1">ROUND(MAX(0.00045*TblExplore[[#This Row],[Land-DB]]^2+5.45*TblExplore[[#This Row],[Land-DB]]-800,850)*(1+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45973.333333333067</v>
      </c>
      <c r="AB114" s="94">
        <f ca="1">TblMili[[#This Row],[Draftees]]</f>
        <v>616</v>
      </c>
      <c r="AC114" s="94">
        <f ca="1">TblProd[[#This Row],[Platinum]]</f>
        <v>205000</v>
      </c>
      <c r="AD114" s="215"/>
      <c r="AE114" s="45">
        <f ca="1">TblExplore[[#This Row],[Land]]-TblExplore[[#This Row],[Land Bonus]]*20</f>
        <v>50</v>
      </c>
      <c r="AF114" s="94">
        <f ca="1">ROUND(MAX(0.00045*TblExplore[[#This Row],[Land-DB]]^2+5.45*TblExplore[[#This Row],[Land-DB]]-800,850)*(1+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45973.374999999731</v>
      </c>
      <c r="AB115" s="94">
        <f ca="1">TblMili[[#This Row],[Draftees]]</f>
        <v>618</v>
      </c>
      <c r="AC115" s="94">
        <f ca="1">TblProd[[#This Row],[Platinum]]</f>
        <v>205413</v>
      </c>
      <c r="AD115" s="215"/>
      <c r="AE115" s="45">
        <f ca="1">TblExplore[[#This Row],[Land]]-TblExplore[[#This Row],[Land Bonus]]*20</f>
        <v>50</v>
      </c>
      <c r="AF115" s="94">
        <f ca="1">ROUND(MAX(0.00045*TblExplore[[#This Row],[Land-DB]]^2+5.45*TblExplore[[#This Row],[Land-DB]]-800,850)*(1+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45973.416666666395</v>
      </c>
      <c r="AB116" s="94">
        <f ca="1">TblMili[[#This Row],[Draftees]]</f>
        <v>620</v>
      </c>
      <c r="AC116" s="94">
        <f ca="1">TblProd[[#This Row],[Platinum]]</f>
        <v>205820</v>
      </c>
      <c r="AD116" s="215"/>
      <c r="AE116" s="45">
        <f ca="1">TblExplore[[#This Row],[Land]]-TblExplore[[#This Row],[Land Bonus]]*20</f>
        <v>50</v>
      </c>
      <c r="AF116" s="94">
        <f ca="1">ROUND(MAX(0.00045*TblExplore[[#This Row],[Land-DB]]^2+5.45*TblExplore[[#This Row],[Land-DB]]-800,850)*(1+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45973.458333333059</v>
      </c>
      <c r="AB117" s="94">
        <f ca="1">TblMili[[#This Row],[Draftees]]</f>
        <v>621</v>
      </c>
      <c r="AC117" s="94">
        <f ca="1">TblProd[[#This Row],[Platinum]]</f>
        <v>206222</v>
      </c>
      <c r="AD117" s="215"/>
      <c r="AE117" s="45">
        <f ca="1">TblExplore[[#This Row],[Land]]-TblExplore[[#This Row],[Land Bonus]]*20</f>
        <v>50</v>
      </c>
      <c r="AF117" s="94">
        <f ca="1">ROUND(MAX(0.00045*TblExplore[[#This Row],[Land-DB]]^2+5.45*TblExplore[[#This Row],[Land-DB]]-800,850)*(1+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45973.499999999724</v>
      </c>
      <c r="AB118" s="94">
        <f ca="1">TblMili[[#This Row],[Draftees]]</f>
        <v>622</v>
      </c>
      <c r="AC118" s="94">
        <f ca="1">TblProd[[#This Row],[Platinum]]</f>
        <v>206621</v>
      </c>
      <c r="AD118" s="215"/>
      <c r="AE118" s="45">
        <f ca="1">TblExplore[[#This Row],[Land]]-TblExplore[[#This Row],[Land Bonus]]*20</f>
        <v>50</v>
      </c>
      <c r="AF118" s="94">
        <f ca="1">ROUND(MAX(0.00045*TblExplore[[#This Row],[Land-DB]]^2+5.45*TblExplore[[#This Row],[Land-DB]]-800,850)*(1+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45973.541666666388</v>
      </c>
      <c r="AB119" s="94">
        <f ca="1">TblMili[[#This Row],[Draftees]]</f>
        <v>623</v>
      </c>
      <c r="AC119" s="94">
        <f ca="1">TblProd[[#This Row],[Platinum]]</f>
        <v>207017</v>
      </c>
      <c r="AD119" s="215"/>
      <c r="AE119" s="45">
        <f ca="1">TblExplore[[#This Row],[Land]]-TblExplore[[#This Row],[Land Bonus]]*20</f>
        <v>50</v>
      </c>
      <c r="AF119" s="94">
        <f ca="1">ROUND(MAX(0.00045*TblExplore[[#This Row],[Land-DB]]^2+5.45*TblExplore[[#This Row],[Land-DB]]-800,850)*(1+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45973.583333333052</v>
      </c>
      <c r="AB120" s="94">
        <f ca="1">TblMili[[#This Row],[Draftees]]</f>
        <v>624</v>
      </c>
      <c r="AC120" s="94">
        <f ca="1">TblProd[[#This Row],[Platinum]]</f>
        <v>207411</v>
      </c>
      <c r="AD120" s="215"/>
      <c r="AE120" s="45">
        <f ca="1">TblExplore[[#This Row],[Land]]-TblExplore[[#This Row],[Land Bonus]]*20</f>
        <v>50</v>
      </c>
      <c r="AF120" s="94">
        <f ca="1">ROUND(MAX(0.00045*TblExplore[[#This Row],[Land-DB]]^2+5.45*TblExplore[[#This Row],[Land-DB]]-800,850)*(1+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45973.624999999716</v>
      </c>
      <c r="AB121" s="94">
        <f ca="1">TblMili[[#This Row],[Draftees]]</f>
        <v>625</v>
      </c>
      <c r="AC121" s="94">
        <f ca="1">TblProd[[#This Row],[Platinum]]</f>
        <v>207802</v>
      </c>
      <c r="AD121" s="215"/>
      <c r="AE121" s="45">
        <f ca="1">TblExplore[[#This Row],[Land]]-TblExplore[[#This Row],[Land Bonus]]*20</f>
        <v>50</v>
      </c>
      <c r="AF121" s="94">
        <f ca="1">ROUND(MAX(0.00045*TblExplore[[#This Row],[Land-DB]]^2+5.45*TblExplore[[#This Row],[Land-DB]]-800,850)*(1+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45973.66666666638</v>
      </c>
      <c r="AB122" s="94">
        <f ca="1">TblMili[[#This Row],[Draftees]]</f>
        <v>626</v>
      </c>
      <c r="AC122" s="94">
        <f ca="1">TblProd[[#This Row],[Platinum]]</f>
        <v>208190</v>
      </c>
      <c r="AD122" s="215"/>
      <c r="AE122" s="45">
        <f ca="1">TblExplore[[#This Row],[Land]]-TblExplore[[#This Row],[Land Bonus]]*20</f>
        <v>50</v>
      </c>
      <c r="AF122" s="94">
        <f ca="1">ROUND(MAX(0.00045*TblExplore[[#This Row],[Land-DB]]^2+5.45*TblExplore[[#This Row],[Land-DB]]-800,850)*(1+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45973.708333333045</v>
      </c>
      <c r="AB123" s="94">
        <f ca="1">TblMili[[#This Row],[Draftees]]</f>
        <v>627</v>
      </c>
      <c r="AC123" s="94">
        <f ca="1">TblProd[[#This Row],[Platinum]]</f>
        <v>208576</v>
      </c>
      <c r="AD123" s="215"/>
      <c r="AE123" s="45">
        <f ca="1">TblExplore[[#This Row],[Land]]-TblExplore[[#This Row],[Land Bonus]]*20</f>
        <v>50</v>
      </c>
      <c r="AF123" s="94">
        <f ca="1">ROUND(MAX(0.00045*TblExplore[[#This Row],[Land-DB]]^2+5.45*TblExplore[[#This Row],[Land-DB]]-800,850)*(1+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45973.749999999709</v>
      </c>
      <c r="AB124" s="94">
        <f ca="1">TblMili[[#This Row],[Draftees]]</f>
        <v>628</v>
      </c>
      <c r="AC124" s="94">
        <f ca="1">TblProd[[#This Row],[Platinum]]</f>
        <v>208959</v>
      </c>
      <c r="AD124" s="215"/>
      <c r="AE124" s="45">
        <f ca="1">TblExplore[[#This Row],[Land]]-TblExplore[[#This Row],[Land Bonus]]*20</f>
        <v>50</v>
      </c>
      <c r="AF124" s="94">
        <f ca="1">ROUND(MAX(0.00045*TblExplore[[#This Row],[Land-DB]]^2+5.45*TblExplore[[#This Row],[Land-DB]]-800,850)*(1+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45973.791666666373</v>
      </c>
      <c r="AB125" s="94">
        <f ca="1">TblMili[[#This Row],[Draftees]]</f>
        <v>629</v>
      </c>
      <c r="AC125" s="94">
        <f ca="1">TblProd[[#This Row],[Platinum]]</f>
        <v>209339</v>
      </c>
      <c r="AD125" s="215"/>
      <c r="AE125" s="45">
        <f ca="1">TblExplore[[#This Row],[Land]]-TblExplore[[#This Row],[Land Bonus]]*20</f>
        <v>50</v>
      </c>
      <c r="AF125" s="94">
        <f ca="1">ROUND(MAX(0.00045*TblExplore[[#This Row],[Land-DB]]^2+5.45*TblExplore[[#This Row],[Land-DB]]-800,850)*(1+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45973.833333333037</v>
      </c>
      <c r="AB126" s="94">
        <f ca="1">TblMili[[#This Row],[Draftees]]</f>
        <v>630</v>
      </c>
      <c r="AC126" s="94">
        <f ca="1">TblProd[[#This Row],[Platinum]]</f>
        <v>209717</v>
      </c>
      <c r="AD126" s="215"/>
      <c r="AE126" s="45">
        <f ca="1">TblExplore[[#This Row],[Land]]-TblExplore[[#This Row],[Land Bonus]]*20</f>
        <v>50</v>
      </c>
      <c r="AF126" s="94">
        <f ca="1">ROUND(MAX(0.00045*TblExplore[[#This Row],[Land-DB]]^2+5.45*TblExplore[[#This Row],[Land-DB]]-800,850)*(1+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45973.874999999702</v>
      </c>
      <c r="AB127" s="94">
        <f ca="1">TblMili[[#This Row],[Draftees]]</f>
        <v>631</v>
      </c>
      <c r="AC127" s="94">
        <f ca="1">TblProd[[#This Row],[Platinum]]</f>
        <v>210092</v>
      </c>
      <c r="AD127" s="215"/>
      <c r="AE127" s="45">
        <f ca="1">TblExplore[[#This Row],[Land]]-TblExplore[[#This Row],[Land Bonus]]*20</f>
        <v>50</v>
      </c>
      <c r="AF127" s="94">
        <f ca="1">ROUND(MAX(0.00045*TblExplore[[#This Row],[Land-DB]]^2+5.45*TblExplore[[#This Row],[Land-DB]]-800,850)*(1+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45973.916666666366</v>
      </c>
      <c r="AB128" s="94">
        <f ca="1">TblMili[[#This Row],[Draftees]]</f>
        <v>632</v>
      </c>
      <c r="AC128" s="94">
        <f ca="1">TblProd[[#This Row],[Platinum]]</f>
        <v>210464</v>
      </c>
      <c r="AD128" s="215"/>
      <c r="AE128" s="45">
        <f ca="1">TblExplore[[#This Row],[Land]]-TblExplore[[#This Row],[Land Bonus]]*20</f>
        <v>50</v>
      </c>
      <c r="AF128" s="94">
        <f ca="1">ROUND(MAX(0.00045*TblExplore[[#This Row],[Land-DB]]^2+5.45*TblExplore[[#This Row],[Land-DB]]-800,850)*(1+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45973.95833333303</v>
      </c>
      <c r="AB129" s="94">
        <f ca="1">TblMili[[#This Row],[Draftees]]</f>
        <v>633</v>
      </c>
      <c r="AC129" s="94">
        <f ca="1">TblProd[[#This Row],[Platinum]]</f>
        <v>210833</v>
      </c>
      <c r="AD129" s="215"/>
      <c r="AE129" s="45">
        <f ca="1">TblExplore[[#This Row],[Land]]-TblExplore[[#This Row],[Land Bonus]]*20</f>
        <v>50</v>
      </c>
      <c r="AF129" s="94">
        <f ca="1">ROUND(MAX(0.00045*TblExplore[[#This Row],[Land-DB]]^2+5.45*TblExplore[[#This Row],[Land-DB]]-800,850)*(1+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45973.999999999694</v>
      </c>
      <c r="AB130" s="94">
        <f ca="1">TblMili[[#This Row],[Draftees]]</f>
        <v>634</v>
      </c>
      <c r="AC130" s="94">
        <f ca="1">TblProd[[#This Row],[Platinum]]</f>
        <v>211200</v>
      </c>
      <c r="AD130" s="215"/>
      <c r="AE130" s="45">
        <f ca="1">TblExplore[[#This Row],[Land]]-TblExplore[[#This Row],[Land Bonus]]*20</f>
        <v>50</v>
      </c>
      <c r="AF130" s="94">
        <f ca="1">ROUND(MAX(0.00045*TblExplore[[#This Row],[Land-DB]]^2+5.45*TblExplore[[#This Row],[Land-DB]]-800,850)*(1+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45974.041666666359</v>
      </c>
      <c r="AB131" s="94">
        <f ca="1">TblMili[[#This Row],[Draftees]]</f>
        <v>635</v>
      </c>
      <c r="AC131" s="94">
        <f ca="1">TblProd[[#This Row],[Platinum]]</f>
        <v>211564</v>
      </c>
      <c r="AD131" s="215"/>
      <c r="AE131" s="45">
        <f ca="1">TblExplore[[#This Row],[Land]]-TblExplore[[#This Row],[Land Bonus]]*20</f>
        <v>50</v>
      </c>
      <c r="AF131" s="94">
        <f ca="1">ROUND(MAX(0.00045*TblExplore[[#This Row],[Land-DB]]^2+5.45*TblExplore[[#This Row],[Land-DB]]-800,850)*(1+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45974.083333333023</v>
      </c>
      <c r="AB132" s="94">
        <f ca="1">TblMili[[#This Row],[Draftees]]</f>
        <v>636</v>
      </c>
      <c r="AC132" s="94">
        <f ca="1">TblProd[[#This Row],[Platinum]]</f>
        <v>211925</v>
      </c>
      <c r="AD132" s="215"/>
      <c r="AE132" s="45">
        <f ca="1">TblExplore[[#This Row],[Land]]-TblExplore[[#This Row],[Land Bonus]]*20</f>
        <v>50</v>
      </c>
      <c r="AF132" s="94">
        <f ca="1">ROUND(MAX(0.00045*TblExplore[[#This Row],[Land-DB]]^2+5.45*TblExplore[[#This Row],[Land-DB]]-800,850)*(1+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45974.124999999687</v>
      </c>
      <c r="AB133" s="94">
        <f ca="1">TblMili[[#This Row],[Draftees]]</f>
        <v>637</v>
      </c>
      <c r="AC133" s="94">
        <f ca="1">TblProd[[#This Row],[Platinum]]</f>
        <v>212284</v>
      </c>
      <c r="AD133" s="215"/>
      <c r="AE133" s="45">
        <f ca="1">TblExplore[[#This Row],[Land]]-TblExplore[[#This Row],[Land Bonus]]*20</f>
        <v>50</v>
      </c>
      <c r="AF133" s="94">
        <f ca="1">ROUND(MAX(0.00045*TblExplore[[#This Row],[Land-DB]]^2+5.45*TblExplore[[#This Row],[Land-DB]]-800,850)*(1+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45974.166666666351</v>
      </c>
      <c r="AB134" s="94">
        <f ca="1">TblMili[[#This Row],[Draftees]]</f>
        <v>638</v>
      </c>
      <c r="AC134" s="94">
        <f ca="1">TblProd[[#This Row],[Platinum]]</f>
        <v>212640</v>
      </c>
      <c r="AD134" s="215"/>
      <c r="AE134" s="45">
        <f ca="1">TblExplore[[#This Row],[Land]]-TblExplore[[#This Row],[Land Bonus]]*20</f>
        <v>50</v>
      </c>
      <c r="AF134" s="94">
        <f ca="1">ROUND(MAX(0.00045*TblExplore[[#This Row],[Land-DB]]^2+5.45*TblExplore[[#This Row],[Land-DB]]-800,850)*(1+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45974.208333333016</v>
      </c>
      <c r="AB135" s="94">
        <f ca="1">TblMili[[#This Row],[Draftees]]</f>
        <v>639</v>
      </c>
      <c r="AC135" s="94">
        <f ca="1">TblProd[[#This Row],[Platinum]]</f>
        <v>212993</v>
      </c>
      <c r="AD135" s="215"/>
      <c r="AE135" s="45">
        <f ca="1">TblExplore[[#This Row],[Land]]-TblExplore[[#This Row],[Land Bonus]]*20</f>
        <v>50</v>
      </c>
      <c r="AF135" s="94">
        <f ca="1">ROUND(MAX(0.00045*TblExplore[[#This Row],[Land-DB]]^2+5.45*TblExplore[[#This Row],[Land-DB]]-800,850)*(1+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45974.24999999968</v>
      </c>
      <c r="AB136" s="94">
        <f ca="1">TblMili[[#This Row],[Draftees]]</f>
        <v>640</v>
      </c>
      <c r="AC136" s="94">
        <f ca="1">TblProd[[#This Row],[Platinum]]</f>
        <v>213344</v>
      </c>
      <c r="AD136" s="215"/>
      <c r="AE136" s="45">
        <f ca="1">TblExplore[[#This Row],[Land]]-TblExplore[[#This Row],[Land Bonus]]*20</f>
        <v>50</v>
      </c>
      <c r="AF136" s="94">
        <f ca="1">ROUND(MAX(0.00045*TblExplore[[#This Row],[Land-DB]]^2+5.45*TblExplore[[#This Row],[Land-DB]]-800,850)*(1+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45968.75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45968.791666666664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45968.833333333328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45968.874999999993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45968.916666666657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45968.958333333321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45968.999999999985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45969.04166666665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45969.083333333314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45969.124999999978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45969.166666666642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45969.208333333307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45969.249999999971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45969.291666666635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45969.333333333299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45969.374999999964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45969.416666666628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45969.458333333292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45969.499999999956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45969.541666666621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45969.583333333285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45969.624999999949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45969.666666666613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45969.708333333278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45969.749999999942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45969.791666666606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45969.83333333327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45969.874999999935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45969.916666666599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45969.958333333263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45969.999999999927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45970.041666666591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45970.083333333256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45970.12499999992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45970.166666666584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45970.208333333248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45970.249999999913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45970.291666666577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45970.333333333241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45970.374999999905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45970.41666666657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45970.458333333234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45970.499999999898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45970.541666666562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45970.583333333227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45970.624999999891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45970.666666666555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45970.708333333219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45970.749999999884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45970.791666666548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45970.833333333212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45970.874999999876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45970.916666666541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45970.958333333205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45970.999999999869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45971.041666666533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45971.083333333198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45971.124999999862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45971.166666666526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45971.20833333319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45971.249999999854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45971.291666666519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45971.333333333183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45971.374999999847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45971.416666666511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45971.458333333176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45971.49999999984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45971.541666666504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45971.583333333168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45971.624999999833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45971.666666666497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45971.708333333161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45971.749999999825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45971.79166666649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45971.833333333154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45971.874999999818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45971.916666666482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45971.958333333147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45971.999999999811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45972.041666666475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45972.083333333139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45972.124999999804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45972.166666666468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45972.208333333132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45972.249999999796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45972.291666666461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45972.333333333125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45972.374999999789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45972.416666666453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45972.458333333117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45972.499999999782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45972.541666666446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45972.58333333311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45972.624999999774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45972.666666666439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45972.708333333103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45972.749999999767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45972.791666666431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45972.833333333096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45972.87499999976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45972.916666666424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45972.958333333088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45972.999999999753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45973.041666666417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45973.083333333081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45973.124999999745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45973.16666666641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45973.208333333074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45973.249999999738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45973.291666666402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45973.333333333067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45973.374999999731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45973.416666666395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45973.458333333059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45973.499999999724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45973.541666666388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45973.583333333052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45973.624999999716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45973.66666666638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45973.708333333045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45973.749999999709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45973.791666666373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45973.833333333037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45973.874999999702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45973.916666666366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45973.95833333303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45973.999999999694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45974.041666666359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45974.083333333023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45974.124999999687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45974.166666666351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45974.208333333016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45974.24999999968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1132</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1155</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45968.75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45968.75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45968.791666666664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45968.791666666664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45968.833333333328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45968.833333333328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45968.874999999993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45968.874999999993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45968.916666666657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45968.916666666657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45968.958333333321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45968.958333333321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45968.999999999985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45968.999999999985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45969.04166666665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45969.04166666665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45969.083333333314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45969.083333333314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45969.124999999978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45969.124999999978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45969.166666666642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45969.166666666642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45969.208333333307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45969.208333333307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45969.249999999971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45969.249999999971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45969.291666666635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45969.291666666635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45969.333333333299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45969.333333333299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45969.374999999964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45969.374999999964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45969.416666666628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45969.416666666628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45969.458333333292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45969.458333333292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45969.499999999956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45969.499999999956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45969.541666666621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45969.541666666621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45969.583333333285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45969.583333333285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45969.624999999949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45969.624999999949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45969.666666666613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45969.666666666613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45969.708333333278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45969.708333333278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45969.749999999942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45969.749999999942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45969.791666666606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45969.791666666606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45969.83333333327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45969.83333333327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45969.874999999935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45969.874999999935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45969.916666666599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45969.916666666599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45969.958333333263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45969.958333333263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45969.999999999927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45969.999999999927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45970.041666666591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45970.041666666591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45970.083333333256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45970.083333333256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45970.12499999992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45970.12499999992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45970.166666666584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45970.166666666584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45970.208333333248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45970.208333333248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45970.249999999913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45970.249999999913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45970.291666666577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45970.291666666577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45970.333333333241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45970.333333333241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45970.374999999905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45970.374999999905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45970.41666666657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45970.41666666657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45970.458333333234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45970.458333333234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45970.499999999898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45970.499999999898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45970.541666666562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45970.541666666562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45970.583333333227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45970.583333333227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45970.624999999891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45970.624999999891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45970.666666666555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45970.666666666555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45970.708333333219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45970.708333333219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45970.749999999884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45970.749999999884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45970.791666666548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45970.791666666548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45970.833333333212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45970.833333333212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45970.874999999876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45970.874999999876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45970.916666666541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45970.916666666541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45970.958333333205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45970.958333333205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45970.999999999869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45970.999999999869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45971.041666666533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45971.041666666533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45971.083333333198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45971.083333333198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45971.124999999862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45971.124999999862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45971.166666666526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45971.166666666526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45971.20833333319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45971.20833333319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45971.249999999854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45971.249999999854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45971.291666666519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45971.291666666519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45971.333333333183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45971.333333333183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45971.374999999847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45971.374999999847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45971.416666666511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45971.416666666511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45971.458333333176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45971.458333333176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45971.49999999984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45971.49999999984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45971.541666666504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45971.541666666504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45971.583333333168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45971.583333333168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45971.624999999833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45971.624999999833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45971.666666666497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45971.666666666497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45971.708333333161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45971.708333333161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45971.749999999825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45971.749999999825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45971.79166666649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45971.79166666649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45971.833333333154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45971.833333333154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45971.874999999818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45971.874999999818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45971.916666666482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45971.916666666482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45971.958333333147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45971.958333333147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45971.999999999811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45971.999999999811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45972.041666666475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45972.041666666475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45972.083333333139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45972.083333333139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45972.124999999804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45972.124999999804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45972.166666666468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45972.166666666468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45972.208333333132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45972.208333333132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45972.249999999796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45972.249999999796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45972.291666666461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45972.291666666461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45972.333333333125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45972.333333333125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45972.374999999789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45972.374999999789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45972.416666666453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45972.416666666453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45972.458333333117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45972.458333333117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45972.499999999782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45972.499999999782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45972.541666666446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45972.541666666446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45972.58333333311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45972.58333333311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45972.624999999774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45972.624999999774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45972.666666666439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45972.666666666439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45972.708333333103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45972.708333333103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45972.749999999767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45972.749999999767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45972.791666666431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45972.791666666431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45972.833333333096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45972.833333333096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45972.87499999976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45972.87499999976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45972.916666666424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45972.916666666424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45972.958333333088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45972.958333333088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45972.999999999753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45972.999999999753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45973.041666666417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45973.041666666417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45973.083333333081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45973.083333333081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45973.124999999745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45973.124999999745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45973.16666666641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45973.16666666641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45973.208333333074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45973.208333333074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45973.249999999738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45973.249999999738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45973.291666666402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45973.291666666402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45973.333333333067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45973.333333333067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45973.374999999731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45973.374999999731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45973.416666666395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45973.416666666395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45973.458333333059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45973.458333333059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45973.499999999724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45973.499999999724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45973.541666666388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45973.541666666388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45973.583333333052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45973.583333333052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45973.624999999716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45973.624999999716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45973.66666666638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45973.66666666638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45973.708333333045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45973.708333333045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45973.749999999709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45973.749999999709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45973.791666666373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45973.791666666373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45973.833333333037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45973.833333333037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45973.874999999702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45973.874999999702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45973.916666666366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45973.916666666366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45973.95833333303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45973.95833333303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45973.999999999694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45973.999999999694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45974.041666666359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45974.041666666359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45974.083333333023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45974.083333333023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45974.124999999687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45974.124999999687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45974.166666666351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45974.166666666351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45974.208333333016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45974.208333333016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45974.24999999968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45974.24999999968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1153</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1154</v>
      </c>
    </row>
    <row r="4" spans="1:43" x14ac:dyDescent="0.2">
      <c r="A4" s="137">
        <f>TblRezone[[#This Row],[Hour]]</f>
        <v>1</v>
      </c>
      <c r="B4" s="154">
        <f ca="1">TblConstr[[#This Row],[Land]]</f>
        <v>50</v>
      </c>
      <c r="C4" s="94">
        <f ca="1">TblProd[[#This Row],[Mana]]</f>
        <v>0</v>
      </c>
      <c r="D4" s="397">
        <f>1-TblMagic[[#This Row],[Wiz str cost]]</f>
        <v>1</v>
      </c>
      <c r="E4" s="159">
        <f>Imps!L4</f>
        <v>45968.75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45968.791666666664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45968.833333333328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45968.874999999993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45968.916666666657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45968.958333333321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45968.999999999985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45969.04166666665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45969.083333333314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45969.124999999978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45969.166666666642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45969.208333333307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45969.249999999971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45969.291666666635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45969.333333333299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45969.374999999964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45969.416666666628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45969.458333333292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45969.499999999956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45969.541666666621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45969.583333333285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45969.624999999949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45969.666666666613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45969.708333333278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45969.749999999942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45969.791666666606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45969.83333333327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45969.874999999935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45969.916666666599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45969.958333333263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45969.999999999927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45970.041666666591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45970.083333333256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45970.12499999992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45970.166666666584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45970.208333333248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45970.249999999913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45970.291666666577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45970.333333333241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45970.374999999905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45970.41666666657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45970.458333333234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45970.499999999898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45970.541666666562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45970.583333333227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45970.624999999891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45970.666666666555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45970.708333333219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45970.749999999884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45970.791666666548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45970.833333333212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45970.874999999876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45970.916666666541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45970.958333333205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45970.999999999869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45971.041666666533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45971.083333333198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45971.124999999862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45971.166666666526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45971.20833333319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45971.249999999854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45971.291666666519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45971.333333333183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45971.374999999847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45971.416666666511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45971.458333333176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45971.49999999984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45971.541666666504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45971.583333333168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45971.624999999833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45971.666666666497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45971.708333333161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45971.749999999825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45971.79166666649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45971.833333333154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45971.874999999818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45971.916666666482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45971.958333333147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45971.999999999811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45972.041666666475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45972.083333333139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45972.124999999804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45972.166666666468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45972.208333333132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45972.249999999796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45972.291666666461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45972.333333333125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45972.374999999789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45972.416666666453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45972.458333333117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45972.499999999782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45972.541666666446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45972.58333333311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45972.624999999774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45972.666666666439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45972.708333333103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45972.749999999767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45972.791666666431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45972.833333333096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45972.87499999976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45972.916666666424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45972.958333333088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45972.999999999753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45973.041666666417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45973.083333333081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45973.124999999745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45973.16666666641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45973.208333333074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45973.249999999738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45973.291666666402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45973.333333333067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45973.374999999731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45973.416666666395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45973.458333333059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45973.499999999724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45973.541666666388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45973.583333333052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45973.624999999716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45973.66666666638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45973.708333333045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45973.749999999709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45973.791666666373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45973.833333333037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45973.874999999702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45973.916666666366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45973.95833333303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45973.999999999694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45974.041666666359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45974.083333333023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45974.124999999687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45974.166666666351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45974.208333333016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45974.24999999968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$A4=49</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1156</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1157</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1161</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1158</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1159</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1160</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1164</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1162</v>
      </c>
      <c r="I44" s="273" t="s">
        <v>1163</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1165</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1028</v>
      </c>
      <c r="BL3" s="243" t="s">
        <v>949</v>
      </c>
      <c r="BM3" s="243" t="s">
        <v>950</v>
      </c>
      <c r="BN3" s="243" t="s">
        <v>951</v>
      </c>
      <c r="BO3" s="243" t="s">
        <v>952</v>
      </c>
      <c r="BP3" s="243" t="s">
        <v>1029</v>
      </c>
      <c r="BQ3" s="243" t="s">
        <v>953</v>
      </c>
      <c r="BR3" s="243" t="s">
        <v>954</v>
      </c>
      <c r="BS3" s="243" t="s">
        <v>955</v>
      </c>
      <c r="BT3" s="243" t="s">
        <v>956</v>
      </c>
      <c r="BU3" s="135" t="s">
        <v>1030</v>
      </c>
      <c r="BV3" s="282" t="s">
        <v>307</v>
      </c>
      <c r="BW3" s="135" t="s">
        <v>964</v>
      </c>
      <c r="BX3" s="135" t="s">
        <v>1031</v>
      </c>
      <c r="BY3" s="135" t="s">
        <v>965</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45968.75</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45968.75</v>
      </c>
      <c r="BZ4" s="290">
        <f>Overview!B15</f>
        <v>45969</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45968.791666666664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45968.791666666664</v>
      </c>
      <c r="BZ5" s="294">
        <f ca="1">OFFSET(TblImps[[#This Row],[Servertime]],-1,0)+1/24</f>
        <v>45969.041666666664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45968.833333333328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45968.833333333328</v>
      </c>
      <c r="BZ6" s="294">
        <f ca="1">OFFSET(TblImps[[#This Row],[Servertime]],-1,0)+1/24</f>
        <v>45969.083333333328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45968.874999999993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45968.874999999993</v>
      </c>
      <c r="BZ7" s="294">
        <f ca="1">OFFSET(TblImps[[#This Row],[Servertime]],-1,0)+1/24</f>
        <v>45969.124999999993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45968.916666666657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45968.916666666657</v>
      </c>
      <c r="BZ8" s="294">
        <f ca="1">OFFSET(TblImps[[#This Row],[Servertime]],-1,0)+1/24</f>
        <v>45969.166666666657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45968.958333333321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45968.958333333321</v>
      </c>
      <c r="BZ9" s="294">
        <f ca="1">OFFSET(TblImps[[#This Row],[Servertime]],-1,0)+1/24</f>
        <v>45969.208333333321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45968.999999999985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45968.999999999985</v>
      </c>
      <c r="BZ10" s="294">
        <f ca="1">OFFSET(TblImps[[#This Row],[Servertime]],-1,0)+1/24</f>
        <v>45969.249999999985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45969.04166666665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45969.04166666665</v>
      </c>
      <c r="BZ11" s="294">
        <f ca="1">OFFSET(TblImps[[#This Row],[Servertime]],-1,0)+1/24</f>
        <v>45969.29166666665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45969.083333333314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45969.083333333314</v>
      </c>
      <c r="BZ12" s="294">
        <f ca="1">OFFSET(TblImps[[#This Row],[Servertime]],-1,0)+1/24</f>
        <v>45969.333333333314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45969.124999999978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45969.124999999978</v>
      </c>
      <c r="BZ13" s="294">
        <f ca="1">OFFSET(TblImps[[#This Row],[Servertime]],-1,0)+1/24</f>
        <v>45969.374999999978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45969.166666666642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45969.166666666642</v>
      </c>
      <c r="BZ14" s="294">
        <f ca="1">OFFSET(TblImps[[#This Row],[Servertime]],-1,0)+1/24</f>
        <v>45969.416666666642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45969.208333333307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45969.208333333307</v>
      </c>
      <c r="BZ15" s="294">
        <f ca="1">OFFSET(TblImps[[#This Row],[Servertime]],-1,0)+1/24</f>
        <v>45969.458333333307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45969.249999999971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45969.249999999971</v>
      </c>
      <c r="BZ16" s="294">
        <f ca="1">OFFSET(TblImps[[#This Row],[Servertime]],-1,0)+1/24</f>
        <v>45969.499999999971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45969.291666666635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45969.291666666635</v>
      </c>
      <c r="BZ17" s="294">
        <f ca="1">OFFSET(TblImps[[#This Row],[Servertime]],-1,0)+1/24</f>
        <v>45969.541666666635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45969.333333333299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45969.333333333299</v>
      </c>
      <c r="BZ18" s="294">
        <f ca="1">OFFSET(TblImps[[#This Row],[Servertime]],-1,0)+1/24</f>
        <v>45969.583333333299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45969.374999999964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45969.374999999964</v>
      </c>
      <c r="BZ19" s="294">
        <f ca="1">OFFSET(TblImps[[#This Row],[Servertime]],-1,0)+1/24</f>
        <v>45969.624999999964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45969.416666666628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45969.416666666628</v>
      </c>
      <c r="BZ20" s="294">
        <f ca="1">OFFSET(TblImps[[#This Row],[Servertime]],-1,0)+1/24</f>
        <v>45969.666666666628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45969.458333333292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45969.458333333292</v>
      </c>
      <c r="BZ21" s="294">
        <f ca="1">OFFSET(TblImps[[#This Row],[Servertime]],-1,0)+1/24</f>
        <v>45969.708333333292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45969.499999999956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45969.499999999956</v>
      </c>
      <c r="BZ22" s="294">
        <f ca="1">OFFSET(TblImps[[#This Row],[Servertime]],-1,0)+1/24</f>
        <v>45969.749999999956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45969.541666666621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45969.541666666621</v>
      </c>
      <c r="BZ23" s="294">
        <f ca="1">OFFSET(TblImps[[#This Row],[Servertime]],-1,0)+1/24</f>
        <v>45969.791666666621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45969.583333333285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45969.583333333285</v>
      </c>
      <c r="BZ24" s="294">
        <f ca="1">OFFSET(TblImps[[#This Row],[Servertime]],-1,0)+1/24</f>
        <v>45969.833333333285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45969.624999999949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45969.624999999949</v>
      </c>
      <c r="BZ25" s="294">
        <f ca="1">OFFSET(TblImps[[#This Row],[Servertime]],-1,0)+1/24</f>
        <v>45969.874999999949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45969.666666666613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45969.666666666613</v>
      </c>
      <c r="BZ26" s="294">
        <f ca="1">OFFSET(TblImps[[#This Row],[Servertime]],-1,0)+1/24</f>
        <v>45969.916666666613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45969.708333333278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45969.708333333278</v>
      </c>
      <c r="BZ27" s="294">
        <f ca="1">OFFSET(TblImps[[#This Row],[Servertime]],-1,0)+1/24</f>
        <v>45969.958333333278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45969.749999999942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45969.749999999942</v>
      </c>
      <c r="BZ28" s="294">
        <f ca="1">OFFSET(TblImps[[#This Row],[Servertime]],-1,0)+1/24</f>
        <v>45969.999999999942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45969.791666666606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45969.791666666606</v>
      </c>
      <c r="BZ29" s="294">
        <f ca="1">OFFSET(TblImps[[#This Row],[Servertime]],-1,0)+1/24</f>
        <v>45970.041666666606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45969.83333333327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45969.83333333327</v>
      </c>
      <c r="BZ30" s="294">
        <f ca="1">OFFSET(TblImps[[#This Row],[Servertime]],-1,0)+1/24</f>
        <v>45970.08333333327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45969.874999999935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45969.874999999935</v>
      </c>
      <c r="BZ31" s="294">
        <f ca="1">OFFSET(TblImps[[#This Row],[Servertime]],-1,0)+1/24</f>
        <v>45970.124999999935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45969.916666666599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45969.916666666599</v>
      </c>
      <c r="BZ32" s="294">
        <f ca="1">OFFSET(TblImps[[#This Row],[Servertime]],-1,0)+1/24</f>
        <v>45970.166666666599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45969.958333333263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45969.958333333263</v>
      </c>
      <c r="BZ33" s="294">
        <f ca="1">OFFSET(TblImps[[#This Row],[Servertime]],-1,0)+1/24</f>
        <v>45970.208333333263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45969.999999999927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45969.999999999927</v>
      </c>
      <c r="BZ34" s="294">
        <f ca="1">OFFSET(TblImps[[#This Row],[Servertime]],-1,0)+1/24</f>
        <v>45970.249999999927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45970.041666666591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45970.041666666591</v>
      </c>
      <c r="BZ35" s="294">
        <f ca="1">OFFSET(TblImps[[#This Row],[Servertime]],-1,0)+1/24</f>
        <v>45970.291666666591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45970.083333333256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45970.083333333256</v>
      </c>
      <c r="BZ36" s="294">
        <f ca="1">OFFSET(TblImps[[#This Row],[Servertime]],-1,0)+1/24</f>
        <v>45970.333333333256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45970.12499999992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45970.12499999992</v>
      </c>
      <c r="BZ37" s="294">
        <f ca="1">OFFSET(TblImps[[#This Row],[Servertime]],-1,0)+1/24</f>
        <v>45970.37499999992</v>
      </c>
      <c r="CA37" s="57"/>
      <c r="CB37" s="292"/>
      <c r="CC37" s="292"/>
      <c r="CD37" s="45" t="s">
        <v>1098</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45970.166666666584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45970.166666666584</v>
      </c>
      <c r="BZ38" s="294">
        <f ca="1">OFFSET(TblImps[[#This Row],[Servertime]],-1,0)+1/24</f>
        <v>45970.416666666584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45970.208333333248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45970.208333333248</v>
      </c>
      <c r="BZ39" s="294">
        <f ca="1">OFFSET(TblImps[[#This Row],[Servertime]],-1,0)+1/24</f>
        <v>45970.458333333248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45970.249999999913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45970.249999999913</v>
      </c>
      <c r="BZ40" s="294">
        <f ca="1">OFFSET(TblImps[[#This Row],[Servertime]],-1,0)+1/24</f>
        <v>45970.499999999913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45970.291666666577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45970.291666666577</v>
      </c>
      <c r="BZ41" s="294">
        <f ca="1">OFFSET(TblImps[[#This Row],[Servertime]],-1,0)+1/24</f>
        <v>45970.541666666577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45970.333333333241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45970.333333333241</v>
      </c>
      <c r="BZ42" s="294">
        <f ca="1">OFFSET(TblImps[[#This Row],[Servertime]],-1,0)+1/24</f>
        <v>45970.583333333241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45970.374999999905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45970.374999999905</v>
      </c>
      <c r="BZ43" s="294">
        <f ca="1">OFFSET(TblImps[[#This Row],[Servertime]],-1,0)+1/24</f>
        <v>45970.624999999905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45970.41666666657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45970.41666666657</v>
      </c>
      <c r="BZ44" s="294">
        <f ca="1">OFFSET(TblImps[[#This Row],[Servertime]],-1,0)+1/24</f>
        <v>45970.66666666657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45970.458333333234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45970.458333333234</v>
      </c>
      <c r="BZ45" s="294">
        <f ca="1">OFFSET(TblImps[[#This Row],[Servertime]],-1,0)+1/24</f>
        <v>45970.708333333234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45970.499999999898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45970.499999999898</v>
      </c>
      <c r="BZ46" s="294">
        <f ca="1">OFFSET(TblImps[[#This Row],[Servertime]],-1,0)+1/24</f>
        <v>45970.749999999898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45970.541666666562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45970.541666666562</v>
      </c>
      <c r="BZ47" s="294">
        <f ca="1">OFFSET(TblImps[[#This Row],[Servertime]],-1,0)+1/24</f>
        <v>45970.791666666562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45970.583333333227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45970.583333333227</v>
      </c>
      <c r="BZ48" s="294">
        <f ca="1">OFFSET(TblImps[[#This Row],[Servertime]],-1,0)+1/24</f>
        <v>45970.833333333227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45970.624999999891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45970.624999999891</v>
      </c>
      <c r="BZ49" s="294">
        <f ca="1">OFFSET(TblImps[[#This Row],[Servertime]],-1,0)+1/24</f>
        <v>45970.874999999891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45970.666666666555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45970.666666666555</v>
      </c>
      <c r="BZ50" s="294">
        <f ca="1">OFFSET(TblImps[[#This Row],[Servertime]],-1,0)+1/24</f>
        <v>45970.916666666555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45970.708333333219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45970.708333333219</v>
      </c>
      <c r="BZ51" s="294">
        <f ca="1">OFFSET(TblImps[[#This Row],[Servertime]],-1,0)+1/24</f>
        <v>45970.958333333219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45970.749999999884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45970.749999999884</v>
      </c>
      <c r="BZ52" s="464">
        <f ca="1">OFFSET(TblImps[[#This Row],[Servertime]],-1,0)+1/24</f>
        <v>45970.999999999884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45970.791666666548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45970.791666666548</v>
      </c>
      <c r="BZ53" s="294">
        <f ca="1">OFFSET(TblImps[[#This Row],[Servertime]],-1,0)+1/24</f>
        <v>45971.041666666548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45970.833333333212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45970.833333333212</v>
      </c>
      <c r="BZ54" s="294">
        <f ca="1">OFFSET(TblImps[[#This Row],[Servertime]],-1,0)+1/24</f>
        <v>45971.083333333212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45970.874999999876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45970.874999999876</v>
      </c>
      <c r="BZ55" s="294">
        <f ca="1">OFFSET(TblImps[[#This Row],[Servertime]],-1,0)+1/24</f>
        <v>45971.124999999876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45970.916666666541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45970.916666666541</v>
      </c>
      <c r="BZ56" s="294">
        <f ca="1">OFFSET(TblImps[[#This Row],[Servertime]],-1,0)+1/24</f>
        <v>45971.166666666541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45970.958333333205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45970.958333333205</v>
      </c>
      <c r="BZ57" s="294">
        <f ca="1">OFFSET(TblImps[[#This Row],[Servertime]],-1,0)+1/24</f>
        <v>45971.208333333205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45970.999999999869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45970.999999999869</v>
      </c>
      <c r="BZ58" s="294">
        <f ca="1">OFFSET(TblImps[[#This Row],[Servertime]],-1,0)+1/24</f>
        <v>45971.249999999869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45971.041666666533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45971.041666666533</v>
      </c>
      <c r="BZ59" s="294">
        <f ca="1">OFFSET(TblImps[[#This Row],[Servertime]],-1,0)+1/24</f>
        <v>45971.291666666533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45971.083333333198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45971.083333333198</v>
      </c>
      <c r="BZ60" s="294">
        <f ca="1">OFFSET(TblImps[[#This Row],[Servertime]],-1,0)+1/24</f>
        <v>45971.333333333198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45971.124999999862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45971.124999999862</v>
      </c>
      <c r="BZ61" s="294">
        <f ca="1">OFFSET(TblImps[[#This Row],[Servertime]],-1,0)+1/24</f>
        <v>45971.374999999862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45971.166666666526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45971.166666666526</v>
      </c>
      <c r="BZ62" s="294">
        <f ca="1">OFFSET(TblImps[[#This Row],[Servertime]],-1,0)+1/24</f>
        <v>45971.416666666526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45971.20833333319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45971.20833333319</v>
      </c>
      <c r="BZ63" s="294">
        <f ca="1">OFFSET(TblImps[[#This Row],[Servertime]],-1,0)+1/24</f>
        <v>45971.45833333319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45971.249999999854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45971.249999999854</v>
      </c>
      <c r="BZ64" s="294">
        <f ca="1">OFFSET(TblImps[[#This Row],[Servertime]],-1,0)+1/24</f>
        <v>45971.499999999854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45971.291666666519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45971.291666666519</v>
      </c>
      <c r="BZ65" s="294">
        <f ca="1">OFFSET(TblImps[[#This Row],[Servertime]],-1,0)+1/24</f>
        <v>45971.541666666519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45971.333333333183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45971.333333333183</v>
      </c>
      <c r="BZ66" s="294">
        <f ca="1">OFFSET(TblImps[[#This Row],[Servertime]],-1,0)+1/24</f>
        <v>45971.583333333183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45971.374999999847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45971.374999999847</v>
      </c>
      <c r="BZ67" s="294">
        <f ca="1">OFFSET(TblImps[[#This Row],[Servertime]],-1,0)+1/24</f>
        <v>45971.624999999847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45971.416666666511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45971.416666666511</v>
      </c>
      <c r="BZ68" s="294">
        <f ca="1">OFFSET(TblImps[[#This Row],[Servertime]],-1,0)+1/24</f>
        <v>45971.666666666511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45971.458333333176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45971.458333333176</v>
      </c>
      <c r="BZ69" s="294">
        <f ca="1">OFFSET(TblImps[[#This Row],[Servertime]],-1,0)+1/24</f>
        <v>45971.708333333176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45971.49999999984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45971.49999999984</v>
      </c>
      <c r="BZ70" s="294">
        <f ca="1">OFFSET(TblImps[[#This Row],[Servertime]],-1,0)+1/24</f>
        <v>45971.74999999984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45971.541666666504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45971.541666666504</v>
      </c>
      <c r="BZ71" s="294">
        <f ca="1">OFFSET(TblImps[[#This Row],[Servertime]],-1,0)+1/24</f>
        <v>45971.791666666504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45971.583333333168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45971.583333333168</v>
      </c>
      <c r="BZ72" s="294">
        <f ca="1">OFFSET(TblImps[[#This Row],[Servertime]],-1,0)+1/24</f>
        <v>45971.833333333168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45971.624999999833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45971.624999999833</v>
      </c>
      <c r="BZ73" s="294">
        <f ca="1">OFFSET(TblImps[[#This Row],[Servertime]],-1,0)+1/24</f>
        <v>45971.874999999833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45971.666666666497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45971.666666666497</v>
      </c>
      <c r="BZ74" s="294">
        <f ca="1">OFFSET(TblImps[[#This Row],[Servertime]],-1,0)+1/24</f>
        <v>45971.916666666497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45971.708333333161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45971.708333333161</v>
      </c>
      <c r="BZ75" s="294">
        <f ca="1">OFFSET(TblImps[[#This Row],[Servertime]],-1,0)+1/24</f>
        <v>45971.958333333161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45971.749999999825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45971.749999999825</v>
      </c>
      <c r="BZ76" s="461">
        <f ca="1">OFFSET(TblImps[[#This Row],[Servertime]],-1,0)+1/24</f>
        <v>45971.999999999825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45971.79166666649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45971.79166666649</v>
      </c>
      <c r="BZ77" s="294">
        <f ca="1">OFFSET(TblImps[[#This Row],[Servertime]],-1,0)+1/24</f>
        <v>45972.04166666649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45971.833333333154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45971.833333333154</v>
      </c>
      <c r="BZ78" s="294">
        <f ca="1">OFFSET(TblImps[[#This Row],[Servertime]],-1,0)+1/24</f>
        <v>45972.083333333154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45971.874999999818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45971.874999999818</v>
      </c>
      <c r="BZ79" s="294">
        <f ca="1">OFFSET(TblImps[[#This Row],[Servertime]],-1,0)+1/24</f>
        <v>45972.124999999818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45971.916666666482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45971.916666666482</v>
      </c>
      <c r="BZ80" s="294">
        <f ca="1">OFFSET(TblImps[[#This Row],[Servertime]],-1,0)+1/24</f>
        <v>45972.166666666482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45971.958333333147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45971.958333333147</v>
      </c>
      <c r="BZ81" s="294">
        <f ca="1">OFFSET(TblImps[[#This Row],[Servertime]],-1,0)+1/24</f>
        <v>45972.208333333147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45971.999999999811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45971.999999999811</v>
      </c>
      <c r="BZ82" s="294">
        <f ca="1">OFFSET(TblImps[[#This Row],[Servertime]],-1,0)+1/24</f>
        <v>45972.249999999811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45972.041666666475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45972.041666666475</v>
      </c>
      <c r="BZ83" s="294">
        <f ca="1">OFFSET(TblImps[[#This Row],[Servertime]],-1,0)+1/24</f>
        <v>45972.291666666475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45972.083333333139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45972.083333333139</v>
      </c>
      <c r="BZ84" s="294">
        <f ca="1">OFFSET(TblImps[[#This Row],[Servertime]],-1,0)+1/24</f>
        <v>45972.333333333139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45972.124999999804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45972.124999999804</v>
      </c>
      <c r="BZ85" s="294">
        <f ca="1">OFFSET(TblImps[[#This Row],[Servertime]],-1,0)+1/24</f>
        <v>45972.374999999804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45972.166666666468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45972.166666666468</v>
      </c>
      <c r="BZ86" s="294">
        <f ca="1">OFFSET(TblImps[[#This Row],[Servertime]],-1,0)+1/24</f>
        <v>45972.416666666468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45972.208333333132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45972.208333333132</v>
      </c>
      <c r="BZ87" s="294">
        <f ca="1">OFFSET(TblImps[[#This Row],[Servertime]],-1,0)+1/24</f>
        <v>45972.458333333132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45972.249999999796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45972.249999999796</v>
      </c>
      <c r="BZ88" s="294">
        <f ca="1">OFFSET(TblImps[[#This Row],[Servertime]],-1,0)+1/24</f>
        <v>45972.499999999796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45972.291666666461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45972.291666666461</v>
      </c>
      <c r="BZ89" s="294">
        <f ca="1">OFFSET(TblImps[[#This Row],[Servertime]],-1,0)+1/24</f>
        <v>45972.541666666461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45972.333333333125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45972.333333333125</v>
      </c>
      <c r="BZ90" s="294">
        <f ca="1">OFFSET(TblImps[[#This Row],[Servertime]],-1,0)+1/24</f>
        <v>45972.583333333125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45972.374999999789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45972.374999999789</v>
      </c>
      <c r="BZ91" s="294">
        <f ca="1">OFFSET(TblImps[[#This Row],[Servertime]],-1,0)+1/24</f>
        <v>45972.624999999789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45972.416666666453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45972.416666666453</v>
      </c>
      <c r="BZ92" s="294">
        <f ca="1">OFFSET(TblImps[[#This Row],[Servertime]],-1,0)+1/24</f>
        <v>45972.666666666453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45972.458333333117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45972.458333333117</v>
      </c>
      <c r="BZ93" s="294">
        <f ca="1">OFFSET(TblImps[[#This Row],[Servertime]],-1,0)+1/24</f>
        <v>45972.708333333117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45972.499999999782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45972.499999999782</v>
      </c>
      <c r="BZ94" s="294">
        <f ca="1">OFFSET(TblImps[[#This Row],[Servertime]],-1,0)+1/24</f>
        <v>45972.749999999782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45972.541666666446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45972.541666666446</v>
      </c>
      <c r="BZ95" s="294">
        <f ca="1">OFFSET(TblImps[[#This Row],[Servertime]],-1,0)+1/24</f>
        <v>45972.791666666446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45972.58333333311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45972.58333333311</v>
      </c>
      <c r="BZ96" s="294">
        <f ca="1">OFFSET(TblImps[[#This Row],[Servertime]],-1,0)+1/24</f>
        <v>45972.83333333311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45972.624999999774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45972.624999999774</v>
      </c>
      <c r="BZ97" s="294">
        <f ca="1">OFFSET(TblImps[[#This Row],[Servertime]],-1,0)+1/24</f>
        <v>45972.874999999774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45972.666666666439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45972.666666666439</v>
      </c>
      <c r="BZ98" s="294">
        <f ca="1">OFFSET(TblImps[[#This Row],[Servertime]],-1,0)+1/24</f>
        <v>45972.916666666439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45972.708333333103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45972.708333333103</v>
      </c>
      <c r="BZ99" s="294">
        <f ca="1">OFFSET(TblImps[[#This Row],[Servertime]],-1,0)+1/24</f>
        <v>45972.958333333103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45972.749999999767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45972.749999999767</v>
      </c>
      <c r="BZ100" s="294">
        <f ca="1">OFFSET(TblImps[[#This Row],[Servertime]],-1,0)+1/24</f>
        <v>45972.999999999767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45972.791666666431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45972.791666666431</v>
      </c>
      <c r="BZ101" s="294">
        <f ca="1">OFFSET(TblImps[[#This Row],[Servertime]],-1,0)+1/24</f>
        <v>45973.041666666431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45972.833333333096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45972.833333333096</v>
      </c>
      <c r="BZ102" s="294">
        <f ca="1">OFFSET(TblImps[[#This Row],[Servertime]],-1,0)+1/24</f>
        <v>45973.083333333096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45972.87499999976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45972.87499999976</v>
      </c>
      <c r="BZ103" s="294">
        <f ca="1">OFFSET(TblImps[[#This Row],[Servertime]],-1,0)+1/24</f>
        <v>45973.12499999976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45972.916666666424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45972.916666666424</v>
      </c>
      <c r="BZ104" s="294">
        <f ca="1">OFFSET(TblImps[[#This Row],[Servertime]],-1,0)+1/24</f>
        <v>45973.166666666424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45972.958333333088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45972.958333333088</v>
      </c>
      <c r="BZ105" s="294">
        <f ca="1">OFFSET(TblImps[[#This Row],[Servertime]],-1,0)+1/24</f>
        <v>45973.208333333088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45972.999999999753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45972.999999999753</v>
      </c>
      <c r="BZ106" s="294">
        <f ca="1">OFFSET(TblImps[[#This Row],[Servertime]],-1,0)+1/24</f>
        <v>45973.249999999753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45973.041666666417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45973.041666666417</v>
      </c>
      <c r="BZ107" s="294">
        <f ca="1">OFFSET(TblImps[[#This Row],[Servertime]],-1,0)+1/24</f>
        <v>45973.291666666417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45973.083333333081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45973.083333333081</v>
      </c>
      <c r="BZ108" s="294">
        <f ca="1">OFFSET(TblImps[[#This Row],[Servertime]],-1,0)+1/24</f>
        <v>45973.333333333081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45973.124999999745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45973.124999999745</v>
      </c>
      <c r="BZ109" s="294">
        <f ca="1">OFFSET(TblImps[[#This Row],[Servertime]],-1,0)+1/24</f>
        <v>45973.374999999745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45973.16666666641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45973.16666666641</v>
      </c>
      <c r="BZ110" s="294">
        <f ca="1">OFFSET(TblImps[[#This Row],[Servertime]],-1,0)+1/24</f>
        <v>45973.41666666641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45973.208333333074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45973.208333333074</v>
      </c>
      <c r="BZ111" s="294">
        <f ca="1">OFFSET(TblImps[[#This Row],[Servertime]],-1,0)+1/24</f>
        <v>45973.458333333074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45973.249999999738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45973.249999999738</v>
      </c>
      <c r="BZ112" s="294">
        <f ca="1">OFFSET(TblImps[[#This Row],[Servertime]],-1,0)+1/24</f>
        <v>45973.499999999738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45973.291666666402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45973.291666666402</v>
      </c>
      <c r="BZ113" s="294">
        <f ca="1">OFFSET(TblImps[[#This Row],[Servertime]],-1,0)+1/24</f>
        <v>45973.541666666402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45973.333333333067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45973.333333333067</v>
      </c>
      <c r="BZ114" s="294">
        <f ca="1">OFFSET(TblImps[[#This Row],[Servertime]],-1,0)+1/24</f>
        <v>45973.583333333067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45973.374999999731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45973.374999999731</v>
      </c>
      <c r="BZ115" s="294">
        <f ca="1">OFFSET(TblImps[[#This Row],[Servertime]],-1,0)+1/24</f>
        <v>45973.624999999731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45973.416666666395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45973.416666666395</v>
      </c>
      <c r="BZ116" s="294">
        <f ca="1">OFFSET(TblImps[[#This Row],[Servertime]],-1,0)+1/24</f>
        <v>45973.666666666395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45973.458333333059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45973.458333333059</v>
      </c>
      <c r="BZ117" s="294">
        <f ca="1">OFFSET(TblImps[[#This Row],[Servertime]],-1,0)+1/24</f>
        <v>45973.708333333059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45973.499999999724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45973.499999999724</v>
      </c>
      <c r="BZ118" s="294">
        <f ca="1">OFFSET(TblImps[[#This Row],[Servertime]],-1,0)+1/24</f>
        <v>45973.749999999724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45973.541666666388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45973.541666666388</v>
      </c>
      <c r="BZ119" s="294">
        <f ca="1">OFFSET(TblImps[[#This Row],[Servertime]],-1,0)+1/24</f>
        <v>45973.791666666388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45973.583333333052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45973.583333333052</v>
      </c>
      <c r="BZ120" s="294">
        <f ca="1">OFFSET(TblImps[[#This Row],[Servertime]],-1,0)+1/24</f>
        <v>45973.833333333052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45973.624999999716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45973.624999999716</v>
      </c>
      <c r="BZ121" s="294">
        <f ca="1">OFFSET(TblImps[[#This Row],[Servertime]],-1,0)+1/24</f>
        <v>45973.874999999716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45973.66666666638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45973.66666666638</v>
      </c>
      <c r="BZ122" s="294">
        <f ca="1">OFFSET(TblImps[[#This Row],[Servertime]],-1,0)+1/24</f>
        <v>45973.91666666638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45973.708333333045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45973.708333333045</v>
      </c>
      <c r="BZ123" s="294">
        <f ca="1">OFFSET(TblImps[[#This Row],[Servertime]],-1,0)+1/24</f>
        <v>45973.958333333045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45973.749999999709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45973.749999999709</v>
      </c>
      <c r="BZ124" s="294">
        <f ca="1">OFFSET(TblImps[[#This Row],[Servertime]],-1,0)+1/24</f>
        <v>45973.999999999709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45973.791666666373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45973.791666666373</v>
      </c>
      <c r="BZ125" s="294">
        <f ca="1">OFFSET(TblImps[[#This Row],[Servertime]],-1,0)+1/24</f>
        <v>45974.041666666373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45973.833333333037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45973.833333333037</v>
      </c>
      <c r="BZ126" s="294">
        <f ca="1">OFFSET(TblImps[[#This Row],[Servertime]],-1,0)+1/24</f>
        <v>45974.083333333037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45973.874999999702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45973.874999999702</v>
      </c>
      <c r="BZ127" s="294">
        <f ca="1">OFFSET(TblImps[[#This Row],[Servertime]],-1,0)+1/24</f>
        <v>45974.124999999702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45973.916666666366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45973.916666666366</v>
      </c>
      <c r="BZ128" s="294">
        <f ca="1">OFFSET(TblImps[[#This Row],[Servertime]],-1,0)+1/24</f>
        <v>45974.166666666366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45973.95833333303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45973.95833333303</v>
      </c>
      <c r="BZ129" s="294">
        <f ca="1">OFFSET(TblImps[[#This Row],[Servertime]],-1,0)+1/24</f>
        <v>45974.20833333303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45973.999999999694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45973.999999999694</v>
      </c>
      <c r="BZ130" s="294">
        <f ca="1">OFFSET(TblImps[[#This Row],[Servertime]],-1,0)+1/24</f>
        <v>45974.249999999694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45974.041666666359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45974.041666666359</v>
      </c>
      <c r="BZ131" s="294">
        <f ca="1">OFFSET(TblImps[[#This Row],[Servertime]],-1,0)+1/24</f>
        <v>45974.291666666359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45974.083333333023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45974.083333333023</v>
      </c>
      <c r="BZ132" s="294">
        <f ca="1">OFFSET(TblImps[[#This Row],[Servertime]],-1,0)+1/24</f>
        <v>45974.333333333023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45974.124999999687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45974.124999999687</v>
      </c>
      <c r="BZ133" s="294">
        <f ca="1">OFFSET(TblImps[[#This Row],[Servertime]],-1,0)+1/24</f>
        <v>45974.374999999687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45974.166666666351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45974.166666666351</v>
      </c>
      <c r="BZ134" s="294">
        <f ca="1">OFFSET(TblImps[[#This Row],[Servertime]],-1,0)+1/24</f>
        <v>45974.416666666351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45974.208333333016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45974.208333333016</v>
      </c>
      <c r="BZ135" s="294">
        <f ca="1">OFFSET(TblImps[[#This Row],[Servertime]],-1,0)+1/24</f>
        <v>45974.458333333016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45974.24999999968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45974.24999999968</v>
      </c>
      <c r="BZ136" s="294">
        <f ca="1">OFFSET(TblImps[[#This Row],[Servertime]],-1,0)+1/24</f>
        <v>45974.49999999968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$K4=49</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91"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A88" s="303" t="s">
        <v>424</v>
      </c>
      <c r="B88" s="45">
        <v>5</v>
      </c>
      <c r="C88" s="45" t="str">
        <f t="shared" si="0"/>
        <v>* Landsize</v>
      </c>
      <c r="D88" s="156"/>
      <c r="F88" s="118">
        <v>0.05</v>
      </c>
      <c r="G88" s="45" t="s">
        <v>31</v>
      </c>
      <c r="L88" s="45" t="s">
        <v>563</v>
      </c>
      <c r="M88" s="407">
        <v>-2.5000000000000001E-2</v>
      </c>
      <c r="N88" s="45" t="s">
        <v>639</v>
      </c>
      <c r="S88" s="108" t="s">
        <v>695</v>
      </c>
      <c r="T88" s="108"/>
      <c r="U88" s="157"/>
    </row>
    <row r="89" spans="1:23" x14ac:dyDescent="0.2">
      <c r="A89" s="303" t="s">
        <v>1063</v>
      </c>
      <c r="B89" s="45">
        <v>5</v>
      </c>
      <c r="C89" s="45" t="str">
        <f t="shared" si="0"/>
        <v>* Landsize</v>
      </c>
      <c r="D89" s="118">
        <v>0.01</v>
      </c>
      <c r="E89" s="45" t="s">
        <v>357</v>
      </c>
      <c r="F89" s="156">
        <v>0.1</v>
      </c>
      <c r="G89" s="45" t="s">
        <v>1065</v>
      </c>
      <c r="M89"/>
      <c r="S89" s="108"/>
      <c r="T89" s="108"/>
    </row>
    <row r="90" spans="1:23" x14ac:dyDescent="0.2">
      <c r="A90" s="303" t="s">
        <v>1070</v>
      </c>
      <c r="B90" s="45">
        <v>5</v>
      </c>
      <c r="C90" s="45" t="str">
        <f t="shared" si="0"/>
        <v>* Landsize</v>
      </c>
      <c r="F90" s="156">
        <v>0.15</v>
      </c>
      <c r="G90" s="45" t="s">
        <v>106</v>
      </c>
      <c r="L90" s="45" t="s">
        <v>565</v>
      </c>
      <c r="M90" s="2">
        <v>0.05</v>
      </c>
      <c r="N90" s="45" t="s">
        <v>642</v>
      </c>
      <c r="S90" s="108" t="s">
        <v>696</v>
      </c>
      <c r="T90" s="108"/>
    </row>
    <row r="91" spans="1:23" x14ac:dyDescent="0.2">
      <c r="A91" s="303" t="s">
        <v>1127</v>
      </c>
      <c r="B91" s="45">
        <v>5</v>
      </c>
      <c r="C91" s="45" t="str">
        <f t="shared" si="0"/>
        <v>* Landsize</v>
      </c>
      <c r="F91" s="156">
        <v>-0.05</v>
      </c>
      <c r="G91" s="45" t="s">
        <v>106</v>
      </c>
      <c r="L91" s="45" t="s">
        <v>567</v>
      </c>
      <c r="M91" s="407">
        <v>2.5000000000000001E-2</v>
      </c>
      <c r="N91" s="45" t="s">
        <v>644</v>
      </c>
      <c r="S91" s="108" t="s">
        <v>697</v>
      </c>
      <c r="T91" s="108"/>
      <c r="U91" s="157"/>
    </row>
    <row r="92" spans="1:23" x14ac:dyDescent="0.2">
      <c r="F92" s="156">
        <v>0</v>
      </c>
      <c r="G92" s="45" t="s">
        <v>1128</v>
      </c>
      <c r="L92" s="45" t="s">
        <v>569</v>
      </c>
      <c r="M92" s="407">
        <v>7.4999999999999997E-2</v>
      </c>
      <c r="N92" s="45" t="s">
        <v>645</v>
      </c>
      <c r="O92" s="118">
        <v>0.25</v>
      </c>
      <c r="P92" s="45" t="s">
        <v>646</v>
      </c>
      <c r="S92" s="108" t="s">
        <v>698</v>
      </c>
      <c r="T92" s="108"/>
      <c r="U92" s="157"/>
      <c r="W92" s="156"/>
    </row>
    <row r="93" spans="1:23" x14ac:dyDescent="0.2">
      <c r="F93" s="45">
        <v>0.5</v>
      </c>
      <c r="G93" s="45" t="s">
        <v>1129</v>
      </c>
      <c r="L93" s="45" t="s">
        <v>570</v>
      </c>
      <c r="M93" s="407">
        <v>0.1</v>
      </c>
      <c r="N93" s="45" t="s">
        <v>629</v>
      </c>
      <c r="O93" s="156">
        <v>0.05</v>
      </c>
      <c r="P93" s="45" t="s">
        <v>647</v>
      </c>
      <c r="S93" s="108" t="s">
        <v>699</v>
      </c>
      <c r="T93" s="108"/>
      <c r="U93" s="157"/>
      <c r="W93" s="156"/>
    </row>
    <row r="94" spans="1:23" x14ac:dyDescent="0.2">
      <c r="L94" s="45" t="s">
        <v>571</v>
      </c>
      <c r="M94" s="407">
        <v>-1.7500000000000002E-2</v>
      </c>
      <c r="N94" s="45" t="s">
        <v>632</v>
      </c>
      <c r="S94" s="108" t="s">
        <v>681</v>
      </c>
      <c r="T94" s="108"/>
    </row>
    <row r="95" spans="1:23" x14ac:dyDescent="0.2">
      <c r="A95" s="302" t="s">
        <v>82</v>
      </c>
      <c r="L95" s="45" t="s">
        <v>572</v>
      </c>
      <c r="M95" s="407">
        <v>1.4999999999999999E-2</v>
      </c>
      <c r="N95" s="45" t="s">
        <v>643</v>
      </c>
      <c r="S95" s="108" t="s">
        <v>692</v>
      </c>
      <c r="T95" s="108"/>
      <c r="U95" s="156"/>
    </row>
    <row r="96" spans="1:23" x14ac:dyDescent="0.2">
      <c r="A96" s="303" t="s">
        <v>267</v>
      </c>
      <c r="B96" s="45">
        <f>30 + IF(race="Kobold",10,0) + IF(race="Nox",5,0) + IF(race="Undead",20,0)</f>
        <v>30</v>
      </c>
      <c r="C96" s="45" t="s">
        <v>239</v>
      </c>
      <c r="L96" s="45" t="s">
        <v>573</v>
      </c>
      <c r="M96" s="165">
        <f>-7.5%/explore_tech_divisor</f>
        <v>-7.4999999999999997E-2</v>
      </c>
      <c r="N96" s="45" t="s">
        <v>633</v>
      </c>
      <c r="O96" s="45">
        <v>-2</v>
      </c>
      <c r="P96" s="45" t="s">
        <v>664</v>
      </c>
      <c r="S96" s="108" t="s">
        <v>700</v>
      </c>
      <c r="T96" s="108"/>
      <c r="U96" s="157"/>
    </row>
    <row r="97" spans="1:23" x14ac:dyDescent="0.2">
      <c r="L97" s="45" t="s">
        <v>574</v>
      </c>
      <c r="M97" s="2">
        <v>0.15</v>
      </c>
      <c r="N97" s="45" t="s">
        <v>1114</v>
      </c>
      <c r="S97" s="108" t="s">
        <v>1112</v>
      </c>
      <c r="T97" s="108"/>
      <c r="U97" s="156"/>
    </row>
    <row r="98" spans="1:23" x14ac:dyDescent="0.2">
      <c r="A98" s="302" t="s">
        <v>350</v>
      </c>
      <c r="L98" s="45" t="s">
        <v>575</v>
      </c>
      <c r="M98" s="2">
        <v>-0.1</v>
      </c>
      <c r="N98" s="45" t="s">
        <v>636</v>
      </c>
      <c r="S98" s="108" t="s">
        <v>685</v>
      </c>
      <c r="T98" s="108"/>
      <c r="U98" s="156"/>
      <c r="W98" s="156"/>
    </row>
    <row r="99" spans="1:23" x14ac:dyDescent="0.2">
      <c r="A99" s="303" t="s">
        <v>502</v>
      </c>
      <c r="B99" s="45">
        <v>250</v>
      </c>
      <c r="M99"/>
      <c r="S99" s="108"/>
      <c r="T99" s="108"/>
    </row>
    <row r="100" spans="1:23" x14ac:dyDescent="0.2">
      <c r="A100" s="303" t="s">
        <v>503</v>
      </c>
      <c r="B100" s="156">
        <v>0.01</v>
      </c>
      <c r="L100" s="45" t="s">
        <v>576</v>
      </c>
      <c r="M100" s="407">
        <v>0.125</v>
      </c>
      <c r="N100" s="45" t="s">
        <v>649</v>
      </c>
      <c r="S100" s="108" t="s">
        <v>702</v>
      </c>
      <c r="T100" s="108"/>
      <c r="U100" s="157"/>
    </row>
    <row r="101" spans="1:23" x14ac:dyDescent="0.2">
      <c r="A101" s="303" t="s">
        <v>504</v>
      </c>
      <c r="B101" s="156">
        <v>0.01</v>
      </c>
      <c r="L101" s="45" t="s">
        <v>577</v>
      </c>
      <c r="M101"/>
      <c r="N101" s="45" t="s">
        <v>624</v>
      </c>
      <c r="S101" s="108" t="s">
        <v>703</v>
      </c>
      <c r="T101" s="108"/>
    </row>
    <row r="102" spans="1:23" x14ac:dyDescent="0.2">
      <c r="A102" s="303" t="s">
        <v>505</v>
      </c>
      <c r="B102" s="156">
        <v>0.01</v>
      </c>
      <c r="L102" s="45" t="s">
        <v>578</v>
      </c>
      <c r="M102" s="407">
        <v>2.5000000000000001E-2</v>
      </c>
      <c r="N102" s="45" t="s">
        <v>644</v>
      </c>
      <c r="O102" s="157">
        <v>7.4999999999999997E-2</v>
      </c>
      <c r="P102" s="45" t="s">
        <v>642</v>
      </c>
      <c r="S102" s="108" t="s">
        <v>704</v>
      </c>
      <c r="T102" s="108"/>
      <c r="U102" s="157"/>
      <c r="W102" s="157"/>
    </row>
    <row r="103" spans="1:23" x14ac:dyDescent="0.2">
      <c r="L103" s="45" t="s">
        <v>579</v>
      </c>
      <c r="M103" s="2">
        <v>0.04</v>
      </c>
      <c r="N103" s="45" t="s">
        <v>631</v>
      </c>
      <c r="S103" s="108" t="s">
        <v>705</v>
      </c>
      <c r="T103" s="108"/>
      <c r="U103" s="156"/>
    </row>
    <row r="104" spans="1:23" x14ac:dyDescent="0.2">
      <c r="A104" s="302" t="s">
        <v>455</v>
      </c>
      <c r="L104" s="45" t="s">
        <v>580</v>
      </c>
      <c r="M104">
        <v>2</v>
      </c>
      <c r="N104" s="45" t="s">
        <v>1080</v>
      </c>
      <c r="S104" s="108" t="s">
        <v>1047</v>
      </c>
      <c r="T104" s="108"/>
      <c r="U104" s="156"/>
    </row>
    <row r="105" spans="1:23" x14ac:dyDescent="0.2">
      <c r="L105" s="45" t="s">
        <v>581</v>
      </c>
      <c r="M105" s="407">
        <v>-0.1</v>
      </c>
      <c r="N105" s="45" t="s">
        <v>639</v>
      </c>
      <c r="S105" s="108" t="s">
        <v>707</v>
      </c>
      <c r="T105" s="108"/>
      <c r="U105" s="156"/>
    </row>
    <row r="106" spans="1:23" x14ac:dyDescent="0.2">
      <c r="A106" s="303" t="s">
        <v>456</v>
      </c>
      <c r="B106" s="45" t="s">
        <v>210</v>
      </c>
      <c r="D106" s="316">
        <v>0.3</v>
      </c>
      <c r="E106" s="45" t="s">
        <v>435</v>
      </c>
      <c r="L106" s="45" t="s">
        <v>583</v>
      </c>
      <c r="M106">
        <v>-1</v>
      </c>
      <c r="N106" s="45" t="s">
        <v>746</v>
      </c>
      <c r="S106" s="108" t="s">
        <v>1049</v>
      </c>
      <c r="T106" s="108"/>
      <c r="U106" s="157"/>
    </row>
    <row r="107" spans="1:23" x14ac:dyDescent="0.2">
      <c r="B107" s="45" t="s">
        <v>208</v>
      </c>
      <c r="D107" s="316">
        <v>0.2</v>
      </c>
      <c r="E107" s="45" t="s">
        <v>435</v>
      </c>
      <c r="L107" s="45" t="s">
        <v>584</v>
      </c>
      <c r="M107" s="2">
        <v>-0.2</v>
      </c>
      <c r="N107" s="45" t="s">
        <v>650</v>
      </c>
      <c r="S107" s="108" t="s">
        <v>706</v>
      </c>
      <c r="T107" s="108"/>
    </row>
    <row r="108" spans="1:23" x14ac:dyDescent="0.2">
      <c r="B108" s="45" t="s">
        <v>457</v>
      </c>
      <c r="D108" s="316">
        <v>0.3</v>
      </c>
      <c r="E108" s="45" t="s">
        <v>435</v>
      </c>
      <c r="M108"/>
    </row>
    <row r="109" spans="1:23" x14ac:dyDescent="0.2">
      <c r="B109" s="45" t="s">
        <v>458</v>
      </c>
      <c r="D109" s="316">
        <v>0.6</v>
      </c>
      <c r="E109" s="45" t="s">
        <v>435</v>
      </c>
      <c r="L109" s="45" t="s">
        <v>585</v>
      </c>
      <c r="M109" s="407">
        <v>2.5000000000000001E-2</v>
      </c>
      <c r="N109" s="45" t="s">
        <v>1053</v>
      </c>
      <c r="O109" s="45" t="s">
        <v>652</v>
      </c>
      <c r="S109" s="108" t="s">
        <v>710</v>
      </c>
      <c r="T109" s="108"/>
      <c r="U109" s="156"/>
      <c r="W109" s="156"/>
    </row>
    <row r="110" spans="1:23" x14ac:dyDescent="0.2">
      <c r="L110" s="45" t="s">
        <v>586</v>
      </c>
      <c r="M110" s="2">
        <v>-0.2</v>
      </c>
      <c r="N110" s="45" t="s">
        <v>668</v>
      </c>
      <c r="O110" s="156">
        <v>-0.2</v>
      </c>
      <c r="P110" s="45" t="s">
        <v>651</v>
      </c>
      <c r="Q110" s="5"/>
      <c r="R110" s="5"/>
      <c r="S110" s="108" t="s">
        <v>709</v>
      </c>
      <c r="T110" s="108"/>
    </row>
    <row r="111" spans="1:23" x14ac:dyDescent="0.2">
      <c r="A111" s="303" t="s">
        <v>459</v>
      </c>
      <c r="B111" s="45" t="s">
        <v>210</v>
      </c>
      <c r="D111" s="45">
        <v>4000</v>
      </c>
      <c r="E111" s="45" t="s">
        <v>506</v>
      </c>
      <c r="L111" s="45" t="s">
        <v>587</v>
      </c>
      <c r="M111" s="407">
        <v>-1.7500000000000002E-2</v>
      </c>
      <c r="N111" s="45" t="s">
        <v>632</v>
      </c>
      <c r="S111" s="108" t="s">
        <v>711</v>
      </c>
      <c r="T111" s="108"/>
      <c r="U111" s="156"/>
    </row>
    <row r="112" spans="1:23" x14ac:dyDescent="0.2">
      <c r="B112" s="45" t="s">
        <v>208</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457</v>
      </c>
      <c r="D113" s="45">
        <v>7500</v>
      </c>
      <c r="E113" s="45" t="s">
        <v>506</v>
      </c>
      <c r="L113" s="45" t="s">
        <v>589</v>
      </c>
      <c r="M113" s="407">
        <v>-1.7500000000000002E-2</v>
      </c>
      <c r="N113" s="45" t="s">
        <v>632</v>
      </c>
      <c r="S113" s="108" t="s">
        <v>713</v>
      </c>
      <c r="T113" s="108"/>
      <c r="U113" s="156"/>
    </row>
    <row r="114" spans="1:23" x14ac:dyDescent="0.2">
      <c r="B114" s="45" t="s">
        <v>526</v>
      </c>
      <c r="D114" s="45">
        <v>5000</v>
      </c>
      <c r="E114" s="45" t="s">
        <v>506</v>
      </c>
      <c r="L114" s="45" t="s">
        <v>590</v>
      </c>
      <c r="M114">
        <v>1</v>
      </c>
      <c r="N114" s="45" t="s">
        <v>666</v>
      </c>
      <c r="S114" s="108" t="s">
        <v>392</v>
      </c>
      <c r="T114" s="108"/>
      <c r="U114" s="156"/>
      <c r="W114" s="156"/>
    </row>
    <row r="115" spans="1:23" x14ac:dyDescent="0.2">
      <c r="B115" s="45" t="s">
        <v>211</v>
      </c>
      <c r="D115" s="45">
        <v>5000</v>
      </c>
      <c r="E115" s="45" t="s">
        <v>506</v>
      </c>
      <c r="L115" s="45" t="s">
        <v>591</v>
      </c>
      <c r="M115" s="2">
        <v>-0.01</v>
      </c>
      <c r="N115" s="45" t="s">
        <v>654</v>
      </c>
      <c r="S115" s="108" t="s">
        <v>715</v>
      </c>
      <c r="T115" s="108"/>
      <c r="U115" s="156"/>
    </row>
    <row r="116" spans="1:23" x14ac:dyDescent="0.2">
      <c r="T116" s="108"/>
    </row>
    <row r="117" spans="1:23" x14ac:dyDescent="0.2">
      <c r="A117" s="302" t="s">
        <v>460</v>
      </c>
      <c r="F117" s="45" t="s">
        <v>462</v>
      </c>
      <c r="L117" s="45" t="s">
        <v>592</v>
      </c>
      <c r="M117" s="29">
        <v>1.4999999999999999E-2</v>
      </c>
      <c r="N117" s="45" t="s">
        <v>643</v>
      </c>
      <c r="S117" s="108" t="s">
        <v>716</v>
      </c>
      <c r="T117" s="108"/>
      <c r="U117" s="157"/>
    </row>
    <row r="118" spans="1:23" x14ac:dyDescent="0.2">
      <c r="A118" s="303" t="s">
        <v>1120</v>
      </c>
      <c r="B118" s="238"/>
      <c r="C118" s="319">
        <v>0.2</v>
      </c>
      <c r="D118" s="45" t="s">
        <v>466</v>
      </c>
      <c r="F118" s="177">
        <v>2</v>
      </c>
      <c r="L118" s="45" t="s">
        <v>593</v>
      </c>
      <c r="M118" s="407">
        <v>2.5000000000000001E-2</v>
      </c>
      <c r="N118" s="45" t="s">
        <v>644</v>
      </c>
      <c r="O118" s="156">
        <v>-0.05</v>
      </c>
      <c r="P118" s="45" t="s">
        <v>655</v>
      </c>
      <c r="S118" s="108" t="s">
        <v>717</v>
      </c>
      <c r="T118" s="108"/>
      <c r="U118" s="157"/>
      <c r="W118" s="156"/>
    </row>
    <row r="119" spans="1:23" x14ac:dyDescent="0.2">
      <c r="A119" s="303" t="s">
        <v>125</v>
      </c>
      <c r="B119" s="116" t="s">
        <v>292</v>
      </c>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B120" s="45" t="s">
        <v>291</v>
      </c>
      <c r="C120" s="118">
        <v>0.2</v>
      </c>
      <c r="D120" s="45" t="s">
        <v>466</v>
      </c>
      <c r="F120" s="177">
        <v>2</v>
      </c>
      <c r="L120" s="45" t="s">
        <v>596</v>
      </c>
      <c r="M120" s="407">
        <v>-0.125</v>
      </c>
      <c r="N120" s="45" t="s">
        <v>656</v>
      </c>
      <c r="S120" s="108" t="s">
        <v>718</v>
      </c>
      <c r="T120" s="108"/>
      <c r="U120" s="157"/>
    </row>
    <row r="121" spans="1:23" x14ac:dyDescent="0.2">
      <c r="A121" s="303" t="s">
        <v>139</v>
      </c>
      <c r="B121" s="238"/>
      <c r="C121" s="319">
        <v>0.2</v>
      </c>
      <c r="D121" s="45" t="s">
        <v>466</v>
      </c>
      <c r="F121" s="177">
        <v>4</v>
      </c>
      <c r="L121" s="45" t="s">
        <v>598</v>
      </c>
      <c r="M121" s="407">
        <v>0.01</v>
      </c>
      <c r="N121" s="45" t="s">
        <v>643</v>
      </c>
      <c r="O121" s="5"/>
      <c r="P121" s="5"/>
      <c r="S121" s="108" t="s">
        <v>714</v>
      </c>
      <c r="T121" s="108"/>
      <c r="U121" s="156"/>
    </row>
    <row r="122" spans="1:23" x14ac:dyDescent="0.2">
      <c r="A122" s="303" t="s">
        <v>132</v>
      </c>
      <c r="B122" s="238"/>
      <c r="C122" s="319">
        <v>0.2</v>
      </c>
      <c r="D122" s="45" t="s">
        <v>467</v>
      </c>
      <c r="F122" s="177">
        <v>2</v>
      </c>
      <c r="L122" s="45" t="s">
        <v>599</v>
      </c>
      <c r="M122" s="29">
        <v>7.4999999999999997E-2</v>
      </c>
      <c r="N122" s="45" t="s">
        <v>669</v>
      </c>
      <c r="O122" s="156">
        <v>-0.05</v>
      </c>
      <c r="P122" s="45" t="s">
        <v>657</v>
      </c>
      <c r="S122" s="108" t="s">
        <v>720</v>
      </c>
      <c r="T122" s="108"/>
      <c r="U122" s="156"/>
      <c r="W122" s="156"/>
    </row>
    <row r="123" spans="1:23" x14ac:dyDescent="0.2">
      <c r="A123" s="303" t="s">
        <v>1058</v>
      </c>
      <c r="B123" s="116" t="s">
        <v>292</v>
      </c>
      <c r="C123" s="319">
        <v>0.1</v>
      </c>
      <c r="D123" s="45" t="s">
        <v>295</v>
      </c>
      <c r="F123" s="177">
        <v>0</v>
      </c>
      <c r="M123"/>
      <c r="S123" s="108"/>
      <c r="T123" s="108"/>
    </row>
    <row r="124" spans="1:23" x14ac:dyDescent="0.2">
      <c r="B124" s="45" t="s">
        <v>291</v>
      </c>
      <c r="C124" s="320">
        <v>0.1</v>
      </c>
      <c r="D124" s="45" t="s">
        <v>295</v>
      </c>
      <c r="F124" s="177">
        <v>0</v>
      </c>
      <c r="L124" s="45" t="s">
        <v>600</v>
      </c>
      <c r="M124" s="2">
        <v>0.3</v>
      </c>
      <c r="N124" s="45" t="s">
        <v>658</v>
      </c>
      <c r="S124" s="108" t="s">
        <v>721</v>
      </c>
      <c r="T124" s="108"/>
      <c r="U124" s="156"/>
    </row>
    <row r="125" spans="1:23" x14ac:dyDescent="0.2">
      <c r="A125" s="303" t="s">
        <v>461</v>
      </c>
      <c r="B125" s="238"/>
      <c r="C125" s="319">
        <v>0.2</v>
      </c>
      <c r="D125" s="45" t="s">
        <v>467</v>
      </c>
      <c r="F125" s="177">
        <v>3</v>
      </c>
      <c r="L125" s="45" t="s">
        <v>602</v>
      </c>
      <c r="M125">
        <v>1.25</v>
      </c>
      <c r="N125" s="45" t="s">
        <v>673</v>
      </c>
      <c r="S125" s="108" t="s">
        <v>725</v>
      </c>
      <c r="T125" s="108"/>
      <c r="U125" s="156"/>
    </row>
    <row r="126" spans="1:23" x14ac:dyDescent="0.2">
      <c r="A126" s="303" t="s">
        <v>332</v>
      </c>
      <c r="C126" s="177">
        <v>1</v>
      </c>
      <c r="D126" s="45" t="s">
        <v>463</v>
      </c>
      <c r="F126" s="177">
        <v>3</v>
      </c>
      <c r="L126" s="45" t="s">
        <v>604</v>
      </c>
      <c r="M126" s="407">
        <v>-7.4999999999999997E-2</v>
      </c>
      <c r="N126" s="45" t="s">
        <v>657</v>
      </c>
      <c r="O126" s="157">
        <v>7.4999999999999997E-3</v>
      </c>
      <c r="P126" s="45" t="s">
        <v>747</v>
      </c>
      <c r="S126" s="108" t="s">
        <v>1051</v>
      </c>
      <c r="T126" s="108"/>
      <c r="U126" s="156"/>
    </row>
    <row r="127" spans="1:23" x14ac:dyDescent="0.2">
      <c r="A127" s="303" t="s">
        <v>373</v>
      </c>
      <c r="B127" s="177" t="s">
        <v>465</v>
      </c>
      <c r="C127" s="116">
        <v>500</v>
      </c>
      <c r="D127" s="45" t="s">
        <v>464</v>
      </c>
      <c r="F127" s="177">
        <v>0</v>
      </c>
      <c r="L127" s="45" t="s">
        <v>605</v>
      </c>
      <c r="M127" s="407">
        <v>2.5000000000000001E-2</v>
      </c>
      <c r="N127" s="45" t="s">
        <v>660</v>
      </c>
      <c r="S127" s="108" t="s">
        <v>723</v>
      </c>
      <c r="T127" s="108"/>
      <c r="U127" s="157"/>
    </row>
    <row r="128" spans="1:23" x14ac:dyDescent="0.2">
      <c r="A128" s="303" t="s">
        <v>356</v>
      </c>
      <c r="B128" s="177" t="s">
        <v>465</v>
      </c>
      <c r="C128" s="116">
        <v>300</v>
      </c>
      <c r="D128" s="45" t="s">
        <v>464</v>
      </c>
      <c r="F128" s="177">
        <v>3</v>
      </c>
      <c r="L128" s="45" t="s">
        <v>606</v>
      </c>
      <c r="M128" s="407">
        <v>-2.5000000000000001E-2</v>
      </c>
      <c r="N128" s="45" t="s">
        <v>635</v>
      </c>
      <c r="O128" s="5">
        <v>2</v>
      </c>
      <c r="P128" s="5" t="s">
        <v>672</v>
      </c>
      <c r="S128" s="108" t="s">
        <v>724</v>
      </c>
      <c r="T128" s="108"/>
      <c r="U128" s="157"/>
    </row>
    <row r="129" spans="1:23" x14ac:dyDescent="0.2">
      <c r="A129" s="303" t="s">
        <v>422</v>
      </c>
      <c r="B129" s="238"/>
      <c r="C129" s="118">
        <v>0.1</v>
      </c>
      <c r="D129" s="45" t="s">
        <v>497</v>
      </c>
      <c r="F129" s="177">
        <v>4</v>
      </c>
      <c r="M129"/>
      <c r="S129" s="108"/>
      <c r="T129" s="108"/>
    </row>
    <row r="130" spans="1:23" x14ac:dyDescent="0.2">
      <c r="A130" s="303" t="s">
        <v>1124</v>
      </c>
      <c r="B130" s="45" t="s">
        <v>291</v>
      </c>
      <c r="C130" s="118">
        <v>0.1</v>
      </c>
      <c r="D130" s="45" t="s">
        <v>497</v>
      </c>
      <c r="F130" s="45">
        <v>1</v>
      </c>
      <c r="L130" s="45" t="s">
        <v>608</v>
      </c>
      <c r="M130" s="2">
        <v>0.6</v>
      </c>
      <c r="N130" s="45" t="s">
        <v>748</v>
      </c>
      <c r="S130" s="108" t="s">
        <v>1052</v>
      </c>
      <c r="T130" s="108"/>
    </row>
    <row r="131" spans="1:23" x14ac:dyDescent="0.2">
      <c r="L131" s="45" t="s">
        <v>609</v>
      </c>
      <c r="M131" s="407">
        <v>-7.4999999999999997E-2</v>
      </c>
      <c r="N131" s="45" t="s">
        <v>657</v>
      </c>
      <c r="S131" s="108" t="s">
        <v>726</v>
      </c>
      <c r="T131" s="108"/>
      <c r="U131" s="157"/>
    </row>
    <row r="132" spans="1:23" x14ac:dyDescent="0.2">
      <c r="A132" s="302" t="s">
        <v>263</v>
      </c>
      <c r="L132" s="45" t="s">
        <v>611</v>
      </c>
      <c r="M132">
        <v>2</v>
      </c>
      <c r="N132" s="45" t="s">
        <v>674</v>
      </c>
      <c r="S132" s="108" t="s">
        <v>727</v>
      </c>
      <c r="T132" s="108"/>
    </row>
    <row r="133" spans="1:23" x14ac:dyDescent="0.2">
      <c r="A133" s="303" t="s">
        <v>478</v>
      </c>
      <c r="B133" s="45">
        <v>20</v>
      </c>
      <c r="L133" s="45" t="s">
        <v>613</v>
      </c>
      <c r="M133" s="2">
        <v>0.3</v>
      </c>
      <c r="N133" s="45" t="s">
        <v>661</v>
      </c>
      <c r="S133" s="108" t="s">
        <v>728</v>
      </c>
      <c r="T133" s="108"/>
      <c r="U133" s="156"/>
    </row>
    <row r="134" spans="1:23" x14ac:dyDescent="0.2">
      <c r="A134" s="303" t="s">
        <v>476</v>
      </c>
      <c r="B134" s="45">
        <v>0</v>
      </c>
      <c r="C134" s="45" t="s">
        <v>477</v>
      </c>
      <c r="M134"/>
      <c r="S134" s="108"/>
      <c r="T134" s="108"/>
    </row>
    <row r="135" spans="1:23" x14ac:dyDescent="0.2">
      <c r="L135" s="45" t="s">
        <v>614</v>
      </c>
      <c r="M135" s="2">
        <v>-0.15</v>
      </c>
      <c r="N135" s="45" t="s">
        <v>670</v>
      </c>
      <c r="O135" s="156">
        <v>-0.05</v>
      </c>
      <c r="P135" s="45" t="s">
        <v>648</v>
      </c>
      <c r="S135" s="108" t="s">
        <v>729</v>
      </c>
      <c r="T135" s="108"/>
      <c r="U135" s="156"/>
      <c r="W135" s="156"/>
    </row>
    <row r="136" spans="1:23" x14ac:dyDescent="0.2">
      <c r="A136" s="302" t="s">
        <v>749</v>
      </c>
      <c r="L136" s="45" t="s">
        <v>616</v>
      </c>
      <c r="M136" s="407">
        <v>-0.05</v>
      </c>
      <c r="N136" s="45" t="s">
        <v>639</v>
      </c>
      <c r="S136" s="108" t="s">
        <v>730</v>
      </c>
      <c r="T136" s="108"/>
      <c r="U136" s="157"/>
    </row>
    <row r="137" spans="1:23" x14ac:dyDescent="0.2">
      <c r="A137" s="303" t="s">
        <v>89</v>
      </c>
      <c r="B137" s="45" t="s">
        <v>3</v>
      </c>
      <c r="L137" s="45" t="s">
        <v>617</v>
      </c>
      <c r="M137" s="2">
        <v>-0.25</v>
      </c>
      <c r="N137" s="45" t="s">
        <v>662</v>
      </c>
      <c r="S137" s="108" t="s">
        <v>731</v>
      </c>
      <c r="T137" s="108"/>
      <c r="U137" s="156"/>
    </row>
    <row r="138" spans="1:23" x14ac:dyDescent="0.2">
      <c r="A138" s="303" t="s">
        <v>90</v>
      </c>
      <c r="B138" s="45" t="s">
        <v>3</v>
      </c>
      <c r="M138"/>
      <c r="S138" s="108"/>
      <c r="T138" s="108"/>
    </row>
    <row r="139" spans="1:23" x14ac:dyDescent="0.2">
      <c r="A139" s="303" t="s">
        <v>91</v>
      </c>
      <c r="B139" s="45" t="s">
        <v>3</v>
      </c>
      <c r="L139" s="45" t="s">
        <v>618</v>
      </c>
      <c r="M139" s="29">
        <v>7.4999999999999997E-2</v>
      </c>
      <c r="N139" s="45" t="s">
        <v>659</v>
      </c>
      <c r="S139" s="108" t="s">
        <v>722</v>
      </c>
      <c r="T139" s="108"/>
      <c r="U139" s="157"/>
    </row>
    <row r="140" spans="1:23" x14ac:dyDescent="0.2">
      <c r="A140" s="303" t="s">
        <v>92</v>
      </c>
      <c r="B140" s="45" t="s">
        <v>12</v>
      </c>
      <c r="L140" s="45" t="s">
        <v>620</v>
      </c>
      <c r="M140" s="407">
        <v>-7.4999999999999997E-2</v>
      </c>
      <c r="N140" s="45" t="s">
        <v>656</v>
      </c>
      <c r="S140" s="108" t="s">
        <v>732</v>
      </c>
      <c r="T140" s="108"/>
      <c r="U140" s="156"/>
    </row>
    <row r="141" spans="1:23" x14ac:dyDescent="0.2">
      <c r="A141" s="303" t="s">
        <v>93</v>
      </c>
      <c r="B141" s="45" t="s">
        <v>3</v>
      </c>
      <c r="M141"/>
    </row>
    <row r="142" spans="1:23" x14ac:dyDescent="0.2">
      <c r="A142" s="303" t="s">
        <v>94</v>
      </c>
      <c r="B142" s="45" t="s">
        <v>3</v>
      </c>
      <c r="L142" s="45" t="s">
        <v>621</v>
      </c>
      <c r="M142" s="2">
        <v>-0.05</v>
      </c>
      <c r="N142" s="45" t="s">
        <v>657</v>
      </c>
      <c r="S142" s="45" t="s">
        <v>733</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1107</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1107</v>
      </c>
      <c r="B157" s="45" t="s">
        <v>12</v>
      </c>
    </row>
    <row r="158" spans="1:13" x14ac:dyDescent="0.2">
      <c r="A158" s="303" t="s">
        <v>1123</v>
      </c>
      <c r="B158" s="45" t="s">
        <v>12</v>
      </c>
    </row>
    <row r="160" spans="1:13" x14ac:dyDescent="0.2">
      <c r="A160" s="303" t="s">
        <v>1038</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1039</v>
      </c>
    </row>
    <row r="167" spans="1:5" x14ac:dyDescent="0.2">
      <c r="A167" s="303" t="s">
        <v>277</v>
      </c>
      <c r="B167" s="156">
        <v>0.75</v>
      </c>
    </row>
    <row r="169" spans="1:5" x14ac:dyDescent="0.2">
      <c r="A169" s="302" t="s">
        <v>1096</v>
      </c>
    </row>
    <row r="170" spans="1:5" x14ac:dyDescent="0.2">
      <c r="A170" s="303" t="s">
        <v>452</v>
      </c>
      <c r="B170" s="45">
        <v>0</v>
      </c>
    </row>
    <row r="172" spans="1:5" x14ac:dyDescent="0.2">
      <c r="A172" s="302" t="s">
        <v>1121</v>
      </c>
      <c r="E172" s="45" t="s">
        <v>462</v>
      </c>
    </row>
    <row r="173" spans="1:5" x14ac:dyDescent="0.2">
      <c r="A173" s="303" t="s">
        <v>1119</v>
      </c>
      <c r="B173" s="45" t="s">
        <v>7</v>
      </c>
      <c r="C173" s="319">
        <v>0.2</v>
      </c>
      <c r="D173" s="45" t="s">
        <v>466</v>
      </c>
      <c r="E173" s="45">
        <v>1</v>
      </c>
    </row>
    <row r="175" spans="1:5" x14ac:dyDescent="0.2">
      <c r="A175" s="302" t="s">
        <v>1146</v>
      </c>
      <c r="B175" s="45">
        <v>350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2025-10-31T01:56:12Z</dcterms:modified>
</cp:coreProperties>
</file>