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8755" windowHeight="12600"/>
  </bookViews>
  <sheets>
    <sheet name="Sheet1" sheetId="1" r:id="rId1"/>
    <sheet name="Races" sheetId="2" r:id="rId2"/>
    <sheet name="Sheet3" sheetId="3" r:id="rId3"/>
  </sheets>
  <externalReferences>
    <externalReference r:id="rId4"/>
  </externalReferences>
  <definedNames>
    <definedName name="banshee_bonus">[1]Constants!$C$149</definedName>
    <definedName name="banshee_cap">[1]Constants!$F$149</definedName>
    <definedName name="fanatic_bonus">[1]Constants!$C$146</definedName>
    <definedName name="fanatic_cap">[1]Constants!$F$146</definedName>
    <definedName name="flying_ant_bonus">[1]Constants!$C$143</definedName>
    <definedName name="flying_ant_cap">[1]Constants!$F$143</definedName>
    <definedName name="goat_witch_bonus">[1]Constants!$C$144</definedName>
    <definedName name="goat_witch_cap">[1]Constants!$F$144</definedName>
    <definedName name="holy_warrior_bonus">[1]Constants!$C$148</definedName>
    <definedName name="holy_warrior_cap">[1]Constants!$F$148</definedName>
    <definedName name="lizardman_bonus">[1]Constants!$C$157</definedName>
    <definedName name="lizardman_cap">[1]Constants!$F$157</definedName>
    <definedName name="minotaur_bonus">[1]Constants!$C$145</definedName>
    <definedName name="minotaur_cap">[1]Constants!$F$145</definedName>
    <definedName name="nox_nightshade_cap">[1]Constants!$F$142</definedName>
    <definedName name="nox_nightshade_swamp_bonus">[1]Constants!$C$142</definedName>
    <definedName name="phantom_bonus">[1]Constants!$C$151</definedName>
    <definedName name="phantom_cap">[1]Constants!$F$151</definedName>
    <definedName name="races">Races!$A$146:$A$180</definedName>
    <definedName name="staff_bonus">[1]Constants!$C$154</definedName>
    <definedName name="staff_cap">[1]Constants!$F$154</definedName>
    <definedName name="valkyrja_bonus">[1]Constants!$C$155</definedName>
    <definedName name="valkyrja_cap">[1]Constants!$F$155</definedName>
    <definedName name="warlock_bonus">[1]Constants!$C$156</definedName>
    <definedName name="warlock_cap">[1]Constants!$F$156</definedName>
    <definedName name="wraith_bonus">[1]Constants!$C$153</definedName>
    <definedName name="wraith_cap">[1]Constants!$F$153</definedName>
  </definedNames>
  <calcPr calcId="125725"/>
</workbook>
</file>

<file path=xl/calcChain.xml><?xml version="1.0" encoding="utf-8"?>
<calcChain xmlns="http://schemas.openxmlformats.org/spreadsheetml/2006/main">
  <c r="B22" i="1"/>
  <c r="B23"/>
  <c r="E47"/>
  <c r="F47"/>
  <c r="E45"/>
  <c r="F45"/>
  <c r="E46"/>
  <c r="F46"/>
  <c r="G36"/>
  <c r="G37"/>
  <c r="G38"/>
  <c r="G39"/>
  <c r="G40"/>
  <c r="G41"/>
  <c r="G42"/>
  <c r="G43"/>
  <c r="G44"/>
  <c r="G45"/>
  <c r="G46"/>
  <c r="G47"/>
  <c r="G48"/>
  <c r="G35"/>
  <c r="F48"/>
  <c r="F41"/>
  <c r="F44"/>
  <c r="F43"/>
  <c r="F42"/>
  <c r="F40"/>
  <c r="F39"/>
  <c r="E39"/>
  <c r="F38"/>
  <c r="F37"/>
  <c r="E36"/>
  <c r="F36"/>
  <c r="F35"/>
  <c r="A17"/>
  <c r="D6" l="1"/>
  <c r="A7"/>
  <c r="D7" s="1"/>
  <c r="A8"/>
  <c r="C8" l="1"/>
  <c r="D8"/>
  <c r="C7"/>
  <c r="A9"/>
  <c r="C9" l="1"/>
  <c r="D9"/>
  <c r="A10"/>
  <c r="C10" l="1"/>
  <c r="D10"/>
  <c r="B21" s="1"/>
  <c r="B25" s="1"/>
</calcChain>
</file>

<file path=xl/sharedStrings.xml><?xml version="1.0" encoding="utf-8"?>
<sst xmlns="http://schemas.openxmlformats.org/spreadsheetml/2006/main" count="361" uniqueCount="222">
  <si>
    <t>Races</t>
  </si>
  <si>
    <t>Identification</t>
  </si>
  <si>
    <t>Military Units</t>
  </si>
  <si>
    <t>Name</t>
  </si>
  <si>
    <t>Alignment</t>
  </si>
  <si>
    <t>Land Type</t>
  </si>
  <si>
    <t>Offense</t>
  </si>
  <si>
    <t>Defense</t>
  </si>
  <si>
    <t>Human</t>
  </si>
  <si>
    <t>Good</t>
  </si>
  <si>
    <t>Plain</t>
  </si>
  <si>
    <t>Spearman</t>
  </si>
  <si>
    <t>Archer</t>
  </si>
  <si>
    <t>Knight</t>
  </si>
  <si>
    <t>Cavalry</t>
  </si>
  <si>
    <t>Nomad</t>
  </si>
  <si>
    <t>Evil</t>
  </si>
  <si>
    <t>Fighter</t>
  </si>
  <si>
    <t>Kharash</t>
  </si>
  <si>
    <t>Kheshig</t>
  </si>
  <si>
    <t>Horse Archer</t>
  </si>
  <si>
    <t>Dwarf</t>
  </si>
  <si>
    <t>Mountain</t>
  </si>
  <si>
    <t>Soldier</t>
  </si>
  <si>
    <t>Miner</t>
  </si>
  <si>
    <t>Cleric</t>
  </si>
  <si>
    <t>Warrior</t>
  </si>
  <si>
    <t>Wood Elf</t>
  </si>
  <si>
    <t>Forest</t>
  </si>
  <si>
    <t>Ranger</t>
  </si>
  <si>
    <t>Longbowman</t>
  </si>
  <si>
    <t>Mystic</t>
  </si>
  <si>
    <t>Druid</t>
  </si>
  <si>
    <t>Halfling</t>
  </si>
  <si>
    <t>Hill</t>
  </si>
  <si>
    <t>Slinger</t>
  </si>
  <si>
    <t>Defender</t>
  </si>
  <si>
    <t>Staff Master</t>
  </si>
  <si>
    <t>Master Thief</t>
  </si>
  <si>
    <t>Gnome</t>
  </si>
  <si>
    <t>Suicide Squad</t>
  </si>
  <si>
    <t>Tinker</t>
  </si>
  <si>
    <t>Rockapult</t>
  </si>
  <si>
    <t>Juggernaut</t>
  </si>
  <si>
    <t>Merfolk</t>
  </si>
  <si>
    <t>Water</t>
  </si>
  <si>
    <t>Mermen</t>
  </si>
  <si>
    <t>Sirens</t>
  </si>
  <si>
    <t>Kraken</t>
  </si>
  <si>
    <t>Leviathan</t>
  </si>
  <si>
    <t>Sylvan</t>
  </si>
  <si>
    <t>Satyr</t>
  </si>
  <si>
    <t>Sprite</t>
  </si>
  <si>
    <t>Dryad</t>
  </si>
  <si>
    <t>Centaur</t>
  </si>
  <si>
    <t>Goblin</t>
  </si>
  <si>
    <t>Raider</t>
  </si>
  <si>
    <t>Shaman</t>
  </si>
  <si>
    <t>Hobgoblin</t>
  </si>
  <si>
    <t>Wolf Rider</t>
  </si>
  <si>
    <t>Troll</t>
  </si>
  <si>
    <t>Brute</t>
  </si>
  <si>
    <t>Ogre</t>
  </si>
  <si>
    <t>Basher</t>
  </si>
  <si>
    <t>Smasher</t>
  </si>
  <si>
    <t>Dark Elf</t>
  </si>
  <si>
    <t>Cavern</t>
  </si>
  <si>
    <t>Swordsman</t>
  </si>
  <si>
    <t>Gargoyle</t>
  </si>
  <si>
    <t>Adept</t>
  </si>
  <si>
    <t>Spirit Warrior</t>
  </si>
  <si>
    <t>Undead</t>
  </si>
  <si>
    <t>Swamp</t>
  </si>
  <si>
    <t>Skeleton</t>
  </si>
  <si>
    <t>Ghoul</t>
  </si>
  <si>
    <t>Revenant</t>
  </si>
  <si>
    <t>Wraith</t>
  </si>
  <si>
    <t>Spirit</t>
  </si>
  <si>
    <t>Wisp</t>
  </si>
  <si>
    <t>Banshee</t>
  </si>
  <si>
    <t>Phantom</t>
  </si>
  <si>
    <t>Spectre</t>
  </si>
  <si>
    <t>Lycanthrope</t>
  </si>
  <si>
    <t>Scavenger</t>
  </si>
  <si>
    <t>Ratman</t>
  </si>
  <si>
    <t>Werewolf</t>
  </si>
  <si>
    <t>Garou</t>
  </si>
  <si>
    <t>Kobold</t>
  </si>
  <si>
    <t>Grunt</t>
  </si>
  <si>
    <t>Underling</t>
  </si>
  <si>
    <t>Beast</t>
  </si>
  <si>
    <t>Overlord</t>
  </si>
  <si>
    <t>Lizardfolk</t>
  </si>
  <si>
    <t>Reptile</t>
  </si>
  <si>
    <t>Serpent</t>
  </si>
  <si>
    <t>Chameleon</t>
  </si>
  <si>
    <t>Lizardman</t>
  </si>
  <si>
    <t>Icekin</t>
  </si>
  <si>
    <t>Ice Beast</t>
  </si>
  <si>
    <t>Snow Witch</t>
  </si>
  <si>
    <t>Frost Mage</t>
  </si>
  <si>
    <t>Ice Elemental</t>
  </si>
  <si>
    <t>Firewalker</t>
  </si>
  <si>
    <t>Fire Spirit</t>
  </si>
  <si>
    <t>Flamewolf</t>
  </si>
  <si>
    <t>Phoenix</t>
  </si>
  <si>
    <t>Salamander</t>
  </si>
  <si>
    <t>Orc</t>
  </si>
  <si>
    <t>Savage</t>
  </si>
  <si>
    <t>Guard</t>
  </si>
  <si>
    <t>Voodoo Magi</t>
  </si>
  <si>
    <t>Bone Breaker</t>
  </si>
  <si>
    <t>Nox</t>
  </si>
  <si>
    <t>Imp</t>
  </si>
  <si>
    <t>Fiend</t>
  </si>
  <si>
    <t>Nightshade</t>
  </si>
  <si>
    <t>Lich</t>
  </si>
  <si>
    <t>Ants</t>
  </si>
  <si>
    <t>Soldier Ant</t>
  </si>
  <si>
    <t>Worker Ant</t>
  </si>
  <si>
    <t>Giant Ant</t>
  </si>
  <si>
    <t>Flying Ant</t>
  </si>
  <si>
    <t>Armada</t>
  </si>
  <si>
    <t>Ensign</t>
  </si>
  <si>
    <t>Commodore</t>
  </si>
  <si>
    <t>Oreclad</t>
  </si>
  <si>
    <t>Siege Ship</t>
  </si>
  <si>
    <t>Beastfolk</t>
  </si>
  <si>
    <t>Boarman</t>
  </si>
  <si>
    <t>Ram</t>
  </si>
  <si>
    <t>Goat Witch</t>
  </si>
  <si>
    <t>Minotaur</t>
  </si>
  <si>
    <t>Lux</t>
  </si>
  <si>
    <t>Essence</t>
  </si>
  <si>
    <t>Hex</t>
  </si>
  <si>
    <t>Vex</t>
  </si>
  <si>
    <t>Pax</t>
  </si>
  <si>
    <t>Norse</t>
  </si>
  <si>
    <t>Berserk</t>
  </si>
  <si>
    <t>Norn</t>
  </si>
  <si>
    <t>Valkyrja</t>
  </si>
  <si>
    <t>Einherjar</t>
  </si>
  <si>
    <t>Sacred Order</t>
  </si>
  <si>
    <t>Martyr</t>
  </si>
  <si>
    <t>Monk</t>
  </si>
  <si>
    <t>Fanatic</t>
  </si>
  <si>
    <t>Holy Warrior</t>
  </si>
  <si>
    <t>Templars</t>
  </si>
  <si>
    <t>Crusader</t>
  </si>
  <si>
    <t>Follower</t>
  </si>
  <si>
    <t>Pikeman</t>
  </si>
  <si>
    <t>Paladin</t>
  </si>
  <si>
    <t>Afflicted</t>
  </si>
  <si>
    <t>Zombie</t>
  </si>
  <si>
    <t>Pest Rat</t>
  </si>
  <si>
    <t>Necromancer</t>
  </si>
  <si>
    <t>Reaper</t>
  </si>
  <si>
    <t>Black Orc</t>
  </si>
  <si>
    <t>Impaler</t>
  </si>
  <si>
    <t>Shieldbearer</t>
  </si>
  <si>
    <t>Warlock</t>
  </si>
  <si>
    <t>Warboss</t>
  </si>
  <si>
    <t>Demon</t>
  </si>
  <si>
    <t>Hellhound</t>
  </si>
  <si>
    <t>Tormentor</t>
  </si>
  <si>
    <t>Abomination</t>
  </si>
  <si>
    <t>Archdemon</t>
  </si>
  <si>
    <t>Dragon</t>
  </si>
  <si>
    <t>Wyrm</t>
  </si>
  <si>
    <t>Drake</t>
  </si>
  <si>
    <t>Wyvern</t>
  </si>
  <si>
    <t>Lesser Dragon</t>
  </si>
  <si>
    <t>Growth</t>
  </si>
  <si>
    <t>Abscess</t>
  </si>
  <si>
    <t>Blister</t>
  </si>
  <si>
    <t>Cyst</t>
  </si>
  <si>
    <t>Ulcer</t>
  </si>
  <si>
    <t>Imperial Gnome</t>
  </si>
  <si>
    <t>Hammer Troop</t>
  </si>
  <si>
    <t>Automaton</t>
  </si>
  <si>
    <t>Catapult</t>
  </si>
  <si>
    <t>Airship</t>
  </si>
  <si>
    <t>Snow Elf</t>
  </si>
  <si>
    <t>Arbalist</t>
  </si>
  <si>
    <t>Ice Boulder</t>
  </si>
  <si>
    <t>Trebuchet</t>
  </si>
  <si>
    <t>Yeti</t>
  </si>
  <si>
    <t>Void</t>
  </si>
  <si>
    <t>Fallen</t>
  </si>
  <si>
    <t>Shadow</t>
  </si>
  <si>
    <t>Vision</t>
  </si>
  <si>
    <t>Nightmare</t>
  </si>
  <si>
    <t>Race:</t>
  </si>
  <si>
    <t>Unit Name</t>
  </si>
  <si>
    <t>Draftees</t>
  </si>
  <si>
    <t>Special Bonuses</t>
  </si>
  <si>
    <t>Land related</t>
  </si>
  <si>
    <t>race</t>
  </si>
  <si>
    <t>unit</t>
  </si>
  <si>
    <t>offense</t>
  </si>
  <si>
    <t>defense</t>
  </si>
  <si>
    <t>Acres:</t>
  </si>
  <si>
    <t>Morale:</t>
  </si>
  <si>
    <t>Spell:</t>
  </si>
  <si>
    <t>Walls:</t>
  </si>
  <si>
    <t>GT:</t>
  </si>
  <si>
    <t>modifier</t>
  </si>
  <si>
    <t>max</t>
  </si>
  <si>
    <t>Forest:</t>
  </si>
  <si>
    <t>Swamp:</t>
  </si>
  <si>
    <t>Prestige:</t>
  </si>
  <si>
    <t>Mountain:</t>
  </si>
  <si>
    <t>Wizard Guild:</t>
  </si>
  <si>
    <t>Temples:</t>
  </si>
  <si>
    <t>Alchemy:</t>
  </si>
  <si>
    <t>%</t>
  </si>
  <si>
    <t>Total DP:</t>
  </si>
  <si>
    <t>Frst Havens:</t>
  </si>
  <si>
    <t>Raw DP:</t>
  </si>
  <si>
    <t>Mods:</t>
  </si>
  <si>
    <t>Morale Mod:</t>
  </si>
  <si>
    <t>Yami's ODA Attack Calculator (Beta v1.0)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</si>
</sst>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i/>
      <u/>
      <sz val="10"/>
      <color theme="0" tint="-0.14999847407452621"/>
      <name val="Arial"/>
      <family val="2"/>
    </font>
    <font>
      <u/>
      <sz val="10"/>
      <color theme="0" tint="-0.1499984740745262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0" fillId="0" borderId="0" xfId="1" applyFont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9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164" fontId="0" fillId="0" borderId="0" xfId="0" applyNumberFormat="1" applyBorder="1"/>
    <xf numFmtId="0" fontId="0" fillId="0" borderId="7" xfId="0" quotePrefix="1" applyBorder="1"/>
    <xf numFmtId="0" fontId="0" fillId="0" borderId="11" xfId="0" quotePrefix="1" applyBorder="1"/>
    <xf numFmtId="0" fontId="0" fillId="0" borderId="12" xfId="0" applyBorder="1"/>
    <xf numFmtId="0" fontId="0" fillId="0" borderId="13" xfId="0" quotePrefix="1" applyBorder="1"/>
    <xf numFmtId="0" fontId="0" fillId="0" borderId="14" xfId="0" quotePrefix="1" applyBorder="1"/>
    <xf numFmtId="0" fontId="0" fillId="0" borderId="13" xfId="0" applyBorder="1"/>
    <xf numFmtId="0" fontId="0" fillId="0" borderId="14" xfId="0" applyBorder="1"/>
    <xf numFmtId="0" fontId="3" fillId="0" borderId="5" xfId="0" applyFont="1" applyBorder="1"/>
    <xf numFmtId="0" fontId="0" fillId="0" borderId="10" xfId="0" applyFill="1" applyBorder="1"/>
    <xf numFmtId="0" fontId="3" fillId="0" borderId="6" xfId="0" applyFont="1" applyBorder="1"/>
    <xf numFmtId="0" fontId="3" fillId="0" borderId="0" xfId="0" applyFont="1" applyBorder="1"/>
    <xf numFmtId="0" fontId="3" fillId="0" borderId="7" xfId="0" applyFont="1" applyBorder="1"/>
    <xf numFmtId="0" fontId="0" fillId="0" borderId="0" xfId="0" quotePrefix="1"/>
    <xf numFmtId="0" fontId="2" fillId="0" borderId="0" xfId="0" applyFont="1" applyBorder="1"/>
    <xf numFmtId="9" fontId="2" fillId="0" borderId="0" xfId="1" applyFont="1" applyBorder="1"/>
    <xf numFmtId="9" fontId="3" fillId="0" borderId="0" xfId="1" applyFont="1" applyBorder="1"/>
    <xf numFmtId="0" fontId="3" fillId="0" borderId="0" xfId="0" applyFont="1" applyBorder="1" applyAlignment="1">
      <alignment horizontal="right"/>
    </xf>
    <xf numFmtId="0" fontId="0" fillId="0" borderId="6" xfId="0" applyFill="1" applyBorder="1"/>
    <xf numFmtId="0" fontId="0" fillId="0" borderId="9" xfId="0" applyFill="1" applyBorder="1"/>
    <xf numFmtId="0" fontId="0" fillId="2" borderId="15" xfId="0" applyFill="1" applyBorder="1"/>
    <xf numFmtId="0" fontId="4" fillId="0" borderId="0" xfId="0" applyFont="1"/>
    <xf numFmtId="0" fontId="3" fillId="0" borderId="0" xfId="0" applyNumberFormat="1" applyFont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9" fontId="6" fillId="0" borderId="0" xfId="0" applyNumberFormat="1" applyFont="1"/>
    <xf numFmtId="2" fontId="6" fillId="0" borderId="0" xfId="0" applyNumberFormat="1" applyFont="1"/>
    <xf numFmtId="1" fontId="6" fillId="0" borderId="0" xfId="0" applyNumberFormat="1" applyFont="1"/>
    <xf numFmtId="0" fontId="6" fillId="0" borderId="0" xfId="0" applyFont="1" applyFill="1"/>
    <xf numFmtId="0" fontId="6" fillId="0" borderId="0" xfId="0" applyFont="1" applyFill="1" applyBorder="1"/>
    <xf numFmtId="0" fontId="6" fillId="0" borderId="0" xfId="0" applyNumberFormat="1" applyFont="1" applyFill="1"/>
    <xf numFmtId="0" fontId="6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/>
    <xf numFmtId="0" fontId="9" fillId="3" borderId="17" xfId="0" applyFont="1" applyFill="1" applyBorder="1"/>
    <xf numFmtId="0" fontId="9" fillId="3" borderId="16" xfId="0" applyFont="1" applyFill="1" applyBorder="1"/>
  </cellXfs>
  <cellStyles count="2">
    <cellStyle name="Normal" xfId="0" builtinId="0"/>
    <cellStyle name="Percent" xfId="1" builtinId="5"/>
  </cellStyles>
  <dxfs count="1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DA%20OOP%20Sim%20v8.1%20Merfolk%20sittech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opulation"/>
      <sheetName val="Production"/>
      <sheetName val="Construction"/>
      <sheetName val="Explore"/>
      <sheetName val="Military"/>
      <sheetName val="Rezone"/>
      <sheetName val="Magic"/>
      <sheetName val="Techs"/>
      <sheetName val="Imps"/>
      <sheetName val="Log"/>
      <sheetName val="Constants"/>
      <sheetName val="Races"/>
      <sheetName val="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2">
          <cell r="C142">
            <v>0.1</v>
          </cell>
          <cell r="F142">
            <v>4</v>
          </cell>
        </row>
        <row r="143">
          <cell r="C143">
            <v>0.1</v>
          </cell>
          <cell r="F143">
            <v>1</v>
          </cell>
        </row>
        <row r="144">
          <cell r="C144">
            <v>0.1</v>
          </cell>
          <cell r="F144">
            <v>3</v>
          </cell>
        </row>
        <row r="145">
          <cell r="C145">
            <v>0.1</v>
          </cell>
          <cell r="F145">
            <v>3</v>
          </cell>
        </row>
        <row r="146">
          <cell r="C146">
            <v>0.05</v>
          </cell>
          <cell r="F146">
            <v>3</v>
          </cell>
        </row>
        <row r="148">
          <cell r="C148">
            <v>0.05</v>
          </cell>
          <cell r="F148">
            <v>3</v>
          </cell>
        </row>
        <row r="149">
          <cell r="C149">
            <v>0.4</v>
          </cell>
          <cell r="F149">
            <v>1</v>
          </cell>
        </row>
        <row r="151">
          <cell r="C151">
            <v>0.2</v>
          </cell>
          <cell r="F151">
            <v>2</v>
          </cell>
        </row>
        <row r="153">
          <cell r="C153">
            <v>1</v>
          </cell>
          <cell r="F153">
            <v>1</v>
          </cell>
        </row>
        <row r="154">
          <cell r="C154">
            <v>1</v>
          </cell>
          <cell r="F154">
            <v>2</v>
          </cell>
        </row>
        <row r="155">
          <cell r="C155">
            <v>500</v>
          </cell>
          <cell r="F155">
            <v>2</v>
          </cell>
        </row>
        <row r="156">
          <cell r="C156">
            <v>500</v>
          </cell>
          <cell r="F156">
            <v>10</v>
          </cell>
        </row>
        <row r="157">
          <cell r="C157">
            <v>0.05</v>
          </cell>
          <cell r="F157">
            <v>3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8"/>
  <sheetViews>
    <sheetView tabSelected="1" workbookViewId="0">
      <selection activeCell="B13" sqref="B13"/>
    </sheetView>
  </sheetViews>
  <sheetFormatPr defaultRowHeight="12.75"/>
  <cols>
    <col min="1" max="1" width="12.85546875" customWidth="1"/>
  </cols>
  <sheetData>
    <row r="1" spans="1:4" ht="15.75">
      <c r="A1" s="42" t="s">
        <v>221</v>
      </c>
    </row>
    <row r="3" spans="1:4">
      <c r="A3" t="s">
        <v>192</v>
      </c>
      <c r="B3" s="41" t="s">
        <v>172</v>
      </c>
    </row>
    <row r="5" spans="1:4">
      <c r="A5" t="s">
        <v>193</v>
      </c>
      <c r="C5" t="s">
        <v>6</v>
      </c>
      <c r="D5" t="s">
        <v>7</v>
      </c>
    </row>
    <row r="6" spans="1:4">
      <c r="A6" t="s">
        <v>194</v>
      </c>
      <c r="B6" s="41">
        <v>67244</v>
      </c>
      <c r="C6">
        <v>0</v>
      </c>
      <c r="D6">
        <f>VLOOKUP($B$3,Races!A146:C180,3,FALSE)</f>
        <v>0.01</v>
      </c>
    </row>
    <row r="7" spans="1:4">
      <c r="A7" t="str">
        <f>VLOOKUP($B$3,Races!$A$4:$D$144,4,FALSE)</f>
        <v>Abscess</v>
      </c>
      <c r="B7" s="41">
        <v>2369</v>
      </c>
      <c r="C7">
        <f>VLOOKUP($A7,Races!$D$4:$H$144,2,FALSE)</f>
        <v>1</v>
      </c>
      <c r="D7">
        <f>VLOOKUP($A7,Races!$D$4:$H$144,3,FALSE)</f>
        <v>0</v>
      </c>
    </row>
    <row r="8" spans="1:4">
      <c r="A8" t="str">
        <f ca="1">INDIRECT(CONCATENATE("Races!$D$",TEXT(1+MATCH($A$7,Races!$D$1:$D$144,0),0)))</f>
        <v>Blister</v>
      </c>
      <c r="B8" s="41">
        <v>1636</v>
      </c>
      <c r="C8">
        <f ca="1">VLOOKUP($A8,Races!$D$4:$H$144,2,FALSE)+G46*E46</f>
        <v>0</v>
      </c>
      <c r="D8">
        <f ca="1">VLOOKUP($A8,Races!$D$4:$H$144,3,FALSE)+G46*F46</f>
        <v>1</v>
      </c>
    </row>
    <row r="9" spans="1:4">
      <c r="A9" t="str">
        <f ca="1">INDIRECT(CONCATENATE("Races!$D$",TEXT(1+MATCH($A$8,Races!$D$1:$D$144,0),0)))</f>
        <v>Cyst</v>
      </c>
      <c r="B9" s="41">
        <v>7454</v>
      </c>
      <c r="C9">
        <f ca="1">VLOOKUP($A9,Races!$D$4:$H$144,2,FALSE)+G39*E39+G45*E45+G47*E47</f>
        <v>0</v>
      </c>
      <c r="D9">
        <f ca="1">VLOOKUP($A9,Races!$D$4:$H$144,3,FALSE)+G35*F35+G37*F37+G38*F38+G39*F39+G40*F40+G41*F41+G42*F42+G43*F43+G45*F45+G47*F47+G48*F48</f>
        <v>2</v>
      </c>
    </row>
    <row r="10" spans="1:4">
      <c r="A10" t="str">
        <f ca="1">INDIRECT(CONCATENATE("Races!$D$",TEXT(1+MATCH($A$9,Races!$D$1:$D$144,0),0)))</f>
        <v>Ulcer</v>
      </c>
      <c r="B10" s="41">
        <v>7124</v>
      </c>
      <c r="C10">
        <f ca="1">VLOOKUP($A10,Races!$D$4:$H$144,2,FALSE)+G36*E36</f>
        <v>2</v>
      </c>
      <c r="D10">
        <f ca="1">VLOOKUP($A10,Races!$D$4:$H$144,3,FALSE)+G36*F36+G44*F44</f>
        <v>1</v>
      </c>
    </row>
    <row r="12" spans="1:4">
      <c r="A12" t="s">
        <v>201</v>
      </c>
      <c r="B12" s="41">
        <v>1333</v>
      </c>
    </row>
    <row r="13" spans="1:4">
      <c r="A13" t="s">
        <v>217</v>
      </c>
      <c r="B13" s="41">
        <v>0</v>
      </c>
    </row>
    <row r="14" spans="1:4">
      <c r="A14" t="s">
        <v>205</v>
      </c>
      <c r="B14" s="41">
        <v>0</v>
      </c>
    </row>
    <row r="15" spans="1:4">
      <c r="A15" t="s">
        <v>204</v>
      </c>
      <c r="B15" s="41">
        <v>0</v>
      </c>
      <c r="C15" t="s">
        <v>215</v>
      </c>
    </row>
    <row r="16" spans="1:4">
      <c r="A16" t="s">
        <v>203</v>
      </c>
      <c r="B16" s="41">
        <v>0</v>
      </c>
      <c r="C16" t="s">
        <v>215</v>
      </c>
    </row>
    <row r="17" spans="1:8">
      <c r="A17" s="45" t="e">
        <f>VLOOKUP(IF(ISNUMBER(MATCH(B3,A35:A48,0)),B3,"Other"),A35:H48,8,FALSE)</f>
        <v>#N/A</v>
      </c>
      <c r="B17" s="41">
        <v>0</v>
      </c>
    </row>
    <row r="19" spans="1:8">
      <c r="A19" t="s">
        <v>202</v>
      </c>
      <c r="B19" s="41">
        <v>95</v>
      </c>
      <c r="C19" t="s">
        <v>215</v>
      </c>
    </row>
    <row r="21" spans="1:8">
      <c r="A21" t="s">
        <v>218</v>
      </c>
      <c r="B21">
        <f ca="1">B6*D6+B7*D7+B8*D8+B9*D9+B10*D10+B13*15</f>
        <v>24340.44</v>
      </c>
    </row>
    <row r="22" spans="1:8">
      <c r="A22" t="s">
        <v>219</v>
      </c>
      <c r="B22">
        <f>B14/B12*100*2+B15+B16</f>
        <v>0</v>
      </c>
      <c r="C22" t="s">
        <v>215</v>
      </c>
    </row>
    <row r="23" spans="1:8">
      <c r="A23" t="s">
        <v>220</v>
      </c>
      <c r="B23">
        <f>0.9+B19/1000</f>
        <v>0.995</v>
      </c>
      <c r="C23" t="s">
        <v>215</v>
      </c>
    </row>
    <row r="24" spans="1:8" ht="13.5" thickBot="1"/>
    <row r="25" spans="1:8" ht="15.75" thickBot="1">
      <c r="A25" s="64" t="s">
        <v>216</v>
      </c>
      <c r="B25" s="63">
        <f ca="1">B21*(1+B22/100)*B23</f>
        <v>24218.737799999999</v>
      </c>
    </row>
    <row r="32" spans="1:8">
      <c r="A32" s="49" t="s">
        <v>195</v>
      </c>
      <c r="B32" s="50"/>
      <c r="C32" s="51"/>
      <c r="D32" s="51"/>
      <c r="E32" s="51"/>
      <c r="F32" s="51"/>
      <c r="G32" s="51"/>
      <c r="H32" s="51"/>
    </row>
    <row r="33" spans="1:8">
      <c r="A33" s="52" t="s">
        <v>196</v>
      </c>
      <c r="B33" s="53"/>
      <c r="C33" s="51"/>
      <c r="D33" s="51"/>
      <c r="E33" s="53"/>
      <c r="F33" s="51"/>
      <c r="G33" s="51"/>
      <c r="H33" s="51"/>
    </row>
    <row r="34" spans="1:8">
      <c r="A34" s="54" t="s">
        <v>197</v>
      </c>
      <c r="B34" s="54" t="s">
        <v>198</v>
      </c>
      <c r="C34" s="51" t="s">
        <v>206</v>
      </c>
      <c r="D34" s="51" t="s">
        <v>207</v>
      </c>
      <c r="E34" s="54" t="s">
        <v>199</v>
      </c>
      <c r="F34" s="54" t="s">
        <v>200</v>
      </c>
      <c r="G34" s="51"/>
      <c r="H34" s="51"/>
    </row>
    <row r="35" spans="1:8">
      <c r="A35" s="51" t="s">
        <v>27</v>
      </c>
      <c r="B35" s="51" t="s">
        <v>31</v>
      </c>
      <c r="C35" s="55">
        <v>0.2</v>
      </c>
      <c r="D35" s="51">
        <v>5</v>
      </c>
      <c r="E35" s="56"/>
      <c r="F35" s="56">
        <f>MIN(B17/B12/C35,D35)</f>
        <v>0</v>
      </c>
      <c r="G35" s="51" t="b">
        <f>$B$3=A35</f>
        <v>0</v>
      </c>
      <c r="H35" s="51" t="s">
        <v>208</v>
      </c>
    </row>
    <row r="36" spans="1:8">
      <c r="A36" s="51" t="s">
        <v>27</v>
      </c>
      <c r="B36" s="51" t="s">
        <v>32</v>
      </c>
      <c r="C36" s="55">
        <v>0.2</v>
      </c>
      <c r="D36" s="51">
        <v>5</v>
      </c>
      <c r="E36" s="56">
        <f>MIN(B17/B12/C36,D36)</f>
        <v>0</v>
      </c>
      <c r="F36" s="56">
        <f>MIN(B17/B12/C36,D36)</f>
        <v>0</v>
      </c>
      <c r="G36" s="51" t="b">
        <f t="shared" ref="G36:G48" si="0">$B$3=A36</f>
        <v>0</v>
      </c>
      <c r="H36" s="51" t="s">
        <v>208</v>
      </c>
    </row>
    <row r="37" spans="1:8">
      <c r="A37" s="51" t="s">
        <v>50</v>
      </c>
      <c r="B37" s="51" t="s">
        <v>53</v>
      </c>
      <c r="C37" s="55">
        <v>0.2</v>
      </c>
      <c r="D37" s="51">
        <v>4</v>
      </c>
      <c r="E37" s="56"/>
      <c r="F37" s="56">
        <f>MIN(B17/B12/C37,D37)</f>
        <v>0</v>
      </c>
      <c r="G37" s="51" t="b">
        <f t="shared" si="0"/>
        <v>0</v>
      </c>
      <c r="H37" s="51" t="s">
        <v>208</v>
      </c>
    </row>
    <row r="38" spans="1:8">
      <c r="A38" s="51" t="s">
        <v>39</v>
      </c>
      <c r="B38" s="51" t="s">
        <v>42</v>
      </c>
      <c r="C38" s="55">
        <v>0.2</v>
      </c>
      <c r="D38" s="51">
        <v>2</v>
      </c>
      <c r="E38" s="56"/>
      <c r="F38" s="56">
        <f>MIN(B17/B12/C38,D38)</f>
        <v>0</v>
      </c>
      <c r="G38" s="51" t="b">
        <f t="shared" si="0"/>
        <v>0</v>
      </c>
      <c r="H38" s="51" t="s">
        <v>211</v>
      </c>
    </row>
    <row r="39" spans="1:8">
      <c r="A39" s="51" t="s">
        <v>65</v>
      </c>
      <c r="B39" s="51" t="s">
        <v>69</v>
      </c>
      <c r="C39" s="55">
        <v>0.1</v>
      </c>
      <c r="D39" s="51">
        <v>5</v>
      </c>
      <c r="E39" s="56">
        <f>MIN(B17/B12/C39,D39)</f>
        <v>0</v>
      </c>
      <c r="F39" s="56">
        <f>MIN(B17/B12/C39,D39)</f>
        <v>0</v>
      </c>
      <c r="G39" s="51" t="b">
        <f t="shared" si="0"/>
        <v>0</v>
      </c>
      <c r="H39" s="51" t="s">
        <v>212</v>
      </c>
    </row>
    <row r="40" spans="1:8">
      <c r="A40" s="51" t="s">
        <v>97</v>
      </c>
      <c r="B40" s="51" t="s">
        <v>100</v>
      </c>
      <c r="C40" s="55">
        <v>0.2</v>
      </c>
      <c r="D40" s="51">
        <v>3</v>
      </c>
      <c r="E40" s="51"/>
      <c r="F40" s="56">
        <f>MIN(B17/B12/C40,D40)</f>
        <v>0</v>
      </c>
      <c r="G40" s="51" t="b">
        <f t="shared" si="0"/>
        <v>0</v>
      </c>
      <c r="H40" s="51" t="s">
        <v>211</v>
      </c>
    </row>
    <row r="41" spans="1:8">
      <c r="A41" s="51" t="s">
        <v>107</v>
      </c>
      <c r="B41" s="51" t="s">
        <v>110</v>
      </c>
      <c r="C41" s="57">
        <v>500</v>
      </c>
      <c r="D41" s="51">
        <v>3</v>
      </c>
      <c r="E41" s="51"/>
      <c r="F41" s="56">
        <f>MIN(B17/C41,D41)</f>
        <v>0</v>
      </c>
      <c r="G41" s="51" t="b">
        <f t="shared" si="0"/>
        <v>0</v>
      </c>
      <c r="H41" s="51" t="s">
        <v>210</v>
      </c>
    </row>
    <row r="42" spans="1:8">
      <c r="A42" s="51" t="s">
        <v>112</v>
      </c>
      <c r="B42" s="51" t="s">
        <v>115</v>
      </c>
      <c r="C42" s="55">
        <v>0.12</v>
      </c>
      <c r="D42" s="51">
        <v>5</v>
      </c>
      <c r="E42" s="51"/>
      <c r="F42" s="56">
        <f>MIN(B17/B12/C42,D42)</f>
        <v>0</v>
      </c>
      <c r="G42" s="51" t="b">
        <f t="shared" si="0"/>
        <v>0</v>
      </c>
      <c r="H42" s="51" t="s">
        <v>209</v>
      </c>
    </row>
    <row r="43" spans="1:8">
      <c r="A43" s="58" t="s">
        <v>127</v>
      </c>
      <c r="B43" s="59" t="s">
        <v>130</v>
      </c>
      <c r="C43" s="55">
        <v>0.1</v>
      </c>
      <c r="D43" s="51">
        <v>3</v>
      </c>
      <c r="E43" s="60"/>
      <c r="F43" s="60">
        <f>MIN(B17/B12/C43,D43)</f>
        <v>0</v>
      </c>
      <c r="G43" s="51" t="b">
        <f t="shared" si="0"/>
        <v>0</v>
      </c>
      <c r="H43" s="51" t="s">
        <v>208</v>
      </c>
    </row>
    <row r="44" spans="1:8">
      <c r="A44" s="58" t="s">
        <v>127</v>
      </c>
      <c r="B44" s="59" t="s">
        <v>131</v>
      </c>
      <c r="C44" s="55">
        <v>0.1</v>
      </c>
      <c r="D44" s="51">
        <v>3</v>
      </c>
      <c r="E44" s="60"/>
      <c r="F44" s="60">
        <f>MIN(B17/B12/C44,D44)</f>
        <v>0</v>
      </c>
      <c r="G44" s="51" t="b">
        <f t="shared" si="0"/>
        <v>0</v>
      </c>
      <c r="H44" s="51" t="s">
        <v>208</v>
      </c>
    </row>
    <row r="45" spans="1:8">
      <c r="A45" s="59" t="s">
        <v>142</v>
      </c>
      <c r="B45" s="59" t="s">
        <v>145</v>
      </c>
      <c r="C45" s="55">
        <v>0.05</v>
      </c>
      <c r="D45" s="51">
        <v>3</v>
      </c>
      <c r="E45" s="60">
        <f>MIN(B17/B12/C45,D45)</f>
        <v>0</v>
      </c>
      <c r="F45" s="60">
        <f>MIN(B17/B12/C45,D45)</f>
        <v>0</v>
      </c>
      <c r="G45" s="51" t="b">
        <f t="shared" si="0"/>
        <v>0</v>
      </c>
      <c r="H45" s="51" t="s">
        <v>213</v>
      </c>
    </row>
    <row r="46" spans="1:8">
      <c r="A46" s="59" t="s">
        <v>77</v>
      </c>
      <c r="B46" s="59" t="s">
        <v>79</v>
      </c>
      <c r="C46" s="55">
        <v>0.4</v>
      </c>
      <c r="D46" s="51">
        <v>1</v>
      </c>
      <c r="E46" s="60">
        <f>MIN(B17/B12/C46,D46)</f>
        <v>0</v>
      </c>
      <c r="F46" s="60">
        <f>MIN(B17/B12/C46,D46)</f>
        <v>0</v>
      </c>
      <c r="G46" s="51" t="b">
        <f t="shared" si="0"/>
        <v>0</v>
      </c>
      <c r="H46" s="51" t="s">
        <v>214</v>
      </c>
    </row>
    <row r="47" spans="1:8">
      <c r="A47" s="59" t="s">
        <v>77</v>
      </c>
      <c r="B47" s="59" t="s">
        <v>80</v>
      </c>
      <c r="C47" s="55">
        <v>0.2</v>
      </c>
      <c r="D47" s="51">
        <v>2</v>
      </c>
      <c r="E47" s="60">
        <f>MIN(B17/B12/C47,D47)</f>
        <v>0</v>
      </c>
      <c r="F47" s="60">
        <f>MIN(B17/B12/C47,D47)</f>
        <v>0</v>
      </c>
      <c r="G47" s="51" t="b">
        <f t="shared" si="0"/>
        <v>0</v>
      </c>
      <c r="H47" s="51" t="s">
        <v>214</v>
      </c>
    </row>
    <row r="48" spans="1:8">
      <c r="A48" s="59" t="s">
        <v>157</v>
      </c>
      <c r="B48" s="59" t="s">
        <v>160</v>
      </c>
      <c r="C48" s="57">
        <v>500</v>
      </c>
      <c r="D48" s="51">
        <v>10</v>
      </c>
      <c r="E48" s="61"/>
      <c r="F48" s="62">
        <f>MIN(B17/C48,D48)</f>
        <v>0</v>
      </c>
      <c r="G48" s="51" t="b">
        <f t="shared" si="0"/>
        <v>0</v>
      </c>
      <c r="H48" s="51" t="s">
        <v>210</v>
      </c>
    </row>
    <row r="50" spans="1:5">
      <c r="B50" s="45"/>
      <c r="C50" s="46"/>
      <c r="D50" s="46"/>
      <c r="E50" s="44"/>
    </row>
    <row r="51" spans="1:5">
      <c r="A51" s="45"/>
      <c r="B51" s="45"/>
      <c r="C51" s="46"/>
      <c r="D51" s="46"/>
      <c r="E51" s="44"/>
    </row>
    <row r="52" spans="1:5">
      <c r="A52" s="45"/>
      <c r="B52" s="45"/>
      <c r="C52" s="47"/>
      <c r="D52" s="48"/>
      <c r="E52" s="44"/>
    </row>
    <row r="55" spans="1:5">
      <c r="A55" s="45"/>
      <c r="B55" s="32"/>
      <c r="C55" s="43"/>
      <c r="D55" s="43"/>
      <c r="E55" s="3"/>
    </row>
    <row r="56" spans="1:5">
      <c r="A56" s="45"/>
      <c r="B56" s="45"/>
      <c r="E56" s="3"/>
    </row>
    <row r="57" spans="1:5">
      <c r="A57" s="45"/>
      <c r="B57" s="45"/>
      <c r="E57" s="3"/>
    </row>
    <row r="58" spans="1:5">
      <c r="A58" s="45"/>
      <c r="E58" s="3"/>
    </row>
  </sheetData>
  <mergeCells count="1">
    <mergeCell ref="A32:B32"/>
  </mergeCells>
  <conditionalFormatting sqref="A17:B17">
    <cfRule type="expression" dxfId="0" priority="1">
      <formula>ISNA(A17)</formula>
    </cfRule>
  </conditionalFormatting>
  <dataValidations count="1">
    <dataValidation type="list" allowBlank="1" showInputMessage="1" showErrorMessage="1" sqref="B3">
      <formula1>races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83"/>
  <sheetViews>
    <sheetView topLeftCell="A127" zoomScale="85" zoomScaleNormal="85" workbookViewId="0">
      <selection activeCell="C178" sqref="C178:C180"/>
    </sheetView>
  </sheetViews>
  <sheetFormatPr defaultRowHeight="12.75"/>
  <cols>
    <col min="1" max="1" width="15.7109375" style="12" bestFit="1" customWidth="1"/>
    <col min="2" max="3" width="10" bestFit="1" customWidth="1"/>
    <col min="4" max="4" width="15.7109375" bestFit="1" customWidth="1"/>
    <col min="5" max="5" width="8.140625" bestFit="1" customWidth="1"/>
    <col min="6" max="6" width="8.5703125" bestFit="1" customWidth="1"/>
    <col min="7" max="13" width="9.140625" style="10" customWidth="1"/>
    <col min="14" max="14" width="9.140625" style="10"/>
    <col min="15" max="18" width="9.140625" style="10" customWidth="1"/>
    <col min="19" max="19" width="9.140625" style="10"/>
    <col min="20" max="28" width="9.140625" style="10" customWidth="1"/>
    <col min="29" max="30" width="9.140625" style="10"/>
    <col min="31" max="31" width="9.140625" style="11" customWidth="1"/>
    <col min="32" max="16384" width="9.140625" style="10"/>
  </cols>
  <sheetData>
    <row r="1" spans="1:33" s="35" customFormat="1">
      <c r="A1" s="1" t="s">
        <v>0</v>
      </c>
      <c r="B1" s="2"/>
      <c r="C1" s="2"/>
      <c r="D1" s="2"/>
      <c r="E1" s="2"/>
      <c r="F1" s="2"/>
      <c r="AE1" s="36"/>
    </row>
    <row r="3" spans="1:33" s="35" customFormat="1">
      <c r="A3" s="1" t="s">
        <v>1</v>
      </c>
      <c r="B3" s="2"/>
      <c r="C3" s="2"/>
      <c r="D3" s="2" t="s">
        <v>2</v>
      </c>
      <c r="E3" s="2"/>
      <c r="F3" s="2"/>
      <c r="O3" s="32"/>
      <c r="P3" s="32"/>
      <c r="AE3" s="36"/>
    </row>
    <row r="4" spans="1:33" s="32" customFormat="1">
      <c r="A4" s="4" t="s">
        <v>3</v>
      </c>
      <c r="B4" s="3" t="s">
        <v>4</v>
      </c>
      <c r="C4" s="3" t="s">
        <v>5</v>
      </c>
      <c r="D4" s="3" t="s">
        <v>3</v>
      </c>
      <c r="E4" s="5" t="s">
        <v>6</v>
      </c>
      <c r="F4" s="5" t="s">
        <v>7</v>
      </c>
      <c r="G4" s="38"/>
      <c r="H4" s="38"/>
      <c r="I4" s="38"/>
      <c r="J4" s="38"/>
      <c r="K4" s="38"/>
      <c r="L4" s="38"/>
      <c r="M4" s="38"/>
      <c r="N4" s="38"/>
      <c r="O4" s="38"/>
      <c r="AE4" s="37"/>
    </row>
    <row r="5" spans="1:33">
      <c r="A5" s="6" t="s">
        <v>8</v>
      </c>
      <c r="B5" s="7" t="s">
        <v>9</v>
      </c>
      <c r="C5" s="8" t="s">
        <v>10</v>
      </c>
      <c r="D5" s="9" t="s">
        <v>11</v>
      </c>
      <c r="E5" s="8">
        <v>3</v>
      </c>
      <c r="F5" s="7"/>
      <c r="Q5" s="21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F5" s="11"/>
      <c r="AG5" s="11"/>
    </row>
    <row r="6" spans="1:33">
      <c r="B6" s="13"/>
      <c r="C6" s="10"/>
      <c r="D6" s="14" t="s">
        <v>12</v>
      </c>
      <c r="E6" s="10"/>
      <c r="F6" s="13">
        <v>3</v>
      </c>
      <c r="Q6" s="21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F6" s="11"/>
      <c r="AG6" s="11"/>
    </row>
    <row r="7" spans="1:33">
      <c r="B7" s="13"/>
      <c r="C7" s="10"/>
      <c r="D7" s="14" t="s">
        <v>13</v>
      </c>
      <c r="E7" s="10">
        <v>2</v>
      </c>
      <c r="F7" s="13">
        <v>6</v>
      </c>
      <c r="Q7" s="2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F7" s="11"/>
      <c r="AG7" s="11"/>
    </row>
    <row r="8" spans="1:33">
      <c r="A8" s="16"/>
      <c r="B8" s="17"/>
      <c r="C8" s="18"/>
      <c r="D8" s="19" t="s">
        <v>14</v>
      </c>
      <c r="E8" s="18">
        <v>6</v>
      </c>
      <c r="F8" s="17">
        <v>3</v>
      </c>
      <c r="Q8" s="2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F8" s="11"/>
      <c r="AG8" s="11"/>
    </row>
    <row r="9" spans="1:33">
      <c r="A9" s="6" t="s">
        <v>15</v>
      </c>
      <c r="B9" s="7" t="s">
        <v>16</v>
      </c>
      <c r="C9" s="8" t="s">
        <v>10</v>
      </c>
      <c r="D9" s="9" t="s">
        <v>17</v>
      </c>
      <c r="E9" s="8">
        <v>3</v>
      </c>
      <c r="F9" s="7">
        <v>0</v>
      </c>
      <c r="Q9" s="2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F9" s="11"/>
      <c r="AG9" s="11"/>
    </row>
    <row r="10" spans="1:33" ht="12.75" customHeight="1">
      <c r="B10" s="13"/>
      <c r="C10" s="10"/>
      <c r="D10" s="14" t="s">
        <v>18</v>
      </c>
      <c r="E10" s="20">
        <v>0</v>
      </c>
      <c r="F10" s="39">
        <v>3</v>
      </c>
      <c r="G10" s="20"/>
      <c r="H10" s="20"/>
      <c r="Q10" s="2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F10" s="11"/>
      <c r="AG10" s="11"/>
    </row>
    <row r="11" spans="1:33">
      <c r="B11" s="13"/>
      <c r="C11" s="10"/>
      <c r="D11" s="14" t="s">
        <v>19</v>
      </c>
      <c r="E11" s="20">
        <v>2</v>
      </c>
      <c r="F11" s="39">
        <v>6</v>
      </c>
      <c r="G11" s="20"/>
      <c r="H11" s="20"/>
      <c r="Q11" s="2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F11" s="11"/>
      <c r="AG11" s="11"/>
    </row>
    <row r="12" spans="1:33">
      <c r="A12" s="16"/>
      <c r="B12" s="17"/>
      <c r="C12" s="18"/>
      <c r="D12" s="19" t="s">
        <v>20</v>
      </c>
      <c r="E12" s="18">
        <v>7</v>
      </c>
      <c r="F12" s="17">
        <v>2</v>
      </c>
      <c r="Q12" s="2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F12" s="11"/>
      <c r="AG12" s="11"/>
    </row>
    <row r="13" spans="1:33">
      <c r="A13" s="6" t="s">
        <v>21</v>
      </c>
      <c r="B13" s="7" t="s">
        <v>9</v>
      </c>
      <c r="C13" s="8" t="s">
        <v>22</v>
      </c>
      <c r="D13" s="9" t="s">
        <v>23</v>
      </c>
      <c r="E13" s="8">
        <v>3</v>
      </c>
      <c r="F13" s="7"/>
      <c r="Q13" s="2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1"/>
      <c r="AG13" s="11"/>
    </row>
    <row r="14" spans="1:33">
      <c r="B14" s="13"/>
      <c r="C14" s="10"/>
      <c r="D14" s="14" t="s">
        <v>24</v>
      </c>
      <c r="E14" s="10"/>
      <c r="F14" s="13">
        <v>3</v>
      </c>
      <c r="Q14" s="2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1"/>
      <c r="AG14" s="11"/>
    </row>
    <row r="15" spans="1:33">
      <c r="B15" s="13"/>
      <c r="C15" s="10"/>
      <c r="D15" s="14" t="s">
        <v>25</v>
      </c>
      <c r="E15" s="10">
        <v>4</v>
      </c>
      <c r="F15" s="13">
        <v>4</v>
      </c>
      <c r="Q15" s="2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1"/>
      <c r="AG15" s="11"/>
    </row>
    <row r="16" spans="1:33" ht="12.75" customHeight="1">
      <c r="A16" s="16"/>
      <c r="B16" s="17"/>
      <c r="C16" s="18"/>
      <c r="D16" s="19" t="s">
        <v>26</v>
      </c>
      <c r="E16" s="18">
        <v>7</v>
      </c>
      <c r="F16" s="17">
        <v>2</v>
      </c>
      <c r="Q16" s="2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1"/>
      <c r="AG16" s="11"/>
    </row>
    <row r="17" spans="1:33">
      <c r="A17" s="6" t="s">
        <v>27</v>
      </c>
      <c r="B17" s="7" t="s">
        <v>9</v>
      </c>
      <c r="C17" s="8" t="s">
        <v>28</v>
      </c>
      <c r="D17" s="14" t="s">
        <v>29</v>
      </c>
      <c r="E17" s="10">
        <v>3</v>
      </c>
      <c r="F17" s="13"/>
      <c r="Q17" s="21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1"/>
      <c r="AG17" s="11"/>
    </row>
    <row r="18" spans="1:33">
      <c r="B18" s="13"/>
      <c r="C18" s="10"/>
      <c r="D18" s="14" t="s">
        <v>30</v>
      </c>
      <c r="E18" s="10"/>
      <c r="F18" s="13">
        <v>4</v>
      </c>
      <c r="Q18" s="21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1"/>
      <c r="AG18" s="11"/>
    </row>
    <row r="19" spans="1:33">
      <c r="B19" s="13"/>
      <c r="C19" s="10"/>
      <c r="D19" s="14" t="s">
        <v>31</v>
      </c>
      <c r="E19" s="10">
        <v>0</v>
      </c>
      <c r="F19" s="13">
        <v>4</v>
      </c>
      <c r="Q19" s="21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1"/>
      <c r="AG19" s="11"/>
    </row>
    <row r="20" spans="1:33">
      <c r="A20" s="16"/>
      <c r="B20" s="17"/>
      <c r="C20" s="18"/>
      <c r="D20" s="19" t="s">
        <v>32</v>
      </c>
      <c r="E20" s="18">
        <v>3</v>
      </c>
      <c r="F20" s="17">
        <v>1</v>
      </c>
      <c r="Q20" s="21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1"/>
      <c r="AG20" s="11"/>
    </row>
    <row r="21" spans="1:33">
      <c r="A21" s="6" t="s">
        <v>33</v>
      </c>
      <c r="B21" s="7" t="s">
        <v>9</v>
      </c>
      <c r="C21" s="8" t="s">
        <v>34</v>
      </c>
      <c r="D21" s="14" t="s">
        <v>35</v>
      </c>
      <c r="E21" s="10">
        <v>3</v>
      </c>
      <c r="F21" s="13"/>
      <c r="Q21" s="21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1"/>
      <c r="AG21" s="11"/>
    </row>
    <row r="22" spans="1:33">
      <c r="B22" s="13"/>
      <c r="C22" s="10"/>
      <c r="D22" s="14" t="s">
        <v>36</v>
      </c>
      <c r="E22" s="10"/>
      <c r="F22" s="13">
        <v>3</v>
      </c>
      <c r="Q22" s="21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1"/>
      <c r="AG22" s="11"/>
    </row>
    <row r="23" spans="1:33">
      <c r="B23" s="13"/>
      <c r="C23" s="10"/>
      <c r="D23" s="14" t="s">
        <v>37</v>
      </c>
      <c r="E23" s="10">
        <v>5</v>
      </c>
      <c r="F23" s="13">
        <v>3</v>
      </c>
      <c r="Q23" s="21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1"/>
      <c r="AG23" s="11"/>
    </row>
    <row r="24" spans="1:33">
      <c r="A24" s="16"/>
      <c r="B24" s="17"/>
      <c r="C24" s="18"/>
      <c r="D24" s="14" t="s">
        <v>38</v>
      </c>
      <c r="E24" s="10">
        <v>2</v>
      </c>
      <c r="F24" s="13">
        <v>4</v>
      </c>
      <c r="Q24" s="21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1"/>
      <c r="AG24" s="11"/>
    </row>
    <row r="25" spans="1:33">
      <c r="A25" s="6" t="s">
        <v>39</v>
      </c>
      <c r="B25" s="7" t="s">
        <v>9</v>
      </c>
      <c r="C25" s="8" t="s">
        <v>22</v>
      </c>
      <c r="D25" s="9" t="s">
        <v>40</v>
      </c>
      <c r="E25" s="8">
        <v>4</v>
      </c>
      <c r="F25" s="7"/>
      <c r="Q25" s="21"/>
      <c r="R25" s="15"/>
      <c r="S25" s="15"/>
      <c r="T25" s="15"/>
      <c r="U25" s="15"/>
      <c r="V25" s="15"/>
      <c r="W25" s="15"/>
      <c r="X25" s="15"/>
      <c r="Y25" s="15"/>
      <c r="Z25" s="15"/>
      <c r="AA25" s="21"/>
      <c r="AB25" s="15"/>
      <c r="AC25" s="15"/>
      <c r="AF25" s="11"/>
      <c r="AG25" s="11"/>
    </row>
    <row r="26" spans="1:33">
      <c r="B26" s="13"/>
      <c r="C26" s="10"/>
      <c r="D26" s="14" t="s">
        <v>41</v>
      </c>
      <c r="E26" s="10"/>
      <c r="F26" s="13">
        <v>3</v>
      </c>
      <c r="Q26" s="21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1"/>
      <c r="AG26" s="11"/>
    </row>
    <row r="27" spans="1:33">
      <c r="B27" s="13"/>
      <c r="C27" s="10"/>
      <c r="D27" s="14" t="s">
        <v>42</v>
      </c>
      <c r="E27" s="10">
        <v>2</v>
      </c>
      <c r="F27" s="13">
        <v>4</v>
      </c>
      <c r="Q27" s="21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1"/>
      <c r="AG27" s="11"/>
    </row>
    <row r="28" spans="1:33">
      <c r="B28" s="13"/>
      <c r="C28" s="18"/>
      <c r="D28" s="19" t="s">
        <v>43</v>
      </c>
      <c r="E28" s="18">
        <v>7.5</v>
      </c>
      <c r="F28" s="17">
        <v>3</v>
      </c>
      <c r="O28" s="32"/>
      <c r="Q28" s="21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1"/>
      <c r="AG28" s="11"/>
    </row>
    <row r="29" spans="1:33">
      <c r="A29" s="6" t="s">
        <v>44</v>
      </c>
      <c r="B29" s="7" t="s">
        <v>9</v>
      </c>
      <c r="C29" s="8" t="s">
        <v>45</v>
      </c>
      <c r="D29" s="14" t="s">
        <v>46</v>
      </c>
      <c r="E29" s="10">
        <v>3</v>
      </c>
      <c r="F29" s="13"/>
      <c r="Q29" s="21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1"/>
      <c r="AG29" s="11"/>
    </row>
    <row r="30" spans="1:33">
      <c r="B30" s="13"/>
      <c r="C30" s="10"/>
      <c r="D30" s="14" t="s">
        <v>47</v>
      </c>
      <c r="E30" s="10"/>
      <c r="F30" s="13">
        <v>3</v>
      </c>
      <c r="Q30" s="21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F30" s="11"/>
      <c r="AG30" s="11"/>
    </row>
    <row r="31" spans="1:33">
      <c r="B31" s="13"/>
      <c r="C31" s="10"/>
      <c r="D31" s="14" t="s">
        <v>48</v>
      </c>
      <c r="E31" s="10">
        <v>12</v>
      </c>
      <c r="F31" s="13">
        <v>7</v>
      </c>
      <c r="Q31" s="21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F31" s="11"/>
      <c r="AG31" s="11"/>
    </row>
    <row r="32" spans="1:33">
      <c r="A32" s="16"/>
      <c r="B32" s="17"/>
      <c r="C32" s="18"/>
      <c r="D32" s="19" t="s">
        <v>49</v>
      </c>
      <c r="E32" s="18">
        <v>0</v>
      </c>
      <c r="F32" s="17">
        <v>22</v>
      </c>
      <c r="Q32" s="21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F32" s="11"/>
      <c r="AG32" s="11"/>
    </row>
    <row r="33" spans="1:35">
      <c r="A33" s="6" t="s">
        <v>50</v>
      </c>
      <c r="B33" s="7" t="s">
        <v>9</v>
      </c>
      <c r="C33" s="8" t="s">
        <v>28</v>
      </c>
      <c r="D33" s="9" t="s">
        <v>51</v>
      </c>
      <c r="E33" s="8">
        <v>3</v>
      </c>
      <c r="F33" s="7"/>
      <c r="Q33" s="21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F33" s="11"/>
      <c r="AG33" s="11"/>
    </row>
    <row r="34" spans="1:35" ht="13.5" customHeight="1">
      <c r="B34" s="13"/>
      <c r="C34" s="10"/>
      <c r="D34" s="14" t="s">
        <v>52</v>
      </c>
      <c r="E34" s="10"/>
      <c r="F34" s="13">
        <v>3</v>
      </c>
      <c r="Q34" s="21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F34" s="11"/>
      <c r="AG34" s="11"/>
    </row>
    <row r="35" spans="1:35">
      <c r="B35" s="13"/>
      <c r="C35" s="10"/>
      <c r="D35" s="14" t="s">
        <v>53</v>
      </c>
      <c r="E35" s="10">
        <v>0</v>
      </c>
      <c r="F35" s="13">
        <v>3</v>
      </c>
      <c r="Q35" s="21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F35" s="11"/>
      <c r="AG35" s="11"/>
    </row>
    <row r="36" spans="1:35">
      <c r="B36" s="13"/>
      <c r="C36" s="18"/>
      <c r="D36" s="19" t="s">
        <v>54</v>
      </c>
      <c r="E36" s="18">
        <v>5</v>
      </c>
      <c r="F36" s="17">
        <v>2</v>
      </c>
      <c r="Q36" s="21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F36" s="11"/>
      <c r="AG36" s="11"/>
    </row>
    <row r="37" spans="1:35" ht="13.5" customHeight="1">
      <c r="A37" s="6" t="s">
        <v>55</v>
      </c>
      <c r="B37" s="7" t="s">
        <v>16</v>
      </c>
      <c r="C37" s="8" t="s">
        <v>34</v>
      </c>
      <c r="D37" s="9" t="s">
        <v>56</v>
      </c>
      <c r="E37" s="8">
        <v>3</v>
      </c>
      <c r="F37" s="7"/>
      <c r="Q37" s="21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F37" s="11"/>
      <c r="AG37" s="11"/>
    </row>
    <row r="38" spans="1:35">
      <c r="B38" s="13"/>
      <c r="C38" s="10"/>
      <c r="D38" s="14" t="s">
        <v>57</v>
      </c>
      <c r="E38" s="10"/>
      <c r="F38" s="13">
        <v>3</v>
      </c>
      <c r="Q38" s="21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F38" s="11"/>
      <c r="AG38" s="11"/>
    </row>
    <row r="39" spans="1:35">
      <c r="B39" s="13"/>
      <c r="C39" s="10"/>
      <c r="D39" s="14" t="s">
        <v>58</v>
      </c>
      <c r="E39" s="10">
        <v>5</v>
      </c>
      <c r="F39" s="13">
        <v>3</v>
      </c>
      <c r="Q39" s="21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F39" s="11"/>
      <c r="AG39" s="11"/>
    </row>
    <row r="40" spans="1:35">
      <c r="A40" s="16"/>
      <c r="B40" s="17"/>
      <c r="C40" s="18"/>
      <c r="D40" s="14" t="s">
        <v>59</v>
      </c>
      <c r="E40" s="10">
        <v>6</v>
      </c>
      <c r="F40" s="13">
        <v>2</v>
      </c>
      <c r="Q40" s="21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F40" s="11"/>
      <c r="AG40" s="11"/>
    </row>
    <row r="41" spans="1:35">
      <c r="A41" s="6" t="s">
        <v>60</v>
      </c>
      <c r="B41" s="7" t="s">
        <v>16</v>
      </c>
      <c r="C41" s="8" t="s">
        <v>10</v>
      </c>
      <c r="D41" s="9" t="s">
        <v>61</v>
      </c>
      <c r="E41" s="8">
        <v>4</v>
      </c>
      <c r="F41" s="7"/>
      <c r="Q41" s="21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F41" s="11"/>
      <c r="AG41" s="11"/>
      <c r="AI41" s="15"/>
    </row>
    <row r="42" spans="1:35">
      <c r="B42" s="13"/>
      <c r="C42" s="10"/>
      <c r="D42" s="14" t="s">
        <v>62</v>
      </c>
      <c r="E42" s="10"/>
      <c r="F42" s="13">
        <v>3</v>
      </c>
      <c r="Q42" s="21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F42" s="11"/>
      <c r="AG42" s="11"/>
    </row>
    <row r="43" spans="1:35">
      <c r="B43" s="13"/>
      <c r="C43" s="10"/>
      <c r="D43" s="14" t="s">
        <v>63</v>
      </c>
      <c r="E43" s="10">
        <v>5</v>
      </c>
      <c r="F43" s="13">
        <v>2</v>
      </c>
      <c r="Q43" s="21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F43" s="11"/>
      <c r="AG43" s="11"/>
    </row>
    <row r="44" spans="1:35">
      <c r="A44" s="16"/>
      <c r="B44" s="17"/>
      <c r="C44" s="18"/>
      <c r="D44" s="19" t="s">
        <v>64</v>
      </c>
      <c r="E44" s="18">
        <v>7</v>
      </c>
      <c r="F44" s="17">
        <v>7</v>
      </c>
      <c r="Q44" s="21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F44" s="11"/>
      <c r="AG44" s="11"/>
    </row>
    <row r="45" spans="1:35">
      <c r="A45" s="6" t="s">
        <v>65</v>
      </c>
      <c r="B45" s="7" t="s">
        <v>16</v>
      </c>
      <c r="C45" s="8" t="s">
        <v>66</v>
      </c>
      <c r="D45" s="14" t="s">
        <v>67</v>
      </c>
      <c r="E45" s="10">
        <v>4</v>
      </c>
      <c r="F45" s="13"/>
      <c r="Q45" s="21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F45" s="11"/>
      <c r="AG45" s="11"/>
    </row>
    <row r="46" spans="1:35">
      <c r="B46" s="13"/>
      <c r="C46" s="10"/>
      <c r="D46" s="14" t="s">
        <v>68</v>
      </c>
      <c r="E46" s="10"/>
      <c r="F46" s="13">
        <v>3</v>
      </c>
      <c r="Q46" s="21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F46" s="11"/>
      <c r="AG46" s="11"/>
    </row>
    <row r="47" spans="1:35" ht="12.75" customHeight="1">
      <c r="B47" s="13"/>
      <c r="C47" s="10"/>
      <c r="D47" s="14" t="s">
        <v>69</v>
      </c>
      <c r="E47" s="10">
        <v>2</v>
      </c>
      <c r="F47" s="13">
        <v>4</v>
      </c>
      <c r="Q47" s="21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F47" s="11"/>
      <c r="AG47" s="11"/>
    </row>
    <row r="48" spans="1:35">
      <c r="A48" s="16"/>
      <c r="B48" s="17"/>
      <c r="C48" s="18"/>
      <c r="D48" s="19" t="s">
        <v>70</v>
      </c>
      <c r="E48" s="18">
        <v>6</v>
      </c>
      <c r="F48" s="17">
        <v>0</v>
      </c>
      <c r="Q48" s="21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F48" s="11"/>
      <c r="AG48" s="11"/>
    </row>
    <row r="49" spans="1:33">
      <c r="A49" s="6" t="s">
        <v>71</v>
      </c>
      <c r="B49" s="7" t="s">
        <v>16</v>
      </c>
      <c r="C49" s="8" t="s">
        <v>72</v>
      </c>
      <c r="D49" s="9" t="s">
        <v>73</v>
      </c>
      <c r="E49" s="8">
        <v>2.5</v>
      </c>
      <c r="F49" s="7"/>
      <c r="Q49" s="21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F49" s="11"/>
      <c r="AG49" s="11"/>
    </row>
    <row r="50" spans="1:33">
      <c r="B50" s="13"/>
      <c r="C50" s="10"/>
      <c r="D50" s="14" t="s">
        <v>74</v>
      </c>
      <c r="E50" s="10"/>
      <c r="F50" s="39">
        <v>2.5</v>
      </c>
      <c r="G50" s="20"/>
      <c r="Q50" s="21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F50" s="11"/>
      <c r="AG50" s="11"/>
    </row>
    <row r="51" spans="1:33">
      <c r="B51" s="13"/>
      <c r="C51" s="10"/>
      <c r="D51" s="14" t="s">
        <v>75</v>
      </c>
      <c r="E51" s="20">
        <v>2</v>
      </c>
      <c r="F51" s="39">
        <v>4</v>
      </c>
      <c r="G51" s="20"/>
      <c r="Q51" s="21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F51" s="11"/>
      <c r="AG51" s="11"/>
    </row>
    <row r="52" spans="1:33">
      <c r="B52" s="13"/>
      <c r="C52" s="10"/>
      <c r="D52" s="14" t="s">
        <v>76</v>
      </c>
      <c r="E52" s="20">
        <v>4</v>
      </c>
      <c r="F52" s="39">
        <v>3</v>
      </c>
      <c r="G52" s="20"/>
      <c r="Q52" s="21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F52" s="11"/>
      <c r="AG52" s="11"/>
    </row>
    <row r="53" spans="1:33">
      <c r="A53" s="6" t="s">
        <v>77</v>
      </c>
      <c r="B53" s="7" t="s">
        <v>9</v>
      </c>
      <c r="C53" s="8" t="s">
        <v>45</v>
      </c>
      <c r="D53" s="9" t="s">
        <v>78</v>
      </c>
      <c r="E53" s="8">
        <v>2</v>
      </c>
      <c r="F53" s="7">
        <v>2</v>
      </c>
      <c r="Q53" s="21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F53" s="11"/>
      <c r="AG53" s="11"/>
    </row>
    <row r="54" spans="1:33">
      <c r="B54" s="13"/>
      <c r="C54" s="10"/>
      <c r="D54" s="14" t="s">
        <v>79</v>
      </c>
      <c r="E54" s="20">
        <v>3</v>
      </c>
      <c r="F54" s="39">
        <v>3</v>
      </c>
      <c r="G54" s="20"/>
      <c r="Q54" s="21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F54" s="11"/>
      <c r="AG54" s="11"/>
    </row>
    <row r="55" spans="1:33">
      <c r="B55" s="13"/>
      <c r="C55" s="10"/>
      <c r="D55" s="14" t="s">
        <v>80</v>
      </c>
      <c r="E55" s="20">
        <v>4</v>
      </c>
      <c r="F55" s="39">
        <v>4</v>
      </c>
      <c r="G55" s="20"/>
      <c r="Q55" s="21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F55" s="11"/>
      <c r="AG55" s="11"/>
    </row>
    <row r="56" spans="1:33">
      <c r="A56" s="16"/>
      <c r="B56" s="17"/>
      <c r="C56" s="18"/>
      <c r="D56" s="14" t="s">
        <v>81</v>
      </c>
      <c r="E56" s="10">
        <v>10</v>
      </c>
      <c r="F56" s="13">
        <v>10</v>
      </c>
      <c r="Q56" s="21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F56" s="11"/>
      <c r="AG56" s="11"/>
    </row>
    <row r="57" spans="1:33">
      <c r="A57" s="6" t="s">
        <v>82</v>
      </c>
      <c r="B57" s="7" t="s">
        <v>16</v>
      </c>
      <c r="C57" s="8" t="s">
        <v>66</v>
      </c>
      <c r="D57" s="9" t="s">
        <v>83</v>
      </c>
      <c r="E57" s="8">
        <v>3</v>
      </c>
      <c r="F57" s="7"/>
      <c r="Q57" s="21"/>
      <c r="R57" s="15"/>
      <c r="S57" s="15"/>
      <c r="T57" s="15"/>
      <c r="U57" s="15"/>
      <c r="V57" s="15"/>
      <c r="W57" s="15"/>
      <c r="X57" s="15"/>
      <c r="Y57" s="15"/>
      <c r="Z57" s="21"/>
      <c r="AA57" s="15"/>
      <c r="AB57" s="15"/>
      <c r="AC57" s="15"/>
      <c r="AF57" s="11"/>
      <c r="AG57" s="11"/>
    </row>
    <row r="58" spans="1:33">
      <c r="B58" s="13"/>
      <c r="C58" s="10"/>
      <c r="D58" s="14" t="s">
        <v>84</v>
      </c>
      <c r="E58" s="10"/>
      <c r="F58" s="13">
        <v>3</v>
      </c>
      <c r="Q58" s="21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F58" s="11"/>
      <c r="AG58" s="11"/>
    </row>
    <row r="59" spans="1:33">
      <c r="B59" s="13"/>
      <c r="C59" s="10"/>
      <c r="D59" s="14" t="s">
        <v>85</v>
      </c>
      <c r="E59" s="10">
        <v>4</v>
      </c>
      <c r="F59" s="13">
        <v>4</v>
      </c>
      <c r="Q59" s="21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F59" s="11"/>
      <c r="AG59" s="11"/>
    </row>
    <row r="60" spans="1:33">
      <c r="A60" s="16"/>
      <c r="B60" s="17"/>
      <c r="C60" s="18"/>
      <c r="D60" s="19" t="s">
        <v>86</v>
      </c>
      <c r="E60" s="18">
        <v>6</v>
      </c>
      <c r="F60" s="17">
        <v>0</v>
      </c>
      <c r="Q60" s="21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F60" s="11"/>
      <c r="AG60" s="11"/>
    </row>
    <row r="61" spans="1:33">
      <c r="A61" s="6" t="s">
        <v>87</v>
      </c>
      <c r="B61" s="7" t="s">
        <v>9</v>
      </c>
      <c r="C61" s="8" t="s">
        <v>34</v>
      </c>
      <c r="D61" s="14" t="s">
        <v>88</v>
      </c>
      <c r="E61" s="10">
        <v>2</v>
      </c>
      <c r="F61" s="13"/>
      <c r="Q61" s="21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F61" s="11"/>
      <c r="AG61" s="11"/>
    </row>
    <row r="62" spans="1:33">
      <c r="B62" s="13"/>
      <c r="C62" s="10"/>
      <c r="D62" s="14" t="s">
        <v>89</v>
      </c>
      <c r="E62" s="10"/>
      <c r="F62" s="13">
        <v>2</v>
      </c>
      <c r="Q62" s="21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F62" s="11"/>
      <c r="AG62" s="11"/>
    </row>
    <row r="63" spans="1:33">
      <c r="B63" s="13"/>
      <c r="C63" s="10"/>
      <c r="D63" s="14" t="s">
        <v>90</v>
      </c>
      <c r="E63" s="10">
        <v>0</v>
      </c>
      <c r="F63" s="13">
        <v>3</v>
      </c>
      <c r="Q63" s="21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F63" s="11"/>
      <c r="AG63" s="11"/>
    </row>
    <row r="64" spans="1:33">
      <c r="B64" s="13"/>
      <c r="C64" s="18"/>
      <c r="D64" s="14" t="s">
        <v>91</v>
      </c>
      <c r="E64" s="10">
        <v>3</v>
      </c>
      <c r="F64" s="13">
        <v>2</v>
      </c>
      <c r="Q64" s="21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F64" s="11"/>
      <c r="AG64" s="11"/>
    </row>
    <row r="65" spans="1:35" ht="12.75" customHeight="1">
      <c r="A65" s="6" t="s">
        <v>92</v>
      </c>
      <c r="B65" s="7" t="s">
        <v>16</v>
      </c>
      <c r="C65" s="8" t="s">
        <v>45</v>
      </c>
      <c r="D65" s="9" t="s">
        <v>93</v>
      </c>
      <c r="E65" s="8">
        <v>3</v>
      </c>
      <c r="F65" s="7"/>
      <c r="Q65" s="21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F65" s="11"/>
      <c r="AG65" s="11"/>
    </row>
    <row r="66" spans="1:35">
      <c r="B66" s="13"/>
      <c r="C66" s="10"/>
      <c r="D66" s="14" t="s">
        <v>94</v>
      </c>
      <c r="E66" s="10"/>
      <c r="F66" s="13">
        <v>3</v>
      </c>
      <c r="Q66" s="21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F66" s="11"/>
      <c r="AG66" s="11"/>
    </row>
    <row r="67" spans="1:35">
      <c r="B67" s="13"/>
      <c r="C67" s="10"/>
      <c r="D67" s="14" t="s">
        <v>95</v>
      </c>
      <c r="E67" s="10">
        <v>4</v>
      </c>
      <c r="F67" s="13">
        <v>4</v>
      </c>
      <c r="Q67" s="21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F67" s="11"/>
      <c r="AG67" s="11"/>
    </row>
    <row r="68" spans="1:35" ht="12.75" customHeight="1">
      <c r="B68" s="13"/>
      <c r="C68" s="18"/>
      <c r="D68" s="19" t="s">
        <v>96</v>
      </c>
      <c r="E68" s="18">
        <v>6</v>
      </c>
      <c r="F68" s="17">
        <v>2</v>
      </c>
      <c r="Q68" s="21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F68" s="11"/>
      <c r="AG68" s="11"/>
    </row>
    <row r="69" spans="1:35" ht="12.75" customHeight="1">
      <c r="A69" s="6" t="s">
        <v>97</v>
      </c>
      <c r="B69" s="7" t="s">
        <v>16</v>
      </c>
      <c r="C69" s="8" t="s">
        <v>22</v>
      </c>
      <c r="D69" s="9" t="s">
        <v>98</v>
      </c>
      <c r="E69" s="8">
        <v>3</v>
      </c>
      <c r="F69" s="7"/>
      <c r="Q69" s="21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F69" s="11"/>
      <c r="AG69" s="11"/>
      <c r="AI69" s="15"/>
    </row>
    <row r="70" spans="1:35">
      <c r="B70" s="13"/>
      <c r="C70" s="10"/>
      <c r="D70" s="14" t="s">
        <v>99</v>
      </c>
      <c r="E70" s="10"/>
      <c r="F70" s="13">
        <v>3</v>
      </c>
      <c r="Q70" s="21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F70" s="11"/>
      <c r="AG70" s="11"/>
    </row>
    <row r="71" spans="1:35">
      <c r="B71" s="13"/>
      <c r="C71" s="10"/>
      <c r="D71" s="14" t="s">
        <v>100</v>
      </c>
      <c r="E71" s="10">
        <v>3</v>
      </c>
      <c r="F71" s="13">
        <v>3</v>
      </c>
      <c r="Q71" s="21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F71" s="11"/>
      <c r="AG71" s="11"/>
    </row>
    <row r="72" spans="1:35" ht="12.75" customHeight="1">
      <c r="A72" s="16"/>
      <c r="B72" s="17"/>
      <c r="C72" s="18"/>
      <c r="D72" s="19" t="s">
        <v>101</v>
      </c>
      <c r="E72" s="18">
        <v>4</v>
      </c>
      <c r="F72" s="17">
        <v>2</v>
      </c>
      <c r="Q72" s="21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F72" s="11"/>
      <c r="AG72" s="11"/>
    </row>
    <row r="73" spans="1:35">
      <c r="A73" s="6" t="s">
        <v>102</v>
      </c>
      <c r="B73" s="7" t="s">
        <v>9</v>
      </c>
      <c r="C73" s="8" t="s">
        <v>66</v>
      </c>
      <c r="D73" s="14" t="s">
        <v>103</v>
      </c>
      <c r="E73" s="10">
        <v>3</v>
      </c>
      <c r="F73" s="13"/>
      <c r="Q73" s="21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F73" s="11"/>
      <c r="AG73" s="11"/>
    </row>
    <row r="74" spans="1:35">
      <c r="B74" s="13"/>
      <c r="C74" s="10"/>
      <c r="D74" s="14" t="s">
        <v>104</v>
      </c>
      <c r="E74" s="10"/>
      <c r="F74" s="13">
        <v>3</v>
      </c>
      <c r="Q74" s="21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G74" s="11"/>
    </row>
    <row r="75" spans="1:35">
      <c r="B75" s="13"/>
      <c r="C75" s="10"/>
      <c r="D75" s="14" t="s">
        <v>105</v>
      </c>
      <c r="E75" s="10">
        <v>0</v>
      </c>
      <c r="F75" s="13">
        <v>4.5</v>
      </c>
      <c r="Q75" s="21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G75" s="11"/>
    </row>
    <row r="76" spans="1:35">
      <c r="A76" s="16"/>
      <c r="B76" s="17"/>
      <c r="C76" s="18"/>
      <c r="D76" s="14" t="s">
        <v>106</v>
      </c>
      <c r="E76" s="10">
        <v>5</v>
      </c>
      <c r="F76" s="13">
        <v>3</v>
      </c>
      <c r="Q76" s="21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G76" s="11"/>
    </row>
    <row r="77" spans="1:35">
      <c r="A77" s="6" t="s">
        <v>107</v>
      </c>
      <c r="B77" s="7" t="s">
        <v>16</v>
      </c>
      <c r="C77" s="9" t="s">
        <v>28</v>
      </c>
      <c r="D77" s="9" t="s">
        <v>108</v>
      </c>
      <c r="E77" s="8">
        <v>4</v>
      </c>
      <c r="F77" s="7"/>
      <c r="Q77" s="21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F77" s="11"/>
      <c r="AG77" s="11"/>
    </row>
    <row r="78" spans="1:35">
      <c r="B78" s="13"/>
      <c r="C78" s="22"/>
      <c r="D78" s="14" t="s">
        <v>109</v>
      </c>
      <c r="E78" s="10"/>
      <c r="F78" s="13">
        <v>3</v>
      </c>
      <c r="Q78" s="21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F78" s="11"/>
      <c r="AG78" s="11"/>
    </row>
    <row r="79" spans="1:35">
      <c r="B79" s="13"/>
      <c r="C79" s="22"/>
      <c r="D79" s="14" t="s">
        <v>110</v>
      </c>
      <c r="E79" s="10">
        <v>0</v>
      </c>
      <c r="F79" s="13">
        <v>3</v>
      </c>
      <c r="Q79" s="21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F79" s="11"/>
      <c r="AG79" s="11"/>
    </row>
    <row r="80" spans="1:35">
      <c r="A80" s="16"/>
      <c r="B80" s="17"/>
      <c r="C80" s="23"/>
      <c r="D80" s="19" t="s">
        <v>111</v>
      </c>
      <c r="E80" s="18">
        <v>7</v>
      </c>
      <c r="F80" s="17">
        <v>2</v>
      </c>
      <c r="Q80" s="21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F80" s="11"/>
      <c r="AG80" s="11"/>
    </row>
    <row r="81" spans="1:34">
      <c r="A81" s="6" t="s">
        <v>112</v>
      </c>
      <c r="B81" s="7" t="s">
        <v>16</v>
      </c>
      <c r="C81" s="24" t="s">
        <v>72</v>
      </c>
      <c r="D81" s="10" t="s">
        <v>113</v>
      </c>
      <c r="E81" s="10">
        <v>3</v>
      </c>
      <c r="F81" s="13"/>
      <c r="Q81" s="21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F81" s="11"/>
      <c r="AG81" s="11"/>
    </row>
    <row r="82" spans="1:34">
      <c r="B82" s="13"/>
      <c r="C82" s="25"/>
      <c r="D82" s="10" t="s">
        <v>114</v>
      </c>
      <c r="E82" s="10"/>
      <c r="F82" s="13">
        <v>3</v>
      </c>
      <c r="Q82" s="21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F82" s="11"/>
      <c r="AG82" s="11"/>
    </row>
    <row r="83" spans="1:34">
      <c r="B83" s="13"/>
      <c r="C83" s="25"/>
      <c r="D83" s="10" t="s">
        <v>115</v>
      </c>
      <c r="E83" s="10">
        <v>0</v>
      </c>
      <c r="F83" s="13">
        <v>2</v>
      </c>
      <c r="Q83" s="21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F83" s="11"/>
      <c r="AG83" s="11"/>
    </row>
    <row r="84" spans="1:34">
      <c r="B84" s="13"/>
      <c r="C84" s="26"/>
      <c r="D84" s="10" t="s">
        <v>116</v>
      </c>
      <c r="E84" s="10">
        <v>5</v>
      </c>
      <c r="F84" s="13">
        <v>2</v>
      </c>
      <c r="Q84" s="21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F84" s="11"/>
      <c r="AG84" s="11"/>
    </row>
    <row r="85" spans="1:34">
      <c r="A85" s="6" t="s">
        <v>117</v>
      </c>
      <c r="B85" s="7" t="s">
        <v>9</v>
      </c>
      <c r="C85" s="8" t="s">
        <v>28</v>
      </c>
      <c r="D85" s="9" t="s">
        <v>118</v>
      </c>
      <c r="E85" s="8">
        <v>1</v>
      </c>
      <c r="F85" s="7">
        <v>0</v>
      </c>
      <c r="Q85" s="21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F85" s="11"/>
      <c r="AG85" s="11"/>
      <c r="AH85" s="15"/>
    </row>
    <row r="86" spans="1:34">
      <c r="B86" s="13"/>
      <c r="C86" s="10"/>
      <c r="D86" s="14" t="s">
        <v>119</v>
      </c>
      <c r="E86" s="10">
        <v>0</v>
      </c>
      <c r="F86" s="13">
        <v>2</v>
      </c>
      <c r="H86" s="20"/>
      <c r="I86" s="20"/>
      <c r="J86" s="20"/>
      <c r="K86" s="20"/>
      <c r="L86" s="20"/>
      <c r="M86" s="20"/>
      <c r="Q86" s="21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F86" s="11"/>
      <c r="AG86" s="11"/>
    </row>
    <row r="87" spans="1:34">
      <c r="B87" s="13"/>
      <c r="C87" s="10"/>
      <c r="D87" s="14" t="s">
        <v>120</v>
      </c>
      <c r="E87" s="10">
        <v>0</v>
      </c>
      <c r="F87" s="13">
        <v>3</v>
      </c>
      <c r="H87" s="20"/>
      <c r="I87" s="20"/>
      <c r="J87" s="20"/>
      <c r="K87" s="20"/>
      <c r="L87" s="20"/>
      <c r="M87" s="20"/>
      <c r="Q87" s="21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F87" s="11"/>
      <c r="AG87" s="11"/>
    </row>
    <row r="88" spans="1:34">
      <c r="A88" s="16"/>
      <c r="B88" s="17"/>
      <c r="C88" s="18"/>
      <c r="D88" s="19" t="s">
        <v>121</v>
      </c>
      <c r="E88" s="18">
        <v>2</v>
      </c>
      <c r="F88" s="17">
        <v>2</v>
      </c>
      <c r="Q88" s="21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F88" s="11"/>
      <c r="AG88" s="11"/>
    </row>
    <row r="89" spans="1:34">
      <c r="A89" s="6" t="s">
        <v>122</v>
      </c>
      <c r="B89" s="7" t="s">
        <v>9</v>
      </c>
      <c r="C89" s="8" t="s">
        <v>45</v>
      </c>
      <c r="D89" s="9" t="s">
        <v>123</v>
      </c>
      <c r="E89" s="8">
        <v>3</v>
      </c>
      <c r="F89" s="7">
        <v>3</v>
      </c>
      <c r="Q89" s="21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F89" s="11"/>
      <c r="AG89" s="11"/>
      <c r="AH89" s="15"/>
    </row>
    <row r="90" spans="1:34">
      <c r="B90" s="13"/>
      <c r="C90" s="10"/>
      <c r="D90" s="14" t="s">
        <v>124</v>
      </c>
      <c r="E90" s="20">
        <v>5</v>
      </c>
      <c r="F90" s="39">
        <v>4</v>
      </c>
      <c r="G90" s="20"/>
      <c r="H90" s="20"/>
      <c r="Q90" s="21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F90" s="11"/>
      <c r="AG90" s="11"/>
    </row>
    <row r="91" spans="1:34">
      <c r="B91" s="13"/>
      <c r="C91" s="10"/>
      <c r="D91" s="14" t="s">
        <v>125</v>
      </c>
      <c r="E91" s="20">
        <v>0</v>
      </c>
      <c r="F91" s="39">
        <v>120</v>
      </c>
      <c r="G91" s="20"/>
      <c r="H91" s="20"/>
      <c r="I91" s="20"/>
      <c r="J91" s="20"/>
      <c r="M91" s="20"/>
      <c r="Q91" s="21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F91" s="11"/>
      <c r="AG91" s="11"/>
    </row>
    <row r="92" spans="1:34">
      <c r="B92" s="13"/>
      <c r="C92" s="10"/>
      <c r="D92" s="14" t="s">
        <v>126</v>
      </c>
      <c r="E92" s="20">
        <v>320</v>
      </c>
      <c r="F92" s="39">
        <v>40</v>
      </c>
      <c r="G92" s="20"/>
      <c r="H92" s="20"/>
      <c r="I92" s="20"/>
      <c r="J92" s="20"/>
      <c r="M92" s="20"/>
      <c r="Q92" s="21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F92" s="11"/>
      <c r="AG92" s="11"/>
    </row>
    <row r="93" spans="1:34">
      <c r="A93" s="6" t="s">
        <v>127</v>
      </c>
      <c r="B93" s="7" t="s">
        <v>9</v>
      </c>
      <c r="C93" s="8" t="s">
        <v>28</v>
      </c>
      <c r="D93" s="9" t="s">
        <v>128</v>
      </c>
      <c r="E93" s="8">
        <v>3</v>
      </c>
      <c r="F93" s="7">
        <v>0</v>
      </c>
      <c r="Q93" s="21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F93" s="11"/>
      <c r="AG93" s="11"/>
    </row>
    <row r="94" spans="1:34">
      <c r="B94" s="13"/>
      <c r="C94" s="10"/>
      <c r="D94" s="14" t="s">
        <v>129</v>
      </c>
      <c r="E94" s="20">
        <v>0</v>
      </c>
      <c r="F94" s="39">
        <v>4</v>
      </c>
      <c r="G94" s="20"/>
      <c r="H94" s="20"/>
      <c r="Q94" s="21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F94" s="11"/>
      <c r="AG94" s="11"/>
    </row>
    <row r="95" spans="1:34">
      <c r="B95" s="13"/>
      <c r="C95" s="10"/>
      <c r="D95" s="14" t="s">
        <v>130</v>
      </c>
      <c r="E95" s="20">
        <v>1</v>
      </c>
      <c r="F95" s="39">
        <v>3</v>
      </c>
      <c r="G95" s="20"/>
      <c r="Q95" s="21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F95" s="11"/>
      <c r="AG95" s="11"/>
    </row>
    <row r="96" spans="1:34">
      <c r="A96" s="16"/>
      <c r="B96" s="17"/>
      <c r="C96" s="18"/>
      <c r="D96" s="14" t="s">
        <v>131</v>
      </c>
      <c r="E96" s="10">
        <v>4</v>
      </c>
      <c r="F96" s="13">
        <v>1</v>
      </c>
      <c r="Q96" s="21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F96" s="11"/>
      <c r="AG96" s="11"/>
    </row>
    <row r="97" spans="1:34">
      <c r="A97" s="6" t="s">
        <v>132</v>
      </c>
      <c r="B97" s="7" t="s">
        <v>9</v>
      </c>
      <c r="C97" s="8" t="s">
        <v>45</v>
      </c>
      <c r="D97" s="9" t="s">
        <v>133</v>
      </c>
      <c r="E97" s="8">
        <v>0</v>
      </c>
      <c r="F97" s="7">
        <v>0</v>
      </c>
      <c r="Q97" s="21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F97" s="11"/>
      <c r="AG97" s="11"/>
    </row>
    <row r="98" spans="1:34">
      <c r="B98" s="13"/>
      <c r="C98" s="10"/>
      <c r="D98" s="14" t="s">
        <v>134</v>
      </c>
      <c r="E98" s="20">
        <v>0</v>
      </c>
      <c r="F98" s="39">
        <v>4</v>
      </c>
      <c r="Q98" s="21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F98" s="11"/>
      <c r="AG98" s="11"/>
    </row>
    <row r="99" spans="1:34">
      <c r="B99" s="13"/>
      <c r="C99" s="10"/>
      <c r="D99" s="14" t="s">
        <v>135</v>
      </c>
      <c r="E99" s="20">
        <v>4</v>
      </c>
      <c r="F99" s="39">
        <v>0</v>
      </c>
      <c r="Q99" s="21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F99" s="11"/>
      <c r="AG99" s="11"/>
    </row>
    <row r="100" spans="1:34">
      <c r="A100" s="16"/>
      <c r="B100" s="17"/>
      <c r="C100" s="18"/>
      <c r="D100" s="19" t="s">
        <v>136</v>
      </c>
      <c r="E100" s="18">
        <v>8</v>
      </c>
      <c r="F100" s="17">
        <v>8</v>
      </c>
      <c r="Q100" s="21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F100" s="11"/>
      <c r="AG100" s="11"/>
    </row>
    <row r="101" spans="1:34">
      <c r="A101" s="6" t="s">
        <v>137</v>
      </c>
      <c r="B101" s="7" t="s">
        <v>9</v>
      </c>
      <c r="C101" s="24" t="s">
        <v>10</v>
      </c>
      <c r="D101" s="8" t="s">
        <v>138</v>
      </c>
      <c r="E101" s="8">
        <v>4</v>
      </c>
      <c r="F101" s="7">
        <v>0</v>
      </c>
      <c r="Q101" s="21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F101" s="11"/>
      <c r="AG101" s="11"/>
      <c r="AH101" s="15"/>
    </row>
    <row r="102" spans="1:34">
      <c r="B102" s="13"/>
      <c r="C102" s="27"/>
      <c r="D102" s="10" t="s">
        <v>139</v>
      </c>
      <c r="E102" s="20">
        <v>0</v>
      </c>
      <c r="F102" s="39">
        <v>3</v>
      </c>
      <c r="G102" s="20"/>
      <c r="H102" s="20"/>
      <c r="K102" s="20"/>
      <c r="L102" s="20"/>
      <c r="Q102" s="21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F102" s="11"/>
      <c r="AG102" s="11"/>
    </row>
    <row r="103" spans="1:34">
      <c r="B103" s="13"/>
      <c r="C103" s="27"/>
      <c r="D103" s="3" t="s">
        <v>140</v>
      </c>
      <c r="E103" s="20">
        <v>4</v>
      </c>
      <c r="F103" s="39">
        <v>6</v>
      </c>
      <c r="G103" s="20"/>
      <c r="H103" s="20"/>
      <c r="K103" s="20"/>
      <c r="L103" s="20"/>
      <c r="Q103" s="21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F103" s="11"/>
      <c r="AG103" s="11"/>
    </row>
    <row r="104" spans="1:34">
      <c r="B104" s="13"/>
      <c r="C104" s="28"/>
      <c r="D104" t="s">
        <v>141</v>
      </c>
      <c r="E104" s="20">
        <v>12</v>
      </c>
      <c r="F104" s="39">
        <v>0</v>
      </c>
      <c r="Q104" s="21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F104" s="11"/>
      <c r="AG104" s="11"/>
    </row>
    <row r="105" spans="1:34">
      <c r="A105" s="6" t="s">
        <v>142</v>
      </c>
      <c r="B105" s="7" t="s">
        <v>9</v>
      </c>
      <c r="C105" s="8" t="s">
        <v>10</v>
      </c>
      <c r="D105" s="9" t="s">
        <v>143</v>
      </c>
      <c r="E105" s="8">
        <v>3</v>
      </c>
      <c r="F105" s="7">
        <v>0</v>
      </c>
      <c r="Q105" s="21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F105" s="11"/>
      <c r="AG105" s="11"/>
    </row>
    <row r="106" spans="1:34">
      <c r="B106" s="13"/>
      <c r="C106" s="10"/>
      <c r="D106" s="14" t="s">
        <v>144</v>
      </c>
      <c r="E106" s="20">
        <v>0</v>
      </c>
      <c r="F106" s="39">
        <v>3</v>
      </c>
      <c r="G106" s="20"/>
      <c r="H106" s="20"/>
      <c r="Q106" s="21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F106" s="11"/>
      <c r="AG106" s="11"/>
    </row>
    <row r="107" spans="1:34">
      <c r="B107" s="13"/>
      <c r="C107" s="10"/>
      <c r="D107" s="14" t="s">
        <v>145</v>
      </c>
      <c r="E107" s="20">
        <v>1</v>
      </c>
      <c r="F107" s="39">
        <v>3</v>
      </c>
      <c r="G107" s="20"/>
      <c r="H107" s="20"/>
      <c r="Q107" s="21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F107" s="11"/>
      <c r="AG107" s="11"/>
    </row>
    <row r="108" spans="1:34">
      <c r="A108" s="16"/>
      <c r="B108" s="17"/>
      <c r="C108" s="18"/>
      <c r="D108" s="14" t="s">
        <v>146</v>
      </c>
      <c r="E108" s="10">
        <v>5</v>
      </c>
      <c r="F108" s="13">
        <v>3</v>
      </c>
      <c r="Q108" s="21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F108" s="11"/>
      <c r="AG108" s="11"/>
    </row>
    <row r="109" spans="1:34">
      <c r="A109" s="6" t="s">
        <v>147</v>
      </c>
      <c r="B109" s="7" t="s">
        <v>9</v>
      </c>
      <c r="C109" s="8" t="s">
        <v>34</v>
      </c>
      <c r="D109" s="9" t="s">
        <v>148</v>
      </c>
      <c r="E109" s="8">
        <v>3</v>
      </c>
      <c r="F109" s="7">
        <v>0</v>
      </c>
      <c r="Q109" s="21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F109" s="11"/>
      <c r="AG109" s="11"/>
    </row>
    <row r="110" spans="1:34">
      <c r="B110" s="13"/>
      <c r="C110" s="10"/>
      <c r="D110" s="14" t="s">
        <v>149</v>
      </c>
      <c r="E110" s="20">
        <v>0</v>
      </c>
      <c r="F110" s="39">
        <v>1</v>
      </c>
      <c r="G110" s="20"/>
      <c r="Q110" s="21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F110" s="11"/>
      <c r="AG110" s="11"/>
    </row>
    <row r="111" spans="1:34">
      <c r="B111" s="13"/>
      <c r="C111" s="10"/>
      <c r="D111" s="14" t="s">
        <v>150</v>
      </c>
      <c r="E111" s="20">
        <v>0</v>
      </c>
      <c r="F111" s="39">
        <v>6</v>
      </c>
      <c r="G111" s="20"/>
      <c r="H111" s="20"/>
      <c r="Q111" s="21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F111" s="11"/>
      <c r="AG111" s="11"/>
    </row>
    <row r="112" spans="1:34">
      <c r="A112" s="16"/>
      <c r="B112" s="17"/>
      <c r="C112" s="18"/>
      <c r="D112" s="19" t="s">
        <v>151</v>
      </c>
      <c r="E112" s="18">
        <v>3</v>
      </c>
      <c r="F112" s="17">
        <v>3</v>
      </c>
      <c r="Q112" s="21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F112" s="11"/>
      <c r="AG112" s="11"/>
    </row>
    <row r="113" spans="1:33">
      <c r="A113" s="6" t="s">
        <v>152</v>
      </c>
      <c r="B113" s="7" t="s">
        <v>16</v>
      </c>
      <c r="C113" s="8" t="s">
        <v>34</v>
      </c>
      <c r="D113" s="9" t="s">
        <v>153</v>
      </c>
      <c r="E113" s="8">
        <v>2</v>
      </c>
      <c r="F113" s="7">
        <v>0</v>
      </c>
      <c r="Q113" s="21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F113" s="11"/>
      <c r="AG113" s="11"/>
    </row>
    <row r="114" spans="1:33">
      <c r="B114" s="13"/>
      <c r="C114" s="10"/>
      <c r="D114" s="14" t="s">
        <v>154</v>
      </c>
      <c r="E114" s="20">
        <v>0</v>
      </c>
      <c r="F114" s="39">
        <v>3</v>
      </c>
      <c r="G114" s="20"/>
      <c r="Q114" s="21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F114" s="11"/>
      <c r="AG114" s="11"/>
    </row>
    <row r="115" spans="1:33">
      <c r="B115" s="13"/>
      <c r="C115" s="10"/>
      <c r="D115" s="14" t="s">
        <v>155</v>
      </c>
      <c r="E115" s="20">
        <v>-1</v>
      </c>
      <c r="F115" s="39">
        <v>5</v>
      </c>
      <c r="G115" s="20"/>
      <c r="H115" s="20"/>
      <c r="Q115" s="21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F115" s="11"/>
      <c r="AG115" s="11"/>
    </row>
    <row r="116" spans="1:33">
      <c r="B116" s="13"/>
      <c r="C116" s="10"/>
      <c r="D116" s="14" t="s">
        <v>156</v>
      </c>
      <c r="E116" s="20">
        <v>8</v>
      </c>
      <c r="F116" s="39">
        <v>-1</v>
      </c>
      <c r="G116" s="20"/>
      <c r="H116" s="20"/>
      <c r="Q116" s="21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F116" s="11"/>
      <c r="AG116" s="11"/>
    </row>
    <row r="117" spans="1:33">
      <c r="A117" s="6" t="s">
        <v>157</v>
      </c>
      <c r="B117" s="7" t="s">
        <v>16</v>
      </c>
      <c r="C117" s="8" t="s">
        <v>28</v>
      </c>
      <c r="D117" s="29" t="s">
        <v>158</v>
      </c>
      <c r="E117" s="8">
        <v>3</v>
      </c>
      <c r="F117" s="7">
        <v>0</v>
      </c>
      <c r="Q117" s="21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F117" s="11"/>
      <c r="AG117" s="11"/>
    </row>
    <row r="118" spans="1:33">
      <c r="B118" s="13"/>
      <c r="C118" s="10"/>
      <c r="D118" s="14" t="s">
        <v>159</v>
      </c>
      <c r="E118" s="20">
        <v>0</v>
      </c>
      <c r="F118" s="39">
        <v>3</v>
      </c>
      <c r="G118" s="20"/>
      <c r="H118" s="20"/>
      <c r="Q118" s="21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F118" s="11"/>
      <c r="AG118" s="11"/>
    </row>
    <row r="119" spans="1:33">
      <c r="B119" s="13"/>
      <c r="C119" s="10"/>
      <c r="D119" s="14" t="s">
        <v>160</v>
      </c>
      <c r="E119" s="20">
        <v>0</v>
      </c>
      <c r="F119" s="39">
        <v>2.5</v>
      </c>
      <c r="G119" s="20"/>
      <c r="I119" s="20"/>
      <c r="J119" s="20"/>
      <c r="Q119" s="21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F119" s="11"/>
      <c r="AG119" s="11"/>
    </row>
    <row r="120" spans="1:33">
      <c r="A120" s="16"/>
      <c r="B120" s="17"/>
      <c r="C120" s="18"/>
      <c r="D120" s="19" t="s">
        <v>161</v>
      </c>
      <c r="E120" s="18">
        <v>8</v>
      </c>
      <c r="F120" s="17">
        <v>3</v>
      </c>
      <c r="J120" s="20"/>
      <c r="Q120" s="21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F120" s="11"/>
      <c r="AG120" s="11"/>
    </row>
    <row r="121" spans="1:33">
      <c r="A121" s="6" t="s">
        <v>162</v>
      </c>
      <c r="B121" s="7" t="s">
        <v>16</v>
      </c>
      <c r="C121" s="8" t="s">
        <v>66</v>
      </c>
      <c r="D121" s="9" t="s">
        <v>163</v>
      </c>
      <c r="E121" s="8">
        <v>3</v>
      </c>
      <c r="F121" s="7">
        <v>0</v>
      </c>
      <c r="Q121" s="21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F121" s="11"/>
      <c r="AG121" s="11"/>
    </row>
    <row r="122" spans="1:33">
      <c r="B122" s="13"/>
      <c r="C122" s="10"/>
      <c r="D122" s="14" t="s">
        <v>164</v>
      </c>
      <c r="E122" s="20">
        <v>0</v>
      </c>
      <c r="F122" s="39">
        <v>4</v>
      </c>
      <c r="G122" s="20"/>
      <c r="H122" s="20"/>
      <c r="Q122" s="21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F122" s="11"/>
      <c r="AG122" s="11"/>
    </row>
    <row r="123" spans="1:33">
      <c r="B123" s="13"/>
      <c r="C123" s="10"/>
      <c r="D123" s="14" t="s">
        <v>165</v>
      </c>
      <c r="E123" s="20">
        <v>6</v>
      </c>
      <c r="F123" s="39">
        <v>6</v>
      </c>
      <c r="G123" s="20"/>
      <c r="Q123" s="21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F123" s="11"/>
      <c r="AG123" s="11"/>
    </row>
    <row r="124" spans="1:33">
      <c r="B124" s="13"/>
      <c r="C124" s="10"/>
      <c r="D124" s="14" t="s">
        <v>166</v>
      </c>
      <c r="E124" s="20">
        <v>8</v>
      </c>
      <c r="F124" s="39">
        <v>4</v>
      </c>
      <c r="G124" s="20"/>
      <c r="Q124" s="21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F124" s="11"/>
      <c r="AG124" s="11"/>
    </row>
    <row r="125" spans="1:33">
      <c r="A125" s="6" t="s">
        <v>167</v>
      </c>
      <c r="B125" s="7" t="s">
        <v>16</v>
      </c>
      <c r="C125" s="8" t="s">
        <v>10</v>
      </c>
      <c r="D125" s="9" t="s">
        <v>168</v>
      </c>
      <c r="E125" s="8">
        <v>4</v>
      </c>
      <c r="F125" s="7">
        <v>0</v>
      </c>
      <c r="Q125" s="21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F125" s="11"/>
      <c r="AG125" s="11"/>
    </row>
    <row r="126" spans="1:33">
      <c r="B126" s="13"/>
      <c r="C126" s="10"/>
      <c r="D126" s="14" t="s">
        <v>169</v>
      </c>
      <c r="E126" s="20">
        <v>0</v>
      </c>
      <c r="F126" s="39">
        <v>4</v>
      </c>
      <c r="G126" s="20"/>
      <c r="Q126" s="21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F126" s="11"/>
      <c r="AG126" s="11"/>
    </row>
    <row r="127" spans="1:33">
      <c r="B127" s="13"/>
      <c r="C127" s="10"/>
      <c r="D127" s="14" t="s">
        <v>170</v>
      </c>
      <c r="E127" s="20">
        <v>0</v>
      </c>
      <c r="F127" s="39">
        <v>10</v>
      </c>
      <c r="G127" s="20"/>
      <c r="Q127" s="21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F127" s="11"/>
      <c r="AG127" s="11"/>
    </row>
    <row r="128" spans="1:33">
      <c r="A128" s="16"/>
      <c r="B128" s="17"/>
      <c r="C128" s="18"/>
      <c r="D128" s="14" t="s">
        <v>171</v>
      </c>
      <c r="E128" s="10">
        <v>10</v>
      </c>
      <c r="F128" s="13">
        <v>4</v>
      </c>
      <c r="Q128" s="21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F128" s="11"/>
      <c r="AG128" s="11"/>
    </row>
    <row r="129" spans="1:33">
      <c r="A129" s="6" t="s">
        <v>172</v>
      </c>
      <c r="B129" s="7" t="s">
        <v>16</v>
      </c>
      <c r="C129" s="8" t="s">
        <v>72</v>
      </c>
      <c r="D129" s="9" t="s">
        <v>173</v>
      </c>
      <c r="E129" s="8">
        <v>1</v>
      </c>
      <c r="F129" s="7">
        <v>0</v>
      </c>
      <c r="Q129" s="21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F129" s="11"/>
      <c r="AG129" s="11"/>
    </row>
    <row r="130" spans="1:33">
      <c r="B130" s="13"/>
      <c r="C130" s="10"/>
      <c r="D130" s="14" t="s">
        <v>174</v>
      </c>
      <c r="E130" s="20">
        <v>0</v>
      </c>
      <c r="F130" s="39">
        <v>1</v>
      </c>
      <c r="Q130" s="21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F130" s="11"/>
      <c r="AG130" s="11"/>
    </row>
    <row r="131" spans="1:33">
      <c r="B131" s="13"/>
      <c r="C131" s="10"/>
      <c r="D131" s="14" t="s">
        <v>175</v>
      </c>
      <c r="E131" s="20">
        <v>0</v>
      </c>
      <c r="F131" s="39">
        <v>2</v>
      </c>
      <c r="Q131" s="21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F131" s="11"/>
      <c r="AG131" s="11"/>
    </row>
    <row r="132" spans="1:33">
      <c r="B132" s="13"/>
      <c r="C132" s="10"/>
      <c r="D132" s="19" t="s">
        <v>176</v>
      </c>
      <c r="E132" s="30">
        <v>2</v>
      </c>
      <c r="F132" s="40">
        <v>1</v>
      </c>
      <c r="L132" s="20"/>
      <c r="Q132" s="21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F132" s="11"/>
      <c r="AG132" s="11"/>
    </row>
    <row r="133" spans="1:33">
      <c r="A133" s="6" t="s">
        <v>177</v>
      </c>
      <c r="B133" s="7" t="s">
        <v>16</v>
      </c>
      <c r="C133" s="8" t="s">
        <v>22</v>
      </c>
      <c r="D133" s="14" t="s">
        <v>178</v>
      </c>
      <c r="E133" s="10">
        <v>3</v>
      </c>
      <c r="F133" s="13">
        <v>0</v>
      </c>
      <c r="Q133" s="21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F133" s="11"/>
      <c r="AG133" s="11"/>
    </row>
    <row r="134" spans="1:33">
      <c r="B134" s="13"/>
      <c r="C134" s="10"/>
      <c r="D134" s="14" t="s">
        <v>179</v>
      </c>
      <c r="E134" s="20">
        <v>4</v>
      </c>
      <c r="F134" s="39">
        <v>5</v>
      </c>
      <c r="G134" s="20"/>
      <c r="H134" s="20"/>
      <c r="J134" s="20"/>
      <c r="Q134" s="21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F134" s="11"/>
      <c r="AG134" s="11"/>
    </row>
    <row r="135" spans="1:33">
      <c r="B135" s="13"/>
      <c r="C135" s="10"/>
      <c r="D135" s="14" t="s">
        <v>180</v>
      </c>
      <c r="E135" s="20">
        <v>0</v>
      </c>
      <c r="F135" s="39">
        <v>300</v>
      </c>
      <c r="G135" s="20"/>
      <c r="H135" s="20"/>
      <c r="I135" s="20"/>
      <c r="Q135" s="21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F135" s="11"/>
      <c r="AG135" s="11"/>
    </row>
    <row r="136" spans="1:33">
      <c r="A136" s="16"/>
      <c r="B136" s="17"/>
      <c r="C136" s="18"/>
      <c r="D136" s="19" t="s">
        <v>181</v>
      </c>
      <c r="E136" s="18">
        <v>120</v>
      </c>
      <c r="F136" s="17">
        <v>20</v>
      </c>
      <c r="I136" s="20"/>
      <c r="J136" s="20"/>
      <c r="Q136" s="21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F136" s="11"/>
      <c r="AG136" s="11"/>
    </row>
    <row r="137" spans="1:33">
      <c r="A137" s="4" t="s">
        <v>182</v>
      </c>
      <c r="B137" s="31" t="s">
        <v>9</v>
      </c>
      <c r="C137" s="32" t="s">
        <v>22</v>
      </c>
      <c r="D137" s="33" t="s">
        <v>183</v>
      </c>
      <c r="E137" s="10">
        <v>0</v>
      </c>
      <c r="F137" s="13">
        <v>4</v>
      </c>
      <c r="I137" s="20"/>
      <c r="J137" s="20"/>
      <c r="Q137" s="21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F137" s="11"/>
      <c r="AG137" s="11"/>
    </row>
    <row r="138" spans="1:33">
      <c r="B138" s="13"/>
      <c r="C138" s="10"/>
      <c r="D138" s="14" t="s">
        <v>184</v>
      </c>
      <c r="E138" s="10">
        <v>1</v>
      </c>
      <c r="F138" s="13">
        <v>0</v>
      </c>
      <c r="I138" s="20"/>
      <c r="J138" s="20"/>
      <c r="Q138" s="21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F138" s="11"/>
      <c r="AG138" s="11"/>
    </row>
    <row r="139" spans="1:33">
      <c r="B139" s="13"/>
      <c r="C139" s="10"/>
      <c r="D139" s="14" t="s">
        <v>185</v>
      </c>
      <c r="E139" s="10">
        <v>1</v>
      </c>
      <c r="F139" s="13">
        <v>0</v>
      </c>
      <c r="I139" s="20"/>
      <c r="J139" s="20"/>
      <c r="Q139" s="21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F139" s="11"/>
      <c r="AG139" s="11"/>
    </row>
    <row r="140" spans="1:33">
      <c r="B140" s="13"/>
      <c r="C140" s="10"/>
      <c r="D140" s="14" t="s">
        <v>186</v>
      </c>
      <c r="E140" s="10">
        <v>8</v>
      </c>
      <c r="F140" s="13">
        <v>8</v>
      </c>
      <c r="I140" s="20"/>
      <c r="J140" s="20"/>
      <c r="Q140" s="21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F140" s="11"/>
      <c r="AG140" s="11"/>
    </row>
    <row r="141" spans="1:33">
      <c r="A141" s="6" t="s">
        <v>187</v>
      </c>
      <c r="B141" s="7" t="s">
        <v>16</v>
      </c>
      <c r="C141" s="8" t="s">
        <v>22</v>
      </c>
      <c r="D141" s="9" t="s">
        <v>188</v>
      </c>
      <c r="E141" s="8">
        <v>3</v>
      </c>
      <c r="F141" s="7">
        <v>0</v>
      </c>
      <c r="Q141" s="21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F141" s="11"/>
      <c r="AG141" s="11"/>
    </row>
    <row r="142" spans="1:33">
      <c r="B142" s="13"/>
      <c r="C142" s="10"/>
      <c r="D142" s="14" t="s">
        <v>189</v>
      </c>
      <c r="E142" s="20">
        <v>0</v>
      </c>
      <c r="F142" s="39">
        <v>3</v>
      </c>
      <c r="G142" s="20"/>
      <c r="K142" s="20"/>
      <c r="Q142" s="21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F142" s="11"/>
      <c r="AG142" s="11"/>
    </row>
    <row r="143" spans="1:33">
      <c r="B143" s="13"/>
      <c r="C143" s="10"/>
      <c r="D143" s="14" t="s">
        <v>190</v>
      </c>
      <c r="E143" s="20">
        <v>0</v>
      </c>
      <c r="F143" s="39">
        <v>5</v>
      </c>
      <c r="G143" s="20"/>
      <c r="K143" s="20"/>
      <c r="Q143" s="21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F143" s="11"/>
      <c r="AG143" s="11"/>
    </row>
    <row r="144" spans="1:33">
      <c r="A144" s="16"/>
      <c r="B144" s="17"/>
      <c r="C144" s="18"/>
      <c r="D144" s="19" t="s">
        <v>191</v>
      </c>
      <c r="E144" s="18">
        <v>5</v>
      </c>
      <c r="F144" s="17">
        <v>3</v>
      </c>
      <c r="K144" s="20"/>
      <c r="Q144" s="21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F144" s="11"/>
      <c r="AG144" s="11"/>
    </row>
    <row r="146" spans="1:4">
      <c r="A146" s="12" t="s">
        <v>8</v>
      </c>
      <c r="B146">
        <v>5</v>
      </c>
      <c r="C146" s="34">
        <v>1</v>
      </c>
      <c r="D146" s="10"/>
    </row>
    <row r="147" spans="1:4">
      <c r="A147" s="12" t="s">
        <v>15</v>
      </c>
      <c r="B147">
        <v>9</v>
      </c>
      <c r="C147" s="34">
        <v>1</v>
      </c>
    </row>
    <row r="148" spans="1:4">
      <c r="A148" s="12" t="s">
        <v>21</v>
      </c>
      <c r="B148">
        <v>13</v>
      </c>
      <c r="C148" s="34">
        <v>1</v>
      </c>
    </row>
    <row r="149" spans="1:4">
      <c r="A149" s="12" t="s">
        <v>27</v>
      </c>
      <c r="B149">
        <v>17</v>
      </c>
      <c r="C149" s="34">
        <v>1</v>
      </c>
    </row>
    <row r="150" spans="1:4">
      <c r="A150" s="12" t="s">
        <v>33</v>
      </c>
      <c r="B150">
        <v>21</v>
      </c>
      <c r="C150" s="34">
        <v>1</v>
      </c>
    </row>
    <row r="151" spans="1:4">
      <c r="A151" s="12" t="s">
        <v>39</v>
      </c>
      <c r="B151">
        <v>25</v>
      </c>
      <c r="C151" s="34">
        <v>1</v>
      </c>
    </row>
    <row r="152" spans="1:4">
      <c r="A152" s="12" t="s">
        <v>44</v>
      </c>
      <c r="B152">
        <v>29</v>
      </c>
      <c r="C152" s="34">
        <v>1</v>
      </c>
    </row>
    <row r="153" spans="1:4">
      <c r="A153" s="12" t="s">
        <v>50</v>
      </c>
      <c r="B153">
        <v>33</v>
      </c>
      <c r="C153" s="34">
        <v>1</v>
      </c>
    </row>
    <row r="154" spans="1:4">
      <c r="A154" s="12" t="s">
        <v>55</v>
      </c>
      <c r="B154">
        <v>37</v>
      </c>
      <c r="C154" s="34">
        <v>1</v>
      </c>
    </row>
    <row r="155" spans="1:4">
      <c r="A155" s="12" t="s">
        <v>60</v>
      </c>
      <c r="B155">
        <v>41</v>
      </c>
      <c r="C155" s="34">
        <v>1</v>
      </c>
    </row>
    <row r="156" spans="1:4">
      <c r="A156" s="12" t="s">
        <v>65</v>
      </c>
      <c r="B156">
        <v>45</v>
      </c>
      <c r="C156" s="34">
        <v>1</v>
      </c>
    </row>
    <row r="157" spans="1:4">
      <c r="A157" s="12" t="s">
        <v>71</v>
      </c>
      <c r="B157">
        <v>49</v>
      </c>
      <c r="C157" s="34">
        <v>1</v>
      </c>
    </row>
    <row r="158" spans="1:4">
      <c r="A158" s="12" t="s">
        <v>77</v>
      </c>
      <c r="B158">
        <v>53</v>
      </c>
      <c r="C158" s="34">
        <v>1</v>
      </c>
    </row>
    <row r="159" spans="1:4">
      <c r="A159" s="12" t="s">
        <v>82</v>
      </c>
      <c r="B159">
        <v>57</v>
      </c>
      <c r="C159" s="34">
        <v>1</v>
      </c>
    </row>
    <row r="160" spans="1:4">
      <c r="A160" s="12" t="s">
        <v>87</v>
      </c>
      <c r="B160">
        <v>61</v>
      </c>
      <c r="C160" s="34">
        <v>1</v>
      </c>
    </row>
    <row r="161" spans="1:3">
      <c r="A161" s="12" t="s">
        <v>92</v>
      </c>
      <c r="B161">
        <v>65</v>
      </c>
      <c r="C161" s="34">
        <v>1</v>
      </c>
    </row>
    <row r="162" spans="1:3">
      <c r="A162" s="12" t="s">
        <v>97</v>
      </c>
      <c r="B162">
        <v>69</v>
      </c>
      <c r="C162" s="34">
        <v>1</v>
      </c>
    </row>
    <row r="163" spans="1:3">
      <c r="A163" s="12" t="s">
        <v>102</v>
      </c>
      <c r="B163">
        <v>73</v>
      </c>
      <c r="C163" s="34">
        <v>1</v>
      </c>
    </row>
    <row r="164" spans="1:3">
      <c r="A164" s="12" t="s">
        <v>107</v>
      </c>
      <c r="B164">
        <v>77</v>
      </c>
      <c r="C164" s="34">
        <v>1</v>
      </c>
    </row>
    <row r="165" spans="1:3">
      <c r="A165" s="4" t="s">
        <v>112</v>
      </c>
      <c r="B165">
        <v>81</v>
      </c>
      <c r="C165" s="34">
        <v>1</v>
      </c>
    </row>
    <row r="166" spans="1:3">
      <c r="A166" s="12" t="s">
        <v>117</v>
      </c>
      <c r="B166">
        <v>85</v>
      </c>
      <c r="C166">
        <v>0.1</v>
      </c>
    </row>
    <row r="167" spans="1:3">
      <c r="A167" s="12" t="s">
        <v>122</v>
      </c>
      <c r="B167">
        <v>89</v>
      </c>
      <c r="C167" s="34">
        <v>1</v>
      </c>
    </row>
    <row r="168" spans="1:3">
      <c r="A168" s="12" t="s">
        <v>127</v>
      </c>
      <c r="B168">
        <v>93</v>
      </c>
      <c r="C168" s="34">
        <v>1</v>
      </c>
    </row>
    <row r="169" spans="1:3">
      <c r="A169" s="12" t="s">
        <v>132</v>
      </c>
      <c r="B169">
        <v>97</v>
      </c>
      <c r="C169" s="34">
        <v>1</v>
      </c>
    </row>
    <row r="170" spans="1:3">
      <c r="A170" s="12" t="s">
        <v>137</v>
      </c>
      <c r="B170">
        <v>101</v>
      </c>
      <c r="C170" s="34">
        <v>1</v>
      </c>
    </row>
    <row r="171" spans="1:3">
      <c r="A171" s="12" t="s">
        <v>142</v>
      </c>
      <c r="B171">
        <v>105</v>
      </c>
      <c r="C171" s="34">
        <v>1</v>
      </c>
    </row>
    <row r="172" spans="1:3">
      <c r="A172" s="12" t="s">
        <v>147</v>
      </c>
      <c r="B172">
        <v>109</v>
      </c>
      <c r="C172" s="34">
        <v>1</v>
      </c>
    </row>
    <row r="173" spans="1:3">
      <c r="A173" s="12" t="s">
        <v>152</v>
      </c>
      <c r="B173">
        <v>113</v>
      </c>
      <c r="C173" s="34">
        <v>1</v>
      </c>
    </row>
    <row r="174" spans="1:3">
      <c r="A174" s="12" t="s">
        <v>157</v>
      </c>
      <c r="B174">
        <v>117</v>
      </c>
      <c r="C174" s="34">
        <v>1</v>
      </c>
    </row>
    <row r="175" spans="1:3">
      <c r="A175" s="12" t="s">
        <v>162</v>
      </c>
      <c r="B175">
        <v>121</v>
      </c>
      <c r="C175" s="34">
        <v>1</v>
      </c>
    </row>
    <row r="176" spans="1:3">
      <c r="A176" s="12" t="s">
        <v>167</v>
      </c>
      <c r="B176">
        <v>125</v>
      </c>
      <c r="C176" s="34">
        <v>1</v>
      </c>
    </row>
    <row r="177" spans="1:7">
      <c r="A177" s="12" t="s">
        <v>172</v>
      </c>
      <c r="B177">
        <v>129</v>
      </c>
      <c r="C177">
        <v>0.01</v>
      </c>
    </row>
    <row r="178" spans="1:7">
      <c r="A178" s="12" t="s">
        <v>177</v>
      </c>
      <c r="B178">
        <v>133</v>
      </c>
      <c r="C178" s="34">
        <v>1</v>
      </c>
    </row>
    <row r="179" spans="1:7">
      <c r="A179" s="4" t="s">
        <v>182</v>
      </c>
      <c r="B179">
        <v>137</v>
      </c>
      <c r="C179" s="34">
        <v>1</v>
      </c>
      <c r="G179" s="32"/>
    </row>
    <row r="180" spans="1:7">
      <c r="A180" s="12" t="s">
        <v>187</v>
      </c>
      <c r="B180">
        <v>141</v>
      </c>
      <c r="C180" s="34">
        <v>1</v>
      </c>
    </row>
    <row r="182" spans="1:7">
      <c r="A182" s="4"/>
      <c r="C182" s="3"/>
      <c r="F182" s="3"/>
      <c r="G182" s="32"/>
    </row>
    <row r="183" spans="1:7">
      <c r="A183" s="4"/>
      <c r="C183" s="3"/>
      <c r="F18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Races</vt:lpstr>
      <vt:lpstr>Sheet3</vt:lpstr>
      <vt:lpstr>races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2019-10-31T16:43:57Z</dcterms:created>
  <dcterms:modified xsi:type="dcterms:W3CDTF">2019-10-31T18:01:47Z</dcterms:modified>
</cp:coreProperties>
</file>