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108\Joyin-力成\Samples\"/>
    </mc:Choice>
  </mc:AlternateContent>
  <xr:revisionPtr revIDLastSave="0" documentId="13_ncr:1_{F2065ED1-5892-4043-81E5-367CC1BCACF9}" xr6:coauthVersionLast="43" xr6:coauthVersionMax="43" xr10:uidLastSave="{00000000-0000-0000-0000-000000000000}"/>
  <bookViews>
    <workbookView xWindow="-120" yWindow="-120" windowWidth="20730" windowHeight="11160" tabRatio="780" xr2:uid="{3D3DD75D-4906-435A-88E0-1705DFEE75C3}"/>
  </bookViews>
  <sheets>
    <sheet name="MATCH" sheetId="1" r:id="rId1"/>
    <sheet name="INDEX1" sheetId="2" r:id="rId2"/>
    <sheet name="INDEX2" sheetId="3" r:id="rId3"/>
    <sheet name="雙值查詢" sheetId="4" r:id="rId4"/>
    <sheet name="雙值查詢 (2)" sheetId="6" r:id="rId5"/>
    <sheet name="multiple-criteria" sheetId="5" r:id="rId6"/>
  </sheets>
  <definedNames>
    <definedName name="售價一覽表" localSheetId="4">'雙值查詢 (2)'!$A$3:$E$7</definedName>
    <definedName name="售價一覽表">雙值查詢!$A$3:$E$7</definedName>
    <definedName name="產品名稱" localSheetId="4">'雙值查詢 (2)'!$A$3:$A$7</definedName>
    <definedName name="產品名稱">雙值查詢!$A$3:$A$7</definedName>
    <definedName name="廠商名稱" localSheetId="4">'雙值查詢 (2)'!$B$2:$E$2</definedName>
    <definedName name="廠商名稱">雙值查詢!$B$2:$E$2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4" i="5" l="1" a="1"/>
  <c r="D14" i="5" s="1"/>
  <c r="M6" i="4"/>
  <c r="I13" i="6" l="1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3" i="6" a="1"/>
  <c r="I4" i="6" s="1"/>
  <c r="M3" i="6"/>
  <c r="M2" i="6"/>
  <c r="B24" i="6"/>
  <c r="B26" i="6"/>
  <c r="B25" i="6"/>
  <c r="C4" i="1"/>
  <c r="I3" i="6" l="1"/>
  <c r="I7" i="6"/>
  <c r="I6" i="6"/>
  <c r="I5" i="6"/>
  <c r="M4" i="6"/>
  <c r="B24" i="4"/>
  <c r="B25" i="4"/>
  <c r="B26" i="4"/>
  <c r="E7" i="3"/>
  <c r="E11" i="3"/>
  <c r="E13" i="3"/>
  <c r="G4" i="2"/>
  <c r="G5" i="2"/>
  <c r="G6" i="2"/>
  <c r="G7" i="2"/>
  <c r="I9" i="2"/>
  <c r="B14" i="2"/>
  <c r="L4" i="1"/>
  <c r="C10" i="1"/>
  <c r="L10" i="1"/>
  <c r="C16" i="1"/>
  <c r="L16" i="1"/>
</calcChain>
</file>

<file path=xl/sharedStrings.xml><?xml version="1.0" encoding="utf-8"?>
<sst xmlns="http://schemas.openxmlformats.org/spreadsheetml/2006/main" count="276" uniqueCount="115">
  <si>
    <t>陳小華</t>
    <phoneticPr fontId="2" type="noConversion"/>
  </si>
  <si>
    <t>台北</t>
    <phoneticPr fontId="2" type="noConversion"/>
  </si>
  <si>
    <t>柑橘</t>
  </si>
  <si>
    <t>張忠義</t>
    <phoneticPr fontId="2" type="noConversion"/>
  </si>
  <si>
    <t>台中</t>
    <phoneticPr fontId="2" type="noConversion"/>
  </si>
  <si>
    <t>香蕉</t>
  </si>
  <si>
    <t>趙文山</t>
    <phoneticPr fontId="2" type="noConversion"/>
  </si>
  <si>
    <t>台南</t>
    <phoneticPr fontId="2" type="noConversion"/>
  </si>
  <si>
    <t>大於</t>
    <phoneticPr fontId="2" type="noConversion"/>
  </si>
  <si>
    <t>梨子</t>
  </si>
  <si>
    <t>李大同</t>
    <phoneticPr fontId="2" type="noConversion"/>
  </si>
  <si>
    <t>高雄</t>
    <phoneticPr fontId="2" type="noConversion"/>
  </si>
  <si>
    <t>蘋果</t>
  </si>
  <si>
    <t>負責人</t>
    <phoneticPr fontId="2" type="noConversion"/>
  </si>
  <si>
    <t>組別</t>
    <phoneticPr fontId="2" type="noConversion"/>
  </si>
  <si>
    <t>代碼</t>
    <phoneticPr fontId="2" type="noConversion"/>
  </si>
  <si>
    <t>選擇品名</t>
    <phoneticPr fontId="2" type="noConversion"/>
  </si>
  <si>
    <t>數量</t>
    <phoneticPr fontId="2" type="noConversion"/>
  </si>
  <si>
    <t>單價</t>
    <phoneticPr fontId="2" type="noConversion"/>
  </si>
  <si>
    <t>品名</t>
    <phoneticPr fontId="2" type="noConversion"/>
  </si>
  <si>
    <t>小於</t>
    <phoneticPr fontId="2" type="noConversion"/>
  </si>
  <si>
    <t>尋找完全等於比對值 的第1個值。</t>
    <phoneticPr fontId="2" type="noConversion"/>
  </si>
  <si>
    <t>完全符合</t>
    <phoneticPr fontId="2" type="noConversion"/>
  </si>
  <si>
    <t>另一種用法：</t>
    <phoneticPr fontId="2" type="noConversion"/>
  </si>
  <si>
    <t>欄=</t>
    <phoneticPr fontId="2" type="noConversion"/>
  </si>
  <si>
    <t>列=</t>
    <phoneticPr fontId="2" type="noConversion"/>
  </si>
  <si>
    <t>請選擇：</t>
    <phoneticPr fontId="2" type="noConversion"/>
  </si>
  <si>
    <t>欄的元素是：</t>
    <phoneticPr fontId="2" type="noConversion"/>
  </si>
  <si>
    <t>列，第</t>
    <phoneticPr fontId="2" type="noConversion"/>
  </si>
  <si>
    <t>右側表格的第</t>
    <phoneticPr fontId="2" type="noConversion"/>
  </si>
  <si>
    <t>芭樂</t>
    <phoneticPr fontId="2" type="noConversion"/>
  </si>
  <si>
    <t>蜜棗</t>
    <phoneticPr fontId="2" type="noConversion"/>
  </si>
  <si>
    <t>鳳梨</t>
    <phoneticPr fontId="2" type="noConversion"/>
  </si>
  <si>
    <t>列3</t>
  </si>
  <si>
    <t>西瓜</t>
    <phoneticPr fontId="2" type="noConversion"/>
  </si>
  <si>
    <t>草莓</t>
    <phoneticPr fontId="2" type="noConversion"/>
  </si>
  <si>
    <t>香蕉</t>
    <phoneticPr fontId="2" type="noConversion"/>
  </si>
  <si>
    <t>列2</t>
  </si>
  <si>
    <t>水梨</t>
    <phoneticPr fontId="2" type="noConversion"/>
  </si>
  <si>
    <t>檸檬</t>
    <phoneticPr fontId="2" type="noConversion"/>
  </si>
  <si>
    <t>蘋果</t>
    <phoneticPr fontId="2" type="noConversion"/>
  </si>
  <si>
    <t>列1</t>
    <phoneticPr fontId="2" type="noConversion"/>
  </si>
  <si>
    <t>欄3</t>
  </si>
  <si>
    <t>欄2</t>
  </si>
  <si>
    <t>欄1</t>
    <phoneticPr fontId="2" type="noConversion"/>
  </si>
  <si>
    <t>會傳回根據欄列號碼索引所選取之表格或陣列中一個元素的值。</t>
    <phoneticPr fontId="2" type="noConversion"/>
  </si>
  <si>
    <t>語法：INDEX(array, row_num, column_num)</t>
    <phoneticPr fontId="2" type="noConversion"/>
  </si>
  <si>
    <t>陣列形式</t>
    <phoneticPr fontId="2" type="noConversion"/>
  </si>
  <si>
    <r>
      <t>解讀：</t>
    </r>
    <r>
      <rPr>
        <b/>
        <sz val="12"/>
        <color rgb="FFFF0000"/>
        <rFont val="微軟正黑體"/>
        <family val="2"/>
        <charset val="136"/>
      </rPr>
      <t>A2:C6</t>
    </r>
    <r>
      <rPr>
        <sz val="12"/>
        <rFont val="微軟正黑體"/>
        <family val="2"/>
        <charset val="136"/>
      </rPr>
      <t>以及</t>
    </r>
    <r>
      <rPr>
        <b/>
        <sz val="12"/>
        <color rgb="FFFF0000"/>
        <rFont val="微軟正黑體"/>
        <family val="2"/>
        <charset val="136"/>
      </rPr>
      <t>A8:C11</t>
    </r>
    <r>
      <rPr>
        <sz val="12"/>
        <rFont val="微軟正黑體"/>
        <family val="2"/>
        <charset val="136"/>
      </rPr>
      <t xml:space="preserve">這兩不連續參照範圍裡，第 </t>
    </r>
    <r>
      <rPr>
        <b/>
        <sz val="12"/>
        <color rgb="FF0000CC"/>
        <rFont val="微軟正黑體"/>
        <family val="2"/>
        <charset val="136"/>
      </rPr>
      <t xml:space="preserve">1 </t>
    </r>
    <r>
      <rPr>
        <sz val="12"/>
        <rFont val="微軟正黑體"/>
        <family val="2"/>
        <charset val="136"/>
      </rPr>
      <t>個範圍的第2列、第3欄的元素)</t>
    </r>
    <phoneticPr fontId="2" type="noConversion"/>
  </si>
  <si>
    <r>
      <t>=INDEX((</t>
    </r>
    <r>
      <rPr>
        <b/>
        <sz val="12"/>
        <color rgb="FFFF0000"/>
        <rFont val="微軟正黑體"/>
        <family val="2"/>
        <charset val="136"/>
      </rPr>
      <t>A2:C6</t>
    </r>
    <r>
      <rPr>
        <sz val="12"/>
        <rFont val="微軟正黑體"/>
        <family val="2"/>
        <charset val="136"/>
      </rPr>
      <t xml:space="preserve">, </t>
    </r>
    <r>
      <rPr>
        <b/>
        <sz val="12"/>
        <color rgb="FFFF0000"/>
        <rFont val="微軟正黑體"/>
        <family val="2"/>
        <charset val="136"/>
      </rPr>
      <t>A8:C11</t>
    </r>
    <r>
      <rPr>
        <sz val="12"/>
        <rFont val="微軟正黑體"/>
        <family val="2"/>
        <charset val="136"/>
      </rPr>
      <t xml:space="preserve">), 2, 3, </t>
    </r>
    <r>
      <rPr>
        <b/>
        <sz val="12"/>
        <color rgb="FF0000CC"/>
        <rFont val="微軟正黑體"/>
        <family val="2"/>
        <charset val="136"/>
      </rPr>
      <t>1</t>
    </r>
    <r>
      <rPr>
        <sz val="12"/>
        <rFont val="微軟正黑體"/>
        <family val="2"/>
        <charset val="136"/>
      </rPr>
      <t>)</t>
    </r>
    <phoneticPr fontId="2" type="noConversion"/>
  </si>
  <si>
    <t>胡桃</t>
  </si>
  <si>
    <r>
      <t>解讀：</t>
    </r>
    <r>
      <rPr>
        <b/>
        <sz val="12"/>
        <color rgb="FFFF0000"/>
        <rFont val="微軟正黑體"/>
        <family val="2"/>
        <charset val="136"/>
      </rPr>
      <t>A2:C6</t>
    </r>
    <r>
      <rPr>
        <sz val="12"/>
        <rFont val="微軟正黑體"/>
        <family val="2"/>
        <charset val="136"/>
      </rPr>
      <t>以及</t>
    </r>
    <r>
      <rPr>
        <b/>
        <sz val="12"/>
        <color rgb="FFFF0000"/>
        <rFont val="微軟正黑體"/>
        <family val="2"/>
        <charset val="136"/>
      </rPr>
      <t>A8:C11</t>
    </r>
    <r>
      <rPr>
        <sz val="12"/>
        <rFont val="微軟正黑體"/>
        <family val="2"/>
        <charset val="136"/>
      </rPr>
      <t xml:space="preserve">這兩不連續參照範圍裡，第 </t>
    </r>
    <r>
      <rPr>
        <b/>
        <sz val="12"/>
        <color rgb="FF0000CC"/>
        <rFont val="微軟正黑體"/>
        <family val="2"/>
        <charset val="136"/>
      </rPr>
      <t xml:space="preserve">2 </t>
    </r>
    <r>
      <rPr>
        <sz val="12"/>
        <rFont val="微軟正黑體"/>
        <family val="2"/>
        <charset val="136"/>
      </rPr>
      <t>個範圍的第2列、第3欄的元素)</t>
    </r>
    <phoneticPr fontId="2" type="noConversion"/>
  </si>
  <si>
    <r>
      <t>=INDEX((</t>
    </r>
    <r>
      <rPr>
        <b/>
        <sz val="12"/>
        <color rgb="FFFF0000"/>
        <rFont val="微軟正黑體"/>
        <family val="2"/>
        <charset val="136"/>
      </rPr>
      <t>A2:C6</t>
    </r>
    <r>
      <rPr>
        <sz val="12"/>
        <rFont val="微軟正黑體"/>
        <family val="2"/>
        <charset val="136"/>
      </rPr>
      <t xml:space="preserve">, </t>
    </r>
    <r>
      <rPr>
        <b/>
        <sz val="12"/>
        <color rgb="FFFF0000"/>
        <rFont val="微軟正黑體"/>
        <family val="2"/>
        <charset val="136"/>
      </rPr>
      <t>A8:C11</t>
    </r>
    <r>
      <rPr>
        <sz val="12"/>
        <rFont val="微軟正黑體"/>
        <family val="2"/>
        <charset val="136"/>
      </rPr>
      <t xml:space="preserve">), 2, 3, </t>
    </r>
    <r>
      <rPr>
        <b/>
        <sz val="12"/>
        <color rgb="FF0000CC"/>
        <rFont val="微軟正黑體"/>
        <family val="2"/>
        <charset val="136"/>
      </rPr>
      <t>2</t>
    </r>
    <r>
      <rPr>
        <sz val="12"/>
        <rFont val="微軟正黑體"/>
        <family val="2"/>
        <charset val="136"/>
      </rPr>
      <t>)</t>
    </r>
    <phoneticPr fontId="2" type="noConversion"/>
  </si>
  <si>
    <t>花生</t>
  </si>
  <si>
    <t>腰果</t>
  </si>
  <si>
    <t>杏仁</t>
  </si>
  <si>
    <r>
      <t>解讀：</t>
    </r>
    <r>
      <rPr>
        <b/>
        <sz val="12"/>
        <color rgb="FFFF0000"/>
        <rFont val="微軟正黑體"/>
        <family val="2"/>
        <charset val="136"/>
      </rPr>
      <t>A2:C6</t>
    </r>
    <r>
      <rPr>
        <sz val="12"/>
        <rFont val="微軟正黑體"/>
        <family val="2"/>
        <charset val="136"/>
      </rPr>
      <t>這個參照範圍裡的第2列、第3欄的元素)</t>
    </r>
    <phoneticPr fontId="2" type="noConversion"/>
  </si>
  <si>
    <r>
      <t>=INDEX(</t>
    </r>
    <r>
      <rPr>
        <b/>
        <sz val="12"/>
        <color rgb="FFFF0000"/>
        <rFont val="微軟正黑體"/>
        <family val="2"/>
        <charset val="136"/>
      </rPr>
      <t>A2:C6</t>
    </r>
    <r>
      <rPr>
        <sz val="12"/>
        <rFont val="微軟正黑體"/>
        <family val="2"/>
        <charset val="136"/>
      </rPr>
      <t>, 2, 3)</t>
    </r>
    <phoneticPr fontId="2" type="noConversion"/>
  </si>
  <si>
    <t>檸檬</t>
  </si>
  <si>
    <t>傳回根據所指定欄列交集處的儲存格之參照。如果參照是由幾個非相鄰的選取範圍所組成，您可以挑選某一個範圍做為處理標的。</t>
    <phoneticPr fontId="2" type="noConversion"/>
  </si>
  <si>
    <r>
      <t>INDEX(</t>
    </r>
    <r>
      <rPr>
        <b/>
        <sz val="12"/>
        <color rgb="FFFF0000"/>
        <rFont val="微軟正黑體"/>
        <family val="2"/>
        <charset val="136"/>
      </rPr>
      <t>reference</t>
    </r>
    <r>
      <rPr>
        <sz val="12"/>
        <rFont val="微軟正黑體"/>
        <family val="2"/>
        <charset val="136"/>
      </rPr>
      <t>, row_num, column_num, [area_num])</t>
    </r>
    <phoneticPr fontId="2" type="noConversion"/>
  </si>
  <si>
    <t>參照形式</t>
    <phoneticPr fontId="2" type="noConversion"/>
  </si>
  <si>
    <t>計數</t>
  </si>
  <si>
    <t>價格</t>
  </si>
  <si>
    <t>水果</t>
  </si>
  <si>
    <t>=INDEX(售價一覽表,MATCH(H9,產品名稱,0),MATCH(G3,廠商名稱,0)+1)</t>
    <phoneticPr fontId="2" type="noConversion"/>
  </si>
  <si>
    <t>找出售價</t>
    <phoneticPr fontId="2" type="noConversion"/>
  </si>
  <si>
    <t>=VLOOKUP(H3,售價一覽表,MATCH(G3,廠商名稱,0)+1,FALSE)</t>
    <phoneticPr fontId="2" type="noConversion"/>
  </si>
  <si>
    <t>=MATCH(G9,廠商名稱,0)+1</t>
    <phoneticPr fontId="2" type="noConversion"/>
  </si>
  <si>
    <t>找出列號</t>
    <phoneticPr fontId="2" type="noConversion"/>
  </si>
  <si>
    <t>請找出家樂福的鍵盤售價</t>
    <phoneticPr fontId="2" type="noConversion"/>
  </si>
  <si>
    <t>光碟片</t>
    <phoneticPr fontId="12" type="noConversion"/>
  </si>
  <si>
    <t>特力屋</t>
    <phoneticPr fontId="2" type="noConversion"/>
  </si>
  <si>
    <t>鍵盤</t>
    <phoneticPr fontId="12" type="noConversion"/>
  </si>
  <si>
    <t>滑鼠</t>
    <phoneticPr fontId="12" type="noConversion"/>
  </si>
  <si>
    <t>家樂福</t>
    <phoneticPr fontId="2" type="noConversion"/>
  </si>
  <si>
    <t>DV燒錄機</t>
    <phoneticPr fontId="12" type="noConversion"/>
  </si>
  <si>
    <t>NOVA</t>
    <phoneticPr fontId="2" type="noConversion"/>
  </si>
  <si>
    <t>價格：</t>
    <phoneticPr fontId="2" type="noConversion"/>
  </si>
  <si>
    <t>大潤發</t>
    <phoneticPr fontId="2" type="noConversion"/>
  </si>
  <si>
    <t>印表機</t>
    <phoneticPr fontId="12" type="noConversion"/>
  </si>
  <si>
    <t>印表機</t>
  </si>
  <si>
    <t>售價</t>
    <phoneticPr fontId="12" type="noConversion"/>
  </si>
  <si>
    <t>產品</t>
    <phoneticPr fontId="12" type="noConversion"/>
  </si>
  <si>
    <t>廠商</t>
    <phoneticPr fontId="2" type="noConversion"/>
  </si>
  <si>
    <t>採購單</t>
    <phoneticPr fontId="2" type="noConversion"/>
  </si>
  <si>
    <t>產品售價一覽表</t>
    <phoneticPr fontId="2" type="noConversion"/>
  </si>
  <si>
    <t>Product Name</t>
  </si>
  <si>
    <t>Product Description</t>
  </si>
  <si>
    <t>Product Category</t>
  </si>
  <si>
    <t>Unit Price</t>
  </si>
  <si>
    <t>Add Wash</t>
  </si>
  <si>
    <t>Washing Machine</t>
  </si>
  <si>
    <t>Home Appliances</t>
  </si>
  <si>
    <t>4 Door Flex</t>
  </si>
  <si>
    <t>Refrigerator</t>
  </si>
  <si>
    <t>Chef Collection</t>
  </si>
  <si>
    <t>Dishwasher</t>
  </si>
  <si>
    <t>Grill</t>
  </si>
  <si>
    <t>Microwave</t>
  </si>
  <si>
    <t>Power Bot</t>
  </si>
  <si>
    <t>Vaccum Cleaner</t>
  </si>
  <si>
    <t>Galaxy S7</t>
  </si>
  <si>
    <t>Smart Phone</t>
  </si>
  <si>
    <t>Mobile Phone</t>
  </si>
  <si>
    <t>Galaxy Note 7</t>
  </si>
  <si>
    <t>Galaxy Tab A</t>
  </si>
  <si>
    <t>Tablet</t>
  </si>
  <si>
    <t>Galaxy Tab S2</t>
  </si>
  <si>
    <t>Notebook 9</t>
  </si>
  <si>
    <t>Laptop</t>
  </si>
  <si>
    <t>產品</t>
    <phoneticPr fontId="2" type="noConversion"/>
  </si>
  <si>
    <t>特力屋</t>
  </si>
  <si>
    <t>鍵盤</t>
  </si>
  <si>
    <t>家樂福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</si>
</sst>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_ [$₹-4009]\ * #,##0_ ;_ [$₹-4009]\ * \-#,##0_ ;_ [$₹-4009]\ * &quot;-&quot;??_ ;_ @_ "/>
    <numFmt numFmtId="178" formatCode="_([$$-409]* #,##0_);_([$$-409]* \(#,##0\);_([$$-409]* &quot;-&quot;_);_(@_)"/>
  </numFmts>
  <fonts count="24"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8"/>
      <name val="微軟正黑體"/>
      <family val="2"/>
      <charset val="136"/>
    </font>
    <font>
      <sz val="16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b/>
      <sz val="12"/>
      <color rgb="FF0000CC"/>
      <name val="微軟正黑體"/>
      <family val="2"/>
      <charset val="136"/>
    </font>
    <font>
      <b/>
      <sz val="14"/>
      <color indexed="10"/>
      <name val="微軟正黑體"/>
      <family val="2"/>
      <charset val="136"/>
    </font>
    <font>
      <sz val="10"/>
      <name val="Arial"/>
      <family val="2"/>
    </font>
    <font>
      <sz val="12"/>
      <color indexed="8"/>
      <name val="微軟正黑體"/>
      <family val="2"/>
      <charset val="136"/>
    </font>
    <font>
      <sz val="9"/>
      <name val="宋体"/>
      <charset val="134"/>
    </font>
    <font>
      <sz val="12"/>
      <color indexed="12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b/>
      <sz val="14"/>
      <color rgb="FF0066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4"/>
      <color rgb="FF0000CC"/>
      <name val="微軟正黑體"/>
      <family val="2"/>
      <charset val="136"/>
    </font>
    <font>
      <b/>
      <sz val="12"/>
      <color indexed="9"/>
      <name val="微軟正黑體"/>
      <family val="2"/>
      <charset val="136"/>
    </font>
    <font>
      <sz val="12"/>
      <color indexed="9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9"/>
      <color theme="0"/>
      <name val="Yu Gothic UI Light"/>
      <family val="2"/>
    </font>
    <font>
      <sz val="10"/>
      <color theme="1"/>
      <name val="Verdana"/>
      <family val="2"/>
    </font>
    <font>
      <b/>
      <sz val="16"/>
      <name val="微軟正黑體"/>
      <family val="2"/>
      <charset val="136"/>
    </font>
  </fonts>
  <fills count="22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</patternFill>
    </fill>
    <fill>
      <patternFill patternType="solid">
        <fgColor indexed="41"/>
        <bgColor indexed="24"/>
      </patternFill>
    </fill>
    <fill>
      <patternFill patternType="solid">
        <fgColor indexed="47"/>
      </patternFill>
    </fill>
    <fill>
      <patternFill patternType="solid">
        <fgColor indexed="43"/>
        <bgColor indexed="24"/>
      </patternFill>
    </fill>
    <fill>
      <patternFill patternType="solid">
        <fgColor indexed="10"/>
        <bgColor indexed="24"/>
      </patternFill>
    </fill>
    <fill>
      <patternFill patternType="solid">
        <fgColor indexed="44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16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</fills>
  <borders count="37">
    <border>
      <left/>
      <right/>
      <top/>
      <bottom/>
      <diagonal/>
    </border>
    <border>
      <left style="thin">
        <color theme="5"/>
      </left>
      <right style="medium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medium">
        <color theme="4"/>
      </bottom>
      <diagonal/>
    </border>
    <border>
      <left/>
      <right/>
      <top style="thin">
        <color theme="4"/>
      </top>
      <bottom style="medium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5"/>
      </left>
      <right style="medium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 style="medium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5"/>
      </left>
      <right style="medium">
        <color theme="5"/>
      </right>
      <top style="medium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medium">
        <color theme="5"/>
      </left>
      <right style="thin">
        <color theme="5"/>
      </right>
      <top style="medium">
        <color theme="5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 style="medium">
        <color theme="4"/>
      </right>
      <top style="medium">
        <color theme="4"/>
      </top>
      <bottom style="thin">
        <color theme="4"/>
      </bottom>
      <diagonal/>
    </border>
    <border>
      <left/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5" tint="-0.24994659260841701"/>
      </left>
      <right style="medium">
        <color theme="5" tint="-0.24994659260841701"/>
      </right>
      <top style="thin">
        <color theme="5" tint="-0.24994659260841701"/>
      </top>
      <bottom style="medium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medium">
        <color theme="5" tint="-0.24994659260841701"/>
      </bottom>
      <diagonal/>
    </border>
    <border>
      <left style="medium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medium">
        <color theme="5" tint="-0.24994659260841701"/>
      </bottom>
      <diagonal/>
    </border>
    <border>
      <left style="thin">
        <color theme="5" tint="-0.24994659260841701"/>
      </left>
      <right style="medium">
        <color theme="5" tint="-0.24994659260841701"/>
      </right>
      <top style="medium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medium">
        <color theme="5" tint="-0.24994659260841701"/>
      </top>
      <bottom style="thin">
        <color theme="5" tint="-0.24994659260841701"/>
      </bottom>
      <diagonal/>
    </border>
    <border>
      <left style="medium">
        <color theme="5" tint="-0.24994659260841701"/>
      </left>
      <right style="thin">
        <color theme="5" tint="-0.24994659260841701"/>
      </right>
      <top style="medium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4">
    <xf numFmtId="0" fontId="0" fillId="0" borderId="0">
      <alignment vertical="center"/>
    </xf>
    <xf numFmtId="0" fontId="10" fillId="12" borderId="0" applyNumberFormat="0" applyFont="0" applyBorder="0" applyAlignment="0" applyProtection="0"/>
    <xf numFmtId="0" fontId="10" fillId="14" borderId="0" applyNumberFormat="0" applyFont="0" applyBorder="0" applyAlignment="0" applyProtection="0"/>
    <xf numFmtId="0" fontId="20" fillId="0" borderId="0"/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4" fillId="2" borderId="13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1" fillId="3" borderId="16" xfId="0" applyFont="1" applyFill="1" applyBorder="1">
      <alignment vertical="center"/>
    </xf>
    <xf numFmtId="0" fontId="4" fillId="4" borderId="17" xfId="0" applyFont="1" applyFill="1" applyBorder="1" applyAlignment="1">
      <alignment horizontal="right" vertical="center"/>
    </xf>
    <xf numFmtId="0" fontId="4" fillId="4" borderId="18" xfId="0" applyFont="1" applyFill="1" applyBorder="1" applyAlignment="1">
      <alignment horizontal="right" vertical="center"/>
    </xf>
    <xf numFmtId="0" fontId="4" fillId="4" borderId="19" xfId="0" applyFont="1" applyFill="1" applyBorder="1">
      <alignment vertical="center"/>
    </xf>
    <xf numFmtId="0" fontId="1" fillId="5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20" xfId="0" applyFont="1" applyFill="1" applyBorder="1">
      <alignment vertical="center"/>
    </xf>
    <xf numFmtId="0" fontId="1" fillId="3" borderId="21" xfId="0" applyFont="1" applyFill="1" applyBorder="1" applyAlignment="1">
      <alignment horizontal="right" vertical="center"/>
    </xf>
    <xf numFmtId="0" fontId="1" fillId="6" borderId="21" xfId="0" applyFont="1" applyFill="1" applyBorder="1">
      <alignment vertical="center"/>
    </xf>
    <xf numFmtId="0" fontId="1" fillId="3" borderId="22" xfId="0" applyFont="1" applyFill="1" applyBorder="1" applyAlignment="1">
      <alignment horizontal="right" vertical="center"/>
    </xf>
    <xf numFmtId="0" fontId="5" fillId="0" borderId="0" xfId="0" quotePrefix="1" applyFont="1">
      <alignment vertical="center"/>
    </xf>
    <xf numFmtId="0" fontId="1" fillId="7" borderId="16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1" fillId="0" borderId="0" xfId="0" quotePrefix="1" applyFont="1">
      <alignment vertical="center"/>
    </xf>
    <xf numFmtId="0" fontId="3" fillId="8" borderId="26" xfId="0" applyFont="1" applyFill="1" applyBorder="1">
      <alignment vertical="center"/>
    </xf>
    <xf numFmtId="0" fontId="3" fillId="0" borderId="26" xfId="0" applyFont="1" applyBorder="1">
      <alignment vertical="center"/>
    </xf>
    <xf numFmtId="0" fontId="4" fillId="2" borderId="26" xfId="0" applyFont="1" applyFill="1" applyBorder="1" applyAlignment="1">
      <alignment horizontal="right" vertical="center"/>
    </xf>
    <xf numFmtId="0" fontId="4" fillId="2" borderId="26" xfId="0" applyFont="1" applyFill="1" applyBorder="1">
      <alignment vertical="center"/>
    </xf>
    <xf numFmtId="0" fontId="1" fillId="9" borderId="0" xfId="0" applyFont="1" applyFill="1">
      <alignment vertical="center"/>
    </xf>
    <xf numFmtId="0" fontId="1" fillId="9" borderId="0" xfId="0" quotePrefix="1" applyFont="1" applyFill="1">
      <alignment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>
      <alignment vertical="center"/>
    </xf>
    <xf numFmtId="0" fontId="1" fillId="10" borderId="0" xfId="0" quotePrefix="1" applyFont="1" applyFill="1" applyAlignment="1">
      <alignment horizontal="center" vertical="center"/>
    </xf>
    <xf numFmtId="0" fontId="9" fillId="0" borderId="0" xfId="0" applyFont="1">
      <alignment vertical="center"/>
    </xf>
    <xf numFmtId="176" fontId="11" fillId="13" borderId="27" xfId="1" applyNumberFormat="1" applyFont="1" applyFill="1" applyBorder="1" applyAlignment="1"/>
    <xf numFmtId="0" fontId="11" fillId="15" borderId="28" xfId="2" applyFont="1" applyFill="1" applyBorder="1" applyAlignment="1"/>
    <xf numFmtId="0" fontId="11" fillId="13" borderId="29" xfId="0" applyFont="1" applyFill="1" applyBorder="1" applyAlignment="1">
      <alignment vertical="center"/>
    </xf>
    <xf numFmtId="176" fontId="11" fillId="13" borderId="30" xfId="1" applyNumberFormat="1" applyFont="1" applyFill="1" applyBorder="1" applyAlignment="1"/>
    <xf numFmtId="0" fontId="11" fillId="15" borderId="0" xfId="2" applyFont="1" applyFill="1" applyBorder="1" applyAlignment="1"/>
    <xf numFmtId="0" fontId="11" fillId="13" borderId="31" xfId="0" applyFont="1" applyFill="1" applyBorder="1" applyAlignment="1">
      <alignment vertical="center"/>
    </xf>
    <xf numFmtId="176" fontId="13" fillId="0" borderId="0" xfId="1" applyNumberFormat="1" applyFont="1" applyFill="1" applyBorder="1" applyAlignment="1">
      <alignment horizontal="right"/>
    </xf>
    <xf numFmtId="176" fontId="14" fillId="16" borderId="30" xfId="1" applyNumberFormat="1" applyFont="1" applyFill="1" applyBorder="1" applyAlignment="1"/>
    <xf numFmtId="176" fontId="11" fillId="15" borderId="27" xfId="1" applyNumberFormat="1" applyFont="1" applyFill="1" applyBorder="1" applyAlignment="1"/>
    <xf numFmtId="176" fontId="11" fillId="15" borderId="28" xfId="1" applyNumberFormat="1" applyFont="1" applyFill="1" applyBorder="1" applyAlignment="1"/>
    <xf numFmtId="0" fontId="11" fillId="17" borderId="29" xfId="2" applyFont="1" applyFill="1" applyBorder="1" applyAlignment="1"/>
    <xf numFmtId="0" fontId="15" fillId="0" borderId="0" xfId="0" applyFont="1">
      <alignment vertical="center"/>
    </xf>
    <xf numFmtId="176" fontId="11" fillId="15" borderId="30" xfId="1" applyNumberFormat="1" applyFont="1" applyFill="1" applyBorder="1" applyAlignment="1"/>
    <xf numFmtId="176" fontId="11" fillId="15" borderId="0" xfId="1" applyNumberFormat="1" applyFont="1" applyFill="1" applyBorder="1" applyAlignment="1"/>
    <xf numFmtId="0" fontId="11" fillId="17" borderId="31" xfId="2" applyFont="1" applyFill="1" applyBorder="1" applyAlignment="1"/>
    <xf numFmtId="0" fontId="16" fillId="0" borderId="0" xfId="0" applyFont="1">
      <alignment vertical="center"/>
    </xf>
    <xf numFmtId="0" fontId="11" fillId="15" borderId="32" xfId="2" applyFont="1" applyFill="1" applyBorder="1" applyAlignment="1"/>
    <xf numFmtId="0" fontId="11" fillId="13" borderId="33" xfId="0" applyFont="1" applyFill="1" applyBorder="1" applyAlignment="1">
      <alignment vertical="center"/>
    </xf>
    <xf numFmtId="0" fontId="17" fillId="0" borderId="0" xfId="0" applyFont="1">
      <alignment vertical="center"/>
    </xf>
    <xf numFmtId="0" fontId="18" fillId="18" borderId="34" xfId="2" applyFont="1" applyFill="1" applyBorder="1" applyAlignment="1">
      <alignment horizontal="center"/>
    </xf>
    <xf numFmtId="0" fontId="18" fillId="18" borderId="32" xfId="2" applyFont="1" applyFill="1" applyBorder="1" applyAlignment="1">
      <alignment horizontal="center"/>
    </xf>
    <xf numFmtId="0" fontId="18" fillId="18" borderId="33" xfId="2" applyFont="1" applyFill="1" applyBorder="1" applyAlignment="1">
      <alignment horizontal="center"/>
    </xf>
    <xf numFmtId="0" fontId="1" fillId="0" borderId="0" xfId="2" applyFont="1" applyFill="1" applyBorder="1" applyAlignment="1">
      <alignment horizontal="center"/>
    </xf>
    <xf numFmtId="0" fontId="18" fillId="18" borderId="34" xfId="0" applyFont="1" applyFill="1" applyBorder="1" applyAlignment="1">
      <alignment horizontal="center" vertical="center"/>
    </xf>
    <xf numFmtId="0" fontId="18" fillId="18" borderId="32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21" fillId="4" borderId="35" xfId="3" applyFont="1" applyFill="1" applyBorder="1" applyAlignment="1">
      <alignment horizontal="center" vertical="center"/>
    </xf>
    <xf numFmtId="177" fontId="21" fillId="4" borderId="35" xfId="3" applyNumberFormat="1" applyFont="1" applyFill="1" applyBorder="1" applyAlignment="1">
      <alignment horizontal="center" vertical="center"/>
    </xf>
    <xf numFmtId="0" fontId="20" fillId="0" borderId="0" xfId="3"/>
    <xf numFmtId="0" fontId="22" fillId="20" borderId="0" xfId="3" applyFont="1" applyFill="1" applyBorder="1" applyAlignment="1">
      <alignment horizontal="center" vertical="center"/>
    </xf>
    <xf numFmtId="178" fontId="22" fillId="20" borderId="0" xfId="3" applyNumberFormat="1" applyFont="1" applyFill="1" applyBorder="1" applyAlignment="1">
      <alignment horizontal="center" vertical="center"/>
    </xf>
    <xf numFmtId="0" fontId="22" fillId="0" borderId="0" xfId="3" applyFont="1" applyAlignment="1">
      <alignment horizontal="center" vertical="center"/>
    </xf>
    <xf numFmtId="0" fontId="22" fillId="0" borderId="0" xfId="3" applyFont="1" applyBorder="1" applyAlignment="1">
      <alignment horizontal="center" vertical="center"/>
    </xf>
    <xf numFmtId="178" fontId="22" fillId="0" borderId="0" xfId="3" applyNumberFormat="1" applyFont="1" applyBorder="1" applyAlignment="1">
      <alignment horizontal="center" vertical="center"/>
    </xf>
    <xf numFmtId="0" fontId="22" fillId="20" borderId="0" xfId="3" applyFont="1" applyFill="1" applyAlignment="1">
      <alignment horizontal="center" vertical="center"/>
    </xf>
    <xf numFmtId="0" fontId="22" fillId="0" borderId="36" xfId="3" applyFont="1" applyBorder="1" applyAlignment="1">
      <alignment horizontal="center" vertical="center"/>
    </xf>
    <xf numFmtId="178" fontId="22" fillId="0" borderId="36" xfId="3" applyNumberFormat="1" applyFont="1" applyBorder="1" applyAlignment="1">
      <alignment horizontal="center" vertical="center"/>
    </xf>
    <xf numFmtId="178" fontId="22" fillId="21" borderId="0" xfId="3" applyNumberFormat="1" applyFont="1" applyFill="1" applyBorder="1" applyAlignment="1">
      <alignment horizontal="center" vertical="center"/>
    </xf>
    <xf numFmtId="0" fontId="11" fillId="17" borderId="0" xfId="2" applyFont="1" applyFill="1" applyBorder="1" applyAlignment="1"/>
    <xf numFmtId="0" fontId="18" fillId="18" borderId="33" xfId="0" applyFont="1" applyFill="1" applyBorder="1" applyAlignment="1">
      <alignment horizontal="center" vertical="center"/>
    </xf>
    <xf numFmtId="0" fontId="11" fillId="17" borderId="32" xfId="2" applyFont="1" applyFill="1" applyBorder="1" applyAlignment="1"/>
    <xf numFmtId="176" fontId="11" fillId="13" borderId="34" xfId="1" applyNumberFormat="1" applyFont="1" applyFill="1" applyBorder="1" applyAlignment="1"/>
    <xf numFmtId="0" fontId="18" fillId="18" borderId="31" xfId="0" applyFont="1" applyFill="1" applyBorder="1" applyAlignment="1">
      <alignment horizontal="center" vertical="center"/>
    </xf>
    <xf numFmtId="0" fontId="18" fillId="18" borderId="29" xfId="0" applyFont="1" applyFill="1" applyBorder="1" applyAlignment="1">
      <alignment horizontal="center" vertical="center"/>
    </xf>
    <xf numFmtId="0" fontId="11" fillId="17" borderId="28" xfId="2" applyFont="1" applyFill="1" applyBorder="1" applyAlignment="1"/>
    <xf numFmtId="0" fontId="23" fillId="0" borderId="16" xfId="0" applyFont="1" applyBorder="1">
      <alignment vertical="center"/>
    </xf>
    <xf numFmtId="0" fontId="17" fillId="0" borderId="16" xfId="0" applyFont="1" applyBorder="1">
      <alignment vertical="center"/>
    </xf>
    <xf numFmtId="0" fontId="9" fillId="0" borderId="16" xfId="0" applyFont="1" applyBorder="1">
      <alignment vertical="center"/>
    </xf>
    <xf numFmtId="0" fontId="15" fillId="0" borderId="16" xfId="0" applyFont="1" applyBorder="1">
      <alignment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9" fillId="19" borderId="0" xfId="0" applyFont="1" applyFill="1" applyBorder="1" applyAlignment="1">
      <alignment horizontal="center" vertical="center"/>
    </xf>
  </cellXfs>
  <cellStyles count="4">
    <cellStyle name="GreyOrWhite" xfId="2" xr:uid="{07070450-B88F-481C-97FF-007C7D81BEA2}"/>
    <cellStyle name="Yellow" xfId="1" xr:uid="{F9CB225C-33C0-436E-BEF1-ACB9FDFABE58}"/>
    <cellStyle name="一般" xfId="0" builtinId="0"/>
    <cellStyle name="一般 2" xfId="3" xr:uid="{42C24A4C-DB9E-48F6-989F-F8FC44B29BF7}"/>
  </cellStyles>
  <dxfs count="1">
    <dxf>
      <font>
        <b/>
        <i val="0"/>
        <color rgb="FFFFFF0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523876</xdr:colOff>
      <xdr:row>18</xdr:row>
      <xdr:rowOff>152399</xdr:rowOff>
    </xdr:from>
    <xdr:to>
      <xdr:col>14</xdr:col>
      <xdr:colOff>297180</xdr:colOff>
      <xdr:row>21</xdr:row>
      <xdr:rowOff>66675</xdr:rowOff>
    </xdr:to>
    <xdr:sp macro="" textlink="">
      <xdr:nvSpPr>
        <xdr:cNvPr id="2" name="圓角化對角線角落矩形 1">
          <a:extLst>
            <a:ext uri="{FF2B5EF4-FFF2-40B4-BE49-F238E27FC236}">
              <a16:creationId xmlns:a16="http://schemas.microsoft.com/office/drawing/2014/main" id="{D8857C52-8B4C-4820-9D64-5F32DE498E05}"/>
            </a:ext>
          </a:extLst>
        </xdr:cNvPr>
        <xdr:cNvSpPr/>
      </xdr:nvSpPr>
      <xdr:spPr>
        <a:xfrm>
          <a:off x="1209676" y="3924299"/>
          <a:ext cx="8688704" cy="542926"/>
        </a:xfrm>
        <a:prstGeom prst="round2Diag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 b="1">
              <a:latin typeface="微軟正黑體" panose="020B0604030504040204" pitchFamily="34" charset="-120"/>
              <a:ea typeface="微軟正黑體" panose="020B0604030504040204" pitchFamily="34" charset="-120"/>
            </a:rPr>
            <a:t>=MATCH(</a:t>
          </a:r>
          <a:r>
            <a:rPr lang="zh-TW" altLang="en-US" sz="1600" b="1">
              <a:solidFill>
                <a:srgbClr val="FF0000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查詢值</a:t>
          </a:r>
          <a:r>
            <a:rPr lang="en-US" altLang="zh-TW" sz="1600" b="1">
              <a:latin typeface="微軟正黑體" panose="020B0604030504040204" pitchFamily="34" charset="-120"/>
              <a:ea typeface="微軟正黑體" panose="020B0604030504040204" pitchFamily="34" charset="-120"/>
            </a:rPr>
            <a:t>,</a:t>
          </a:r>
          <a:r>
            <a:rPr lang="zh-TW" altLang="en-US" sz="1600" b="1">
              <a:solidFill>
                <a:srgbClr val="0000CC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比對表</a:t>
          </a:r>
          <a:r>
            <a:rPr lang="en-US" altLang="zh-TW" sz="1600" b="1">
              <a:latin typeface="微軟正黑體" panose="020B0604030504040204" pitchFamily="34" charset="-120"/>
              <a:ea typeface="微軟正黑體" panose="020B0604030504040204" pitchFamily="34" charset="-120"/>
            </a:rPr>
            <a:t>,</a:t>
          </a:r>
          <a:r>
            <a:rPr lang="zh-TW" altLang="en-US" sz="1600" b="1">
              <a:latin typeface="微軟正黑體" panose="020B0604030504040204" pitchFamily="34" charset="-120"/>
              <a:ea typeface="微軟正黑體" panose="020B0604030504040204" pitchFamily="34" charset="-120"/>
            </a:rPr>
            <a:t>比對選項</a:t>
          </a:r>
          <a:r>
            <a:rPr lang="en-US" altLang="zh-TW" sz="1600" b="1">
              <a:latin typeface="微軟正黑體" panose="020B0604030504040204" pitchFamily="34" charset="-120"/>
              <a:ea typeface="微軟正黑體" panose="020B0604030504040204" pitchFamily="34" charset="-120"/>
            </a:rPr>
            <a:t>)  </a:t>
          </a:r>
          <a:r>
            <a:rPr lang="zh-TW" altLang="en-US" sz="1400" b="1">
              <a:latin typeface="微軟正黑體" panose="020B0604030504040204" pitchFamily="34" charset="-120"/>
              <a:ea typeface="微軟正黑體" panose="020B0604030504040204" pitchFamily="34" charset="-120"/>
            </a:rPr>
            <a:t>可傳回查詢值是位於</a:t>
          </a:r>
          <a:r>
            <a:rPr lang="zh-TW" altLang="en-US" sz="1400" b="1">
              <a:solidFill>
                <a:srgbClr val="0000CC"/>
              </a:solidFill>
              <a:latin typeface="微軟正黑體" panose="020B0604030504040204" pitchFamily="34" charset="-120"/>
              <a:ea typeface="微軟正黑體" panose="020B0604030504040204" pitchFamily="34" charset="-120"/>
            </a:rPr>
            <a:t>比對表</a:t>
          </a:r>
          <a:r>
            <a:rPr lang="zh-TW" altLang="en-US" sz="1400" b="1">
              <a:latin typeface="微軟正黑體" panose="020B0604030504040204" pitchFamily="34" charset="-120"/>
              <a:ea typeface="微軟正黑體" panose="020B0604030504040204" pitchFamily="34" charset="-120"/>
            </a:rPr>
            <a:t>的第</a:t>
          </a:r>
          <a:r>
            <a:rPr lang="en-US" altLang="zh-TW" sz="1400" b="1">
              <a:latin typeface="微軟正黑體" panose="020B0604030504040204" pitchFamily="34" charset="-120"/>
              <a:ea typeface="微軟正黑體" panose="020B0604030504040204" pitchFamily="34" charset="-120"/>
            </a:rPr>
            <a:t>n</a:t>
          </a:r>
          <a:r>
            <a:rPr lang="zh-TW" altLang="en-US" sz="1400" b="1">
              <a:latin typeface="微軟正黑體" panose="020B0604030504040204" pitchFamily="34" charset="-120"/>
              <a:ea typeface="微軟正黑體" panose="020B0604030504040204" pitchFamily="34" charset="-120"/>
            </a:rPr>
            <a:t>個元素查詢查詢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361950</xdr:colOff>
      <xdr:row>1</xdr:row>
      <xdr:rowOff>9524</xdr:rowOff>
    </xdr:from>
    <xdr:to>
      <xdr:col>18</xdr:col>
      <xdr:colOff>28575</xdr:colOff>
      <xdr:row>6</xdr:row>
      <xdr:rowOff>85724</xdr:rowOff>
    </xdr:to>
    <xdr:sp macro="" textlink="">
      <xdr:nvSpPr>
        <xdr:cNvPr id="2" name="圓角化對角線角落矩形 1">
          <a:extLst>
            <a:ext uri="{FF2B5EF4-FFF2-40B4-BE49-F238E27FC236}">
              <a16:creationId xmlns:a16="http://schemas.microsoft.com/office/drawing/2014/main" id="{0AC2E50D-E28D-4145-ABD7-E665651BBAF3}"/>
            </a:ext>
          </a:extLst>
        </xdr:cNvPr>
        <xdr:cNvSpPr/>
      </xdr:nvSpPr>
      <xdr:spPr>
        <a:xfrm>
          <a:off x="8591550" y="219074"/>
          <a:ext cx="3781425" cy="1123950"/>
        </a:xfrm>
        <a:prstGeom prst="round2Diag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200">
              <a:latin typeface="微軟正黑體" panose="020B0604030504040204" pitchFamily="34" charset="-120"/>
              <a:ea typeface="微軟正黑體" panose="020B0604030504040204" pitchFamily="34" charset="-120"/>
            </a:rPr>
            <a:t>INDEX</a:t>
          </a:r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有兩種運用</a:t>
          </a:r>
          <a:endParaRPr lang="en-US" altLang="zh-TW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  <a:sym typeface="Wingdings 2" panose="05020102010507070707" pitchFamily="18" charset="2"/>
            </a:rPr>
            <a:t> </a:t>
          </a:r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傳回指定儲存格或儲存格陣列的值</a:t>
          </a:r>
          <a:endParaRPr lang="en-US" altLang="zh-TW" sz="12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algn="l"/>
          <a:r>
            <a:rPr kumimoji="0" lang="zh-TW" altLang="en-US" sz="12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微軟正黑體" panose="020B0604030504040204" pitchFamily="34" charset="-120"/>
              <a:ea typeface="微軟正黑體" panose="020B0604030504040204" pitchFamily="34" charset="-120"/>
              <a:sym typeface="Wingdings 2" panose="05020102010507070707" pitchFamily="18" charset="2"/>
            </a:rPr>
            <a:t> </a:t>
          </a:r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傳回指定儲存格的參照</a:t>
          </a:r>
        </a:p>
      </xdr:txBody>
    </xdr:sp>
    <xdr:clientData/>
  </xdr:twoCellAnchor>
  <xdr:twoCellAnchor>
    <xdr:from>
      <xdr:col>3</xdr:col>
      <xdr:colOff>76200</xdr:colOff>
      <xdr:row>12</xdr:row>
      <xdr:rowOff>133350</xdr:rowOff>
    </xdr:from>
    <xdr:to>
      <xdr:col>6</xdr:col>
      <xdr:colOff>723900</xdr:colOff>
      <xdr:row>14</xdr:row>
      <xdr:rowOff>114300</xdr:rowOff>
    </xdr:to>
    <xdr:sp macro="" textlink="">
      <xdr:nvSpPr>
        <xdr:cNvPr id="3" name="矩形圖說文字 2">
          <a:extLst>
            <a:ext uri="{FF2B5EF4-FFF2-40B4-BE49-F238E27FC236}">
              <a16:creationId xmlns:a16="http://schemas.microsoft.com/office/drawing/2014/main" id="{9DE5338D-FA7D-4242-8298-B6F9E2FEEEB6}"/>
            </a:ext>
          </a:extLst>
        </xdr:cNvPr>
        <xdr:cNvSpPr/>
      </xdr:nvSpPr>
      <xdr:spPr>
        <a:xfrm>
          <a:off x="2133600" y="2647950"/>
          <a:ext cx="2667000" cy="400050"/>
        </a:xfrm>
        <a:prstGeom prst="wedgeRectCallout">
          <a:avLst>
            <a:gd name="adj1" fmla="val -62763"/>
            <a:gd name="adj2" fmla="val -16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TW" sz="1600"/>
            <a:t>=INDEX({1,6,2;7,3,4},1,2)</a:t>
          </a:r>
          <a:endParaRPr lang="zh-TW" altLang="en-US" sz="1600"/>
        </a:p>
      </xdr:txBody>
    </xdr:sp>
    <xdr:clientData/>
  </xdr:twoCellAnchor>
  <xdr:oneCellAnchor>
    <xdr:from>
      <xdr:col>6</xdr:col>
      <xdr:colOff>838200</xdr:colOff>
      <xdr:row>12</xdr:row>
      <xdr:rowOff>123825</xdr:rowOff>
    </xdr:from>
    <xdr:ext cx="1019048" cy="419048"/>
    <xdr:pic>
      <xdr:nvPicPr>
        <xdr:cNvPr id="4" name="圖片 3">
          <a:extLst>
            <a:ext uri="{FF2B5EF4-FFF2-40B4-BE49-F238E27FC236}">
              <a16:creationId xmlns:a16="http://schemas.microsoft.com/office/drawing/2014/main" id="{1AEDC3EA-FDBA-4190-A904-F2145DACC5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2638425"/>
          <a:ext cx="1019048" cy="4190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C7731-B821-4563-94FB-FEC3EBD3BE6D}">
  <dimension ref="B1:Q18"/>
  <sheetViews>
    <sheetView tabSelected="1" zoomScaleNormal="100" workbookViewId="0">
      <selection activeCell="L10" sqref="L10"/>
    </sheetView>
  </sheetViews>
  <sheetFormatPr defaultColWidth="9" defaultRowHeight="15.75"/>
  <cols>
    <col min="1" max="1" width="3.75" style="1" customWidth="1"/>
    <col min="2" max="4" width="9" style="1"/>
    <col min="5" max="5" width="4.5" style="1" customWidth="1"/>
    <col min="6" max="13" width="9" style="1"/>
    <col min="14" max="14" width="4.125" style="1" customWidth="1"/>
    <col min="15" max="16384" width="9" style="1"/>
  </cols>
  <sheetData>
    <row r="1" spans="2:17" ht="16.5" thickBot="1"/>
    <row r="2" spans="2:17" ht="16.5">
      <c r="B2" s="1" t="s">
        <v>16</v>
      </c>
      <c r="C2" s="21" t="s">
        <v>2</v>
      </c>
      <c r="F2" s="20" t="s">
        <v>19</v>
      </c>
      <c r="G2" s="19" t="s">
        <v>18</v>
      </c>
      <c r="H2" s="18" t="s">
        <v>17</v>
      </c>
      <c r="K2" s="1" t="s">
        <v>16</v>
      </c>
      <c r="L2" s="17">
        <v>12</v>
      </c>
      <c r="O2" s="16" t="s">
        <v>15</v>
      </c>
      <c r="P2" s="15" t="s">
        <v>14</v>
      </c>
      <c r="Q2" s="14" t="s">
        <v>13</v>
      </c>
    </row>
    <row r="3" spans="2:17">
      <c r="F3" s="13" t="s">
        <v>5</v>
      </c>
      <c r="G3" s="12">
        <v>12</v>
      </c>
      <c r="H3" s="11">
        <v>336</v>
      </c>
      <c r="O3" s="10">
        <v>12</v>
      </c>
      <c r="P3" s="9" t="s">
        <v>1</v>
      </c>
      <c r="Q3" s="8" t="s">
        <v>0</v>
      </c>
    </row>
    <row r="4" spans="2:17">
      <c r="B4" s="1" t="s">
        <v>22</v>
      </c>
      <c r="C4" s="1">
        <f>MATCH(C2,$F$3:$F$6,0)</f>
        <v>2</v>
      </c>
      <c r="F4" s="13" t="s">
        <v>2</v>
      </c>
      <c r="G4" s="12">
        <v>11</v>
      </c>
      <c r="H4" s="11">
        <v>275</v>
      </c>
      <c r="K4" s="1" t="s">
        <v>22</v>
      </c>
      <c r="L4" s="1">
        <f>MATCH(L2,$O$3:$O$6,0)</f>
        <v>1</v>
      </c>
      <c r="O4" s="10">
        <v>43</v>
      </c>
      <c r="P4" s="9" t="s">
        <v>11</v>
      </c>
      <c r="Q4" s="8" t="s">
        <v>10</v>
      </c>
    </row>
    <row r="5" spans="2:17">
      <c r="B5" s="1" t="s">
        <v>21</v>
      </c>
      <c r="F5" s="13" t="s">
        <v>12</v>
      </c>
      <c r="G5" s="12">
        <v>30</v>
      </c>
      <c r="H5" s="11">
        <v>398</v>
      </c>
      <c r="K5" s="1" t="s">
        <v>21</v>
      </c>
      <c r="O5" s="10">
        <v>15</v>
      </c>
      <c r="P5" s="9" t="s">
        <v>4</v>
      </c>
      <c r="Q5" s="8" t="s">
        <v>3</v>
      </c>
    </row>
    <row r="6" spans="2:17" ht="16.5" thickBot="1">
      <c r="F6" s="7" t="s">
        <v>9</v>
      </c>
      <c r="G6" s="6">
        <v>25</v>
      </c>
      <c r="H6" s="5">
        <v>411</v>
      </c>
      <c r="O6" s="4">
        <v>39</v>
      </c>
      <c r="P6" s="3" t="s">
        <v>7</v>
      </c>
      <c r="Q6" s="2" t="s">
        <v>6</v>
      </c>
    </row>
    <row r="7" spans="2:17" ht="16.5" thickBot="1"/>
    <row r="8" spans="2:17" ht="16.5">
      <c r="B8" s="1" t="s">
        <v>16</v>
      </c>
      <c r="C8" s="21" t="s">
        <v>2</v>
      </c>
      <c r="F8" s="20" t="s">
        <v>19</v>
      </c>
      <c r="G8" s="19" t="s">
        <v>18</v>
      </c>
      <c r="H8" s="18" t="s">
        <v>17</v>
      </c>
      <c r="K8" s="1" t="s">
        <v>16</v>
      </c>
      <c r="L8" s="17">
        <v>15</v>
      </c>
      <c r="O8" s="16" t="s">
        <v>15</v>
      </c>
      <c r="P8" s="15" t="s">
        <v>14</v>
      </c>
      <c r="Q8" s="14" t="s">
        <v>13</v>
      </c>
    </row>
    <row r="9" spans="2:17">
      <c r="F9" s="13" t="s">
        <v>2</v>
      </c>
      <c r="G9" s="12">
        <v>11</v>
      </c>
      <c r="H9" s="11">
        <v>275</v>
      </c>
      <c r="O9" s="10">
        <v>12</v>
      </c>
      <c r="P9" s="9" t="s">
        <v>1</v>
      </c>
      <c r="Q9" s="8" t="s">
        <v>0</v>
      </c>
    </row>
    <row r="10" spans="2:17">
      <c r="B10" s="1" t="s">
        <v>20</v>
      </c>
      <c r="C10" s="1">
        <f>MATCH(C8,$F$9:$F$12,1)</f>
        <v>1</v>
      </c>
      <c r="F10" s="13" t="s">
        <v>5</v>
      </c>
      <c r="G10" s="12">
        <v>12</v>
      </c>
      <c r="H10" s="11">
        <v>336</v>
      </c>
      <c r="K10" s="1" t="s">
        <v>20</v>
      </c>
      <c r="L10" s="1">
        <f>MATCH(L8,$O$9:$O$12,1)</f>
        <v>2</v>
      </c>
      <c r="O10" s="10">
        <v>15</v>
      </c>
      <c r="P10" s="9" t="s">
        <v>4</v>
      </c>
      <c r="Q10" s="8" t="s">
        <v>3</v>
      </c>
    </row>
    <row r="11" spans="2:17">
      <c r="F11" s="13" t="s">
        <v>9</v>
      </c>
      <c r="G11" s="12">
        <v>25</v>
      </c>
      <c r="H11" s="11">
        <v>411</v>
      </c>
      <c r="O11" s="10">
        <v>39</v>
      </c>
      <c r="P11" s="9" t="s">
        <v>7</v>
      </c>
      <c r="Q11" s="8" t="s">
        <v>6</v>
      </c>
    </row>
    <row r="12" spans="2:17" ht="16.5" thickBot="1">
      <c r="F12" s="7" t="s">
        <v>12</v>
      </c>
      <c r="G12" s="6">
        <v>30</v>
      </c>
      <c r="H12" s="5">
        <v>398</v>
      </c>
      <c r="O12" s="4">
        <v>43</v>
      </c>
      <c r="P12" s="3" t="s">
        <v>11</v>
      </c>
      <c r="Q12" s="2" t="s">
        <v>10</v>
      </c>
    </row>
    <row r="13" spans="2:17" ht="16.5" thickBot="1"/>
    <row r="14" spans="2:17" ht="16.5">
      <c r="B14" s="1" t="s">
        <v>16</v>
      </c>
      <c r="C14" s="21" t="s">
        <v>2</v>
      </c>
      <c r="F14" s="20" t="s">
        <v>19</v>
      </c>
      <c r="G14" s="19" t="s">
        <v>18</v>
      </c>
      <c r="H14" s="18" t="s">
        <v>17</v>
      </c>
      <c r="K14" s="1" t="s">
        <v>16</v>
      </c>
      <c r="L14" s="17">
        <v>15</v>
      </c>
      <c r="O14" s="16" t="s">
        <v>15</v>
      </c>
      <c r="P14" s="15" t="s">
        <v>14</v>
      </c>
      <c r="Q14" s="14" t="s">
        <v>13</v>
      </c>
    </row>
    <row r="15" spans="2:17">
      <c r="F15" s="13" t="s">
        <v>12</v>
      </c>
      <c r="G15" s="12">
        <v>30</v>
      </c>
      <c r="H15" s="11">
        <v>398</v>
      </c>
      <c r="O15" s="10">
        <v>43</v>
      </c>
      <c r="P15" s="9" t="s">
        <v>11</v>
      </c>
      <c r="Q15" s="8" t="s">
        <v>10</v>
      </c>
    </row>
    <row r="16" spans="2:17">
      <c r="B16" s="1" t="s">
        <v>8</v>
      </c>
      <c r="C16" s="1">
        <f>MATCH(C14,$F$15:$F$18,-1)</f>
        <v>4</v>
      </c>
      <c r="F16" s="13" t="s">
        <v>9</v>
      </c>
      <c r="G16" s="12">
        <v>25</v>
      </c>
      <c r="H16" s="11">
        <v>411</v>
      </c>
      <c r="K16" s="1" t="s">
        <v>8</v>
      </c>
      <c r="L16" s="1">
        <f>MATCH(L14,$O$15:$O$18,-1)</f>
        <v>3</v>
      </c>
      <c r="O16" s="10">
        <v>39</v>
      </c>
      <c r="P16" s="9" t="s">
        <v>7</v>
      </c>
      <c r="Q16" s="8" t="s">
        <v>6</v>
      </c>
    </row>
    <row r="17" spans="6:17">
      <c r="F17" s="13" t="s">
        <v>5</v>
      </c>
      <c r="G17" s="12">
        <v>12</v>
      </c>
      <c r="H17" s="11">
        <v>336</v>
      </c>
      <c r="O17" s="10">
        <v>15</v>
      </c>
      <c r="P17" s="9" t="s">
        <v>4</v>
      </c>
      <c r="Q17" s="8" t="s">
        <v>3</v>
      </c>
    </row>
    <row r="18" spans="6:17" ht="16.5" thickBot="1">
      <c r="F18" s="7" t="s">
        <v>2</v>
      </c>
      <c r="G18" s="6">
        <v>11</v>
      </c>
      <c r="H18" s="5">
        <v>275</v>
      </c>
      <c r="O18" s="4">
        <v>12</v>
      </c>
      <c r="P18" s="3" t="s">
        <v>1</v>
      </c>
      <c r="Q18" s="2" t="s">
        <v>0</v>
      </c>
    </row>
  </sheetData>
  <phoneticPr fontId="2" type="noConversion"/>
  <dataValidations count="1">
    <dataValidation type="list" allowBlank="1" showInputMessage="1" showErrorMessage="1" sqref="C2 C8 C14" xr:uid="{00000000-0002-0000-0500-000000000000}">
      <formula1>"香蕉,柑橘,蘋果,梨子,無"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EBEC-4CCE-490E-9EDA-ED42AAC0C598}">
  <dimension ref="A1:L14"/>
  <sheetViews>
    <sheetView workbookViewId="0">
      <selection activeCell="G4" sqref="G4"/>
    </sheetView>
  </sheetViews>
  <sheetFormatPr defaultColWidth="9" defaultRowHeight="15.75"/>
  <cols>
    <col min="1" max="1" width="12.75" style="1" customWidth="1"/>
    <col min="2" max="2" width="13.375" style="1" customWidth="1"/>
    <col min="3" max="3" width="4.25" style="1" customWidth="1"/>
    <col min="4" max="4" width="6.875" style="1" customWidth="1"/>
    <col min="5" max="5" width="4.25" style="1" customWidth="1"/>
    <col min="6" max="6" width="12.625" style="1" customWidth="1"/>
    <col min="7" max="7" width="14.375" style="1" customWidth="1"/>
    <col min="8" max="8" width="9.25" style="1" customWidth="1"/>
    <col min="9" max="16384" width="9" style="1"/>
  </cols>
  <sheetData>
    <row r="1" spans="1:12" ht="21">
      <c r="A1" s="30" t="s">
        <v>47</v>
      </c>
      <c r="B1" s="1" t="s">
        <v>46</v>
      </c>
    </row>
    <row r="2" spans="1:12">
      <c r="A2" s="1" t="s">
        <v>45</v>
      </c>
    </row>
    <row r="3" spans="1:12">
      <c r="J3" s="22" t="s">
        <v>44</v>
      </c>
      <c r="K3" s="22" t="s">
        <v>43</v>
      </c>
      <c r="L3" s="22" t="s">
        <v>42</v>
      </c>
    </row>
    <row r="4" spans="1:12">
      <c r="B4" s="1" t="s">
        <v>29</v>
      </c>
      <c r="C4" s="1">
        <v>1</v>
      </c>
      <c r="D4" s="1" t="s">
        <v>28</v>
      </c>
      <c r="E4" s="1">
        <v>2</v>
      </c>
      <c r="F4" s="1" t="s">
        <v>27</v>
      </c>
      <c r="G4" s="22" t="str">
        <f>INDEX($J$4:$L$6,C4,E4)</f>
        <v>檸檬</v>
      </c>
      <c r="H4" s="22"/>
      <c r="I4" s="29" t="s">
        <v>41</v>
      </c>
      <c r="J4" s="28" t="s">
        <v>40</v>
      </c>
      <c r="K4" s="28" t="s">
        <v>39</v>
      </c>
      <c r="L4" s="28" t="s">
        <v>38</v>
      </c>
    </row>
    <row r="5" spans="1:12">
      <c r="B5" s="1" t="s">
        <v>29</v>
      </c>
      <c r="C5" s="1">
        <v>1</v>
      </c>
      <c r="D5" s="1" t="s">
        <v>28</v>
      </c>
      <c r="E5" s="1">
        <v>3</v>
      </c>
      <c r="F5" s="1" t="s">
        <v>27</v>
      </c>
      <c r="G5" s="22" t="str">
        <f>INDEX($J$4:$L$6,C5,E5)</f>
        <v>水梨</v>
      </c>
      <c r="H5" s="22"/>
      <c r="I5" s="29" t="s">
        <v>37</v>
      </c>
      <c r="J5" s="28" t="s">
        <v>36</v>
      </c>
      <c r="K5" s="28" t="s">
        <v>35</v>
      </c>
      <c r="L5" s="28" t="s">
        <v>34</v>
      </c>
    </row>
    <row r="6" spans="1:12">
      <c r="B6" s="1" t="s">
        <v>29</v>
      </c>
      <c r="C6" s="1">
        <v>2</v>
      </c>
      <c r="D6" s="1" t="s">
        <v>28</v>
      </c>
      <c r="E6" s="1">
        <v>3</v>
      </c>
      <c r="F6" s="1" t="s">
        <v>27</v>
      </c>
      <c r="G6" s="22" t="str">
        <f>INDEX($J$4:$L$6,C6,E6)</f>
        <v>西瓜</v>
      </c>
      <c r="H6" s="22"/>
      <c r="I6" s="29" t="s">
        <v>33</v>
      </c>
      <c r="J6" s="28" t="s">
        <v>32</v>
      </c>
      <c r="K6" s="28" t="s">
        <v>31</v>
      </c>
      <c r="L6" s="28" t="s">
        <v>30</v>
      </c>
    </row>
    <row r="7" spans="1:12">
      <c r="B7" s="1" t="s">
        <v>29</v>
      </c>
      <c r="C7" s="1">
        <v>1</v>
      </c>
      <c r="D7" s="1" t="s">
        <v>28</v>
      </c>
      <c r="E7" s="1">
        <v>3</v>
      </c>
      <c r="F7" s="1" t="s">
        <v>27</v>
      </c>
      <c r="G7" s="22" t="str">
        <f>INDEX($J$4:$L$6,C7,E7)</f>
        <v>水梨</v>
      </c>
      <c r="H7" s="22"/>
    </row>
    <row r="8" spans="1:12">
      <c r="G8" s="22"/>
      <c r="H8" s="22"/>
    </row>
    <row r="9" spans="1:12" ht="24" thickBot="1">
      <c r="G9" s="22"/>
      <c r="H9" s="22"/>
      <c r="I9" s="27" t="str">
        <f>"=INDEX(J4:L6,"&amp;J11&amp;","&amp;L11&amp;")="&amp;INDEX(J4:L6,J11,L11)</f>
        <v>=INDEX(J4:L6,1,2)=檸檬</v>
      </c>
    </row>
    <row r="10" spans="1:12">
      <c r="G10" s="22"/>
      <c r="H10" s="22"/>
      <c r="I10" s="91" t="s">
        <v>26</v>
      </c>
      <c r="J10" s="92"/>
      <c r="K10" s="92"/>
      <c r="L10" s="93"/>
    </row>
    <row r="11" spans="1:12" ht="16.5" thickBot="1">
      <c r="G11" s="22"/>
      <c r="H11" s="22"/>
      <c r="I11" s="26" t="s">
        <v>25</v>
      </c>
      <c r="J11" s="25">
        <v>1</v>
      </c>
      <c r="K11" s="24" t="s">
        <v>24</v>
      </c>
      <c r="L11" s="23">
        <v>2</v>
      </c>
    </row>
    <row r="12" spans="1:12">
      <c r="G12" s="22"/>
      <c r="H12" s="22"/>
    </row>
    <row r="14" spans="1:12">
      <c r="A14" s="1" t="s">
        <v>23</v>
      </c>
      <c r="B14" s="1">
        <f>INDEX({1,6,2;7,3,4},1,2)</f>
        <v>6</v>
      </c>
    </row>
  </sheetData>
  <mergeCells count="1">
    <mergeCell ref="I10:L10"/>
  </mergeCells>
  <phoneticPr fontId="2" type="noConversion"/>
  <dataValidations count="1">
    <dataValidation type="list" allowBlank="1" showInputMessage="1" showErrorMessage="1" sqref="J11 L11" xr:uid="{00000000-0002-0000-0600-000000000000}">
      <formula1>"1,2,3"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59DF-FFAA-4434-AB73-C86E542615D0}">
  <dimension ref="A1:I13"/>
  <sheetViews>
    <sheetView workbookViewId="0">
      <selection activeCell="E11" sqref="E11"/>
    </sheetView>
  </sheetViews>
  <sheetFormatPr defaultColWidth="9" defaultRowHeight="15.75"/>
  <cols>
    <col min="1" max="4" width="9" style="1"/>
    <col min="5" max="5" width="13" style="1" customWidth="1"/>
    <col min="6" max="16384" width="9" style="1"/>
  </cols>
  <sheetData>
    <row r="1" spans="1:9" ht="21">
      <c r="A1" s="35" t="s">
        <v>64</v>
      </c>
      <c r="B1" s="34" t="s">
        <v>63</v>
      </c>
      <c r="C1" s="34" t="s">
        <v>62</v>
      </c>
      <c r="E1" s="30" t="s">
        <v>61</v>
      </c>
      <c r="F1" s="1" t="s">
        <v>60</v>
      </c>
    </row>
    <row r="2" spans="1:9">
      <c r="A2" s="32" t="s">
        <v>12</v>
      </c>
      <c r="B2" s="32">
        <v>0.69</v>
      </c>
      <c r="C2" s="32">
        <v>40</v>
      </c>
      <c r="E2" s="1" t="s">
        <v>59</v>
      </c>
    </row>
    <row r="3" spans="1:9">
      <c r="A3" s="33" t="s">
        <v>5</v>
      </c>
      <c r="B3" s="33">
        <v>0.34</v>
      </c>
      <c r="C3" s="33">
        <v>38</v>
      </c>
    </row>
    <row r="4" spans="1:9">
      <c r="A4" s="32" t="s">
        <v>58</v>
      </c>
      <c r="B4" s="32">
        <v>0.55000000000000004</v>
      </c>
      <c r="C4" s="32">
        <v>15</v>
      </c>
    </row>
    <row r="5" spans="1:9">
      <c r="A5" s="33" t="s">
        <v>2</v>
      </c>
      <c r="B5" s="33">
        <v>0.25</v>
      </c>
      <c r="C5" s="33">
        <v>25</v>
      </c>
    </row>
    <row r="6" spans="1:9" ht="16.5">
      <c r="A6" s="32" t="s">
        <v>9</v>
      </c>
      <c r="B6" s="32">
        <v>0.59</v>
      </c>
      <c r="C6" s="32">
        <v>40</v>
      </c>
      <c r="E6" s="31" t="s">
        <v>57</v>
      </c>
      <c r="G6" s="1" t="s">
        <v>56</v>
      </c>
    </row>
    <row r="7" spans="1:9">
      <c r="E7" s="22">
        <f>INDEX(A2:C6, 2, 3)</f>
        <v>38</v>
      </c>
    </row>
    <row r="8" spans="1:9">
      <c r="A8" s="33" t="s">
        <v>55</v>
      </c>
      <c r="B8" s="33">
        <v>2.8</v>
      </c>
      <c r="C8" s="33">
        <v>10</v>
      </c>
    </row>
    <row r="9" spans="1:9">
      <c r="A9" s="32" t="s">
        <v>54</v>
      </c>
      <c r="B9" s="32">
        <v>3.55</v>
      </c>
      <c r="C9" s="32">
        <v>16</v>
      </c>
    </row>
    <row r="10" spans="1:9" ht="16.5">
      <c r="A10" s="33" t="s">
        <v>53</v>
      </c>
      <c r="B10" s="33">
        <v>1.25</v>
      </c>
      <c r="C10" s="33">
        <v>20</v>
      </c>
      <c r="E10" s="31" t="s">
        <v>52</v>
      </c>
      <c r="I10" s="1" t="s">
        <v>51</v>
      </c>
    </row>
    <row r="11" spans="1:9">
      <c r="A11" s="32" t="s">
        <v>50</v>
      </c>
      <c r="B11" s="32">
        <v>1.75</v>
      </c>
      <c r="C11" s="32">
        <v>12</v>
      </c>
      <c r="E11" s="22">
        <f>INDEX((A2:C6, A8:C11), 2, 3, 2)</f>
        <v>16</v>
      </c>
    </row>
    <row r="12" spans="1:9" ht="16.5">
      <c r="E12" s="31" t="s">
        <v>49</v>
      </c>
      <c r="I12" s="1" t="s">
        <v>48</v>
      </c>
    </row>
    <row r="13" spans="1:9">
      <c r="E13" s="22">
        <f>INDEX((A2:C6, A8:C11), 2, 3, 1)</f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53A1-CC4C-478C-AC5D-81B97509BF91}">
  <dimension ref="A1:M26"/>
  <sheetViews>
    <sheetView workbookViewId="0">
      <selection activeCell="M4" sqref="M4"/>
    </sheetView>
  </sheetViews>
  <sheetFormatPr defaultColWidth="9" defaultRowHeight="15.75"/>
  <cols>
    <col min="1" max="1" width="10.25" style="1" bestFit="1" customWidth="1"/>
    <col min="2" max="5" width="8.5" style="1" customWidth="1"/>
    <col min="6" max="7" width="9" style="1"/>
    <col min="8" max="8" width="10.25" style="1" bestFit="1" customWidth="1"/>
    <col min="9" max="11" width="8.125" style="1" customWidth="1"/>
    <col min="12" max="12" width="9.25" style="1" bestFit="1" customWidth="1"/>
    <col min="13" max="13" width="12.375" style="1" bestFit="1" customWidth="1"/>
    <col min="14" max="16384" width="9" style="1"/>
  </cols>
  <sheetData>
    <row r="1" spans="1:13" ht="16.5" thickBot="1">
      <c r="A1" s="94" t="s">
        <v>86</v>
      </c>
      <c r="B1" s="94"/>
      <c r="C1" s="94"/>
      <c r="D1" s="94"/>
      <c r="E1" s="94"/>
      <c r="F1" s="67"/>
      <c r="G1" s="94" t="s">
        <v>85</v>
      </c>
      <c r="H1" s="94"/>
      <c r="I1" s="94"/>
    </row>
    <row r="2" spans="1:13" ht="19.5" thickBot="1">
      <c r="A2" s="63"/>
      <c r="B2" s="66" t="s">
        <v>79</v>
      </c>
      <c r="C2" s="66" t="s">
        <v>72</v>
      </c>
      <c r="D2" s="66" t="s">
        <v>75</v>
      </c>
      <c r="E2" s="65" t="s">
        <v>77</v>
      </c>
      <c r="F2" s="64"/>
      <c r="G2" s="63" t="s">
        <v>84</v>
      </c>
      <c r="H2" s="62" t="s">
        <v>83</v>
      </c>
      <c r="I2" s="61" t="s">
        <v>82</v>
      </c>
      <c r="L2" s="60" t="s">
        <v>113</v>
      </c>
      <c r="M2" s="60">
        <v>4</v>
      </c>
    </row>
    <row r="3" spans="1:13">
      <c r="A3" s="56" t="s">
        <v>71</v>
      </c>
      <c r="B3" s="55">
        <v>600</v>
      </c>
      <c r="C3" s="55">
        <v>580</v>
      </c>
      <c r="D3" s="55">
        <v>650</v>
      </c>
      <c r="E3" s="54">
        <v>560</v>
      </c>
      <c r="F3" s="48"/>
      <c r="G3" s="59" t="s">
        <v>79</v>
      </c>
      <c r="H3" s="58" t="s">
        <v>71</v>
      </c>
      <c r="I3" s="45"/>
    </row>
    <row r="4" spans="1:13" ht="18.75">
      <c r="A4" s="56" t="s">
        <v>80</v>
      </c>
      <c r="B4" s="55">
        <v>2900</v>
      </c>
      <c r="C4" s="55">
        <v>3150</v>
      </c>
      <c r="D4" s="55">
        <v>3000</v>
      </c>
      <c r="E4" s="54">
        <v>2850</v>
      </c>
      <c r="F4" s="48"/>
      <c r="G4" s="47" t="s">
        <v>79</v>
      </c>
      <c r="H4" s="46" t="s">
        <v>74</v>
      </c>
      <c r="I4" s="45"/>
      <c r="K4" s="57"/>
      <c r="L4" s="41" t="s">
        <v>114</v>
      </c>
      <c r="M4" s="41">
        <v>3</v>
      </c>
    </row>
    <row r="5" spans="1:13">
      <c r="A5" s="56" t="s">
        <v>74</v>
      </c>
      <c r="B5" s="55">
        <v>300</v>
      </c>
      <c r="C5" s="55">
        <v>299</v>
      </c>
      <c r="D5" s="55">
        <v>310</v>
      </c>
      <c r="E5" s="54">
        <v>350</v>
      </c>
      <c r="F5" s="48"/>
      <c r="G5" s="47" t="s">
        <v>79</v>
      </c>
      <c r="H5" s="46" t="s">
        <v>73</v>
      </c>
      <c r="I5" s="45"/>
    </row>
    <row r="6" spans="1:13" ht="18.75">
      <c r="A6" s="56" t="s">
        <v>73</v>
      </c>
      <c r="B6" s="55">
        <v>890</v>
      </c>
      <c r="C6" s="55">
        <v>920</v>
      </c>
      <c r="D6" s="55">
        <v>850</v>
      </c>
      <c r="E6" s="54">
        <v>800</v>
      </c>
      <c r="F6" s="48"/>
      <c r="G6" s="47" t="s">
        <v>77</v>
      </c>
      <c r="H6" s="46" t="s">
        <v>73</v>
      </c>
      <c r="I6" s="45"/>
      <c r="L6" s="53" t="s">
        <v>78</v>
      </c>
      <c r="M6" s="53">
        <f>INDEX(B3:E7,M2,M4)</f>
        <v>850</v>
      </c>
    </row>
    <row r="7" spans="1:13" ht="16.5" thickBot="1">
      <c r="A7" s="52" t="s">
        <v>76</v>
      </c>
      <c r="B7" s="51">
        <v>3650</v>
      </c>
      <c r="C7" s="51">
        <v>3700</v>
      </c>
      <c r="D7" s="51">
        <v>3500</v>
      </c>
      <c r="E7" s="50">
        <v>3450</v>
      </c>
      <c r="F7" s="48"/>
      <c r="G7" s="47" t="s">
        <v>77</v>
      </c>
      <c r="H7" s="46" t="s">
        <v>76</v>
      </c>
      <c r="I7" s="45"/>
    </row>
    <row r="8" spans="1:13">
      <c r="E8" s="48"/>
      <c r="F8" s="48"/>
      <c r="G8" s="47" t="s">
        <v>75</v>
      </c>
      <c r="H8" s="46" t="s">
        <v>74</v>
      </c>
      <c r="I8" s="45"/>
    </row>
    <row r="9" spans="1:13" ht="16.5">
      <c r="E9" s="48"/>
      <c r="G9" s="47" t="s">
        <v>75</v>
      </c>
      <c r="H9" s="46" t="s">
        <v>73</v>
      </c>
      <c r="I9" s="49"/>
    </row>
    <row r="10" spans="1:13">
      <c r="E10" s="48"/>
      <c r="G10" s="47" t="s">
        <v>72</v>
      </c>
      <c r="H10" s="46" t="s">
        <v>74</v>
      </c>
      <c r="I10" s="45"/>
    </row>
    <row r="11" spans="1:13">
      <c r="G11" s="47" t="s">
        <v>72</v>
      </c>
      <c r="H11" s="46" t="s">
        <v>73</v>
      </c>
      <c r="I11" s="45"/>
    </row>
    <row r="12" spans="1:13" ht="16.5" thickBot="1">
      <c r="G12" s="44" t="s">
        <v>72</v>
      </c>
      <c r="H12" s="43" t="s">
        <v>71</v>
      </c>
      <c r="I12" s="42"/>
    </row>
    <row r="14" spans="1:13" ht="18.75">
      <c r="G14" s="41" t="s">
        <v>70</v>
      </c>
    </row>
    <row r="24" spans="1:12">
      <c r="A24" s="39" t="s">
        <v>69</v>
      </c>
      <c r="B24" s="40">
        <f>MATCH(G9,廠商名稱,0)+1</f>
        <v>4</v>
      </c>
      <c r="C24" s="37" t="s">
        <v>68</v>
      </c>
      <c r="D24" s="36"/>
      <c r="E24" s="36"/>
      <c r="F24" s="36"/>
      <c r="G24" s="36"/>
      <c r="H24" s="36"/>
      <c r="I24" s="36"/>
      <c r="J24" s="36"/>
      <c r="K24" s="36"/>
      <c r="L24" s="36"/>
    </row>
    <row r="25" spans="1:12">
      <c r="A25" s="39" t="s">
        <v>66</v>
      </c>
      <c r="B25" s="40">
        <f>VLOOKUP(H9,售價一覽表,MATCH(G9,廠商名稱,0)+1,FALSE)</f>
        <v>850</v>
      </c>
      <c r="C25" s="37" t="s">
        <v>67</v>
      </c>
      <c r="D25" s="36"/>
      <c r="E25" s="36"/>
      <c r="F25" s="36"/>
      <c r="G25" s="36"/>
      <c r="H25" s="36"/>
      <c r="I25" s="36"/>
      <c r="J25" s="36"/>
      <c r="K25" s="36"/>
      <c r="L25" s="36"/>
    </row>
    <row r="26" spans="1:12">
      <c r="A26" s="39" t="s">
        <v>66</v>
      </c>
      <c r="B26" s="38">
        <f>INDEX(售價一覽表,MATCH(H9,產品名稱,0),MATCH(G9,廠商名稱,0)+1)</f>
        <v>850</v>
      </c>
      <c r="C26" s="37" t="s">
        <v>65</v>
      </c>
      <c r="D26" s="36"/>
      <c r="E26" s="36"/>
      <c r="F26" s="36"/>
      <c r="G26" s="36"/>
      <c r="H26" s="36"/>
      <c r="I26" s="36"/>
      <c r="J26" s="36"/>
      <c r="K26" s="36"/>
      <c r="L26" s="36"/>
    </row>
  </sheetData>
  <mergeCells count="2">
    <mergeCell ref="A1:E1"/>
    <mergeCell ref="G1:I1"/>
  </mergeCells>
  <phoneticPr fontId="2" type="noConversion"/>
  <dataValidations count="2">
    <dataValidation type="list" allowBlank="1" showInputMessage="1" showErrorMessage="1" sqref="L2" xr:uid="{00000000-0002-0000-0800-000001000000}">
      <formula1>產品名稱</formula1>
    </dataValidation>
    <dataValidation type="list" allowBlank="1" showInputMessage="1" showErrorMessage="1" sqref="L4" xr:uid="{00000000-0002-0000-0800-000000000000}">
      <formula1>廠商名稱</formula1>
    </dataValidation>
  </dataValidations>
  <pageMargins left="0.75" right="0.75" top="1" bottom="1" header="0.5" footer="0.5"/>
  <pageSetup paperSize="9"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B816-7D3A-45F5-A10E-05BB351761D8}">
  <dimension ref="A1:M26"/>
  <sheetViews>
    <sheetView workbookViewId="0">
      <selection activeCell="G9" sqref="G9"/>
    </sheetView>
  </sheetViews>
  <sheetFormatPr defaultColWidth="9" defaultRowHeight="15.75"/>
  <cols>
    <col min="1" max="1" width="10.25" style="1" bestFit="1" customWidth="1"/>
    <col min="2" max="5" width="8.5" style="1" customWidth="1"/>
    <col min="6" max="6" width="9" style="1"/>
    <col min="7" max="7" width="14.625" style="1" customWidth="1"/>
    <col min="8" max="8" width="10.25" style="1" bestFit="1" customWidth="1"/>
    <col min="9" max="11" width="8.125" style="1" customWidth="1"/>
    <col min="12" max="12" width="9.25" style="1" bestFit="1" customWidth="1"/>
    <col min="13" max="13" width="12.375" style="1" bestFit="1" customWidth="1"/>
    <col min="14" max="16384" width="9" style="1"/>
  </cols>
  <sheetData>
    <row r="1" spans="1:13" ht="16.5" thickBot="1">
      <c r="A1" s="94" t="s">
        <v>86</v>
      </c>
      <c r="B1" s="94"/>
      <c r="C1" s="94"/>
      <c r="D1" s="94"/>
      <c r="E1" s="94"/>
      <c r="F1" s="67"/>
      <c r="G1" s="94" t="s">
        <v>85</v>
      </c>
      <c r="H1" s="94"/>
      <c r="I1" s="94"/>
    </row>
    <row r="2" spans="1:13" ht="21" thickBot="1">
      <c r="A2" s="63"/>
      <c r="B2" s="66" t="s">
        <v>79</v>
      </c>
      <c r="C2" s="66" t="s">
        <v>72</v>
      </c>
      <c r="D2" s="66" t="s">
        <v>75</v>
      </c>
      <c r="E2" s="65" t="s">
        <v>77</v>
      </c>
      <c r="F2" s="64"/>
      <c r="G2" s="63" t="s">
        <v>84</v>
      </c>
      <c r="H2" s="62" t="s">
        <v>83</v>
      </c>
      <c r="I2" s="61" t="s">
        <v>82</v>
      </c>
      <c r="K2" s="87" t="s">
        <v>111</v>
      </c>
      <c r="L2" s="88" t="s">
        <v>81</v>
      </c>
      <c r="M2" s="88">
        <f>MATCH(L2,產品名稱,0)</f>
        <v>2</v>
      </c>
    </row>
    <row r="3" spans="1:13" ht="20.25">
      <c r="A3" s="56" t="s">
        <v>71</v>
      </c>
      <c r="B3" s="55">
        <v>600</v>
      </c>
      <c r="C3" s="55">
        <v>580</v>
      </c>
      <c r="D3" s="55">
        <v>650</v>
      </c>
      <c r="E3" s="54">
        <v>560</v>
      </c>
      <c r="F3" s="48"/>
      <c r="G3" s="81" t="s">
        <v>79</v>
      </c>
      <c r="H3" s="82" t="s">
        <v>71</v>
      </c>
      <c r="I3" s="83">
        <f t="array" ref="I3:I7">INDEX($B$3:$E$7,MATCH(H3:H7,產品名稱,0),MATCH(G3:G7,廠商名稱,0))</f>
        <v>600</v>
      </c>
      <c r="K3" s="87" t="s">
        <v>84</v>
      </c>
      <c r="L3" s="89" t="s">
        <v>112</v>
      </c>
      <c r="M3" s="89">
        <f>MATCH(L3,廠商名稱,0)</f>
        <v>2</v>
      </c>
    </row>
    <row r="4" spans="1:13" ht="18.75">
      <c r="A4" s="56" t="s">
        <v>80</v>
      </c>
      <c r="B4" s="55">
        <v>2900</v>
      </c>
      <c r="C4" s="55">
        <v>3150</v>
      </c>
      <c r="D4" s="55">
        <v>3000</v>
      </c>
      <c r="E4" s="54">
        <v>2850</v>
      </c>
      <c r="F4" s="48"/>
      <c r="G4" s="84" t="s">
        <v>79</v>
      </c>
      <c r="H4" s="80" t="s">
        <v>80</v>
      </c>
      <c r="I4" s="45">
        <v>2900</v>
      </c>
      <c r="L4" s="90" t="s">
        <v>78</v>
      </c>
      <c r="M4" s="90">
        <f>INDEX(B3:E7,M2,M3)</f>
        <v>3150</v>
      </c>
    </row>
    <row r="5" spans="1:13" ht="16.5">
      <c r="A5" s="56" t="s">
        <v>74</v>
      </c>
      <c r="B5" s="55">
        <v>300</v>
      </c>
      <c r="C5" s="55">
        <v>299</v>
      </c>
      <c r="D5" s="55">
        <v>310</v>
      </c>
      <c r="E5" s="54">
        <v>350</v>
      </c>
      <c r="F5" s="48"/>
      <c r="G5" s="84" t="s">
        <v>79</v>
      </c>
      <c r="H5" s="80" t="s">
        <v>74</v>
      </c>
      <c r="I5" s="45">
        <v>300</v>
      </c>
    </row>
    <row r="6" spans="1:13" ht="16.5">
      <c r="A6" s="56" t="s">
        <v>73</v>
      </c>
      <c r="B6" s="55">
        <v>890</v>
      </c>
      <c r="C6" s="55">
        <v>920</v>
      </c>
      <c r="D6" s="55">
        <v>850</v>
      </c>
      <c r="E6" s="54">
        <v>800</v>
      </c>
      <c r="F6" s="48"/>
      <c r="G6" s="84" t="s">
        <v>79</v>
      </c>
      <c r="H6" s="80" t="s">
        <v>73</v>
      </c>
      <c r="I6" s="45">
        <v>890</v>
      </c>
    </row>
    <row r="7" spans="1:13" ht="17.25" thickBot="1">
      <c r="A7" s="52" t="s">
        <v>76</v>
      </c>
      <c r="B7" s="51">
        <v>3650</v>
      </c>
      <c r="C7" s="51">
        <v>3700</v>
      </c>
      <c r="D7" s="51">
        <v>3500</v>
      </c>
      <c r="E7" s="50">
        <v>3450</v>
      </c>
      <c r="F7" s="48"/>
      <c r="G7" s="85" t="s">
        <v>79</v>
      </c>
      <c r="H7" s="86" t="s">
        <v>76</v>
      </c>
      <c r="I7" s="42">
        <v>3650</v>
      </c>
    </row>
    <row r="8" spans="1:13" ht="16.5">
      <c r="E8" s="48"/>
      <c r="F8" s="48"/>
      <c r="G8" s="81" t="s">
        <v>72</v>
      </c>
      <c r="H8" s="82" t="s">
        <v>71</v>
      </c>
      <c r="I8" s="83">
        <f t="array" ref="I8">INDEX($B$3:$E$7,MATCH(H8:H12,產品名稱,0),MATCH(G8:G12,廠商名稱,0))</f>
        <v>580</v>
      </c>
    </row>
    <row r="9" spans="1:13" ht="16.5">
      <c r="E9" s="48"/>
      <c r="G9" s="84" t="s">
        <v>72</v>
      </c>
      <c r="H9" s="80" t="s">
        <v>80</v>
      </c>
      <c r="I9" s="45">
        <f t="array" ref="I9">INDEX($B$3:$E$7,MATCH(H9:H13,產品名稱,0),MATCH(G9:G13,廠商名稱,0))</f>
        <v>3150</v>
      </c>
    </row>
    <row r="10" spans="1:13" ht="16.5">
      <c r="E10" s="48"/>
      <c r="G10" s="84" t="s">
        <v>72</v>
      </c>
      <c r="H10" s="80" t="s">
        <v>74</v>
      </c>
      <c r="I10" s="45">
        <f t="array" ref="I10">INDEX($B$3:$E$7,MATCH(H10:H14,產品名稱,0),MATCH(G10:G14,廠商名稱,0))</f>
        <v>299</v>
      </c>
    </row>
    <row r="11" spans="1:13" ht="16.5">
      <c r="G11" s="84" t="s">
        <v>72</v>
      </c>
      <c r="H11" s="80" t="s">
        <v>73</v>
      </c>
      <c r="I11" s="45">
        <f t="array" ref="I11">INDEX($B$3:$E$7,MATCH(H11:H15,產品名稱,0),MATCH(G11:G15,廠商名稱,0))</f>
        <v>920</v>
      </c>
    </row>
    <row r="12" spans="1:13" ht="17.25" thickBot="1">
      <c r="G12" s="85" t="s">
        <v>72</v>
      </c>
      <c r="H12" s="86" t="s">
        <v>76</v>
      </c>
      <c r="I12" s="42">
        <f t="array" ref="I12">INDEX($B$3:$E$7,MATCH(H12:H16,產品名稱,0),MATCH(G12:G16,廠商名稱,0))</f>
        <v>3700</v>
      </c>
    </row>
    <row r="13" spans="1:13" ht="16.5">
      <c r="G13" s="81" t="s">
        <v>75</v>
      </c>
      <c r="H13" s="82" t="s">
        <v>71</v>
      </c>
      <c r="I13" s="83">
        <f t="array" ref="I13">INDEX($B$3:$E$7,MATCH(H13:H17,產品名稱,0),MATCH(G13:G17,廠商名稱,0))</f>
        <v>650</v>
      </c>
    </row>
    <row r="14" spans="1:13" ht="16.5">
      <c r="G14" s="84" t="s">
        <v>75</v>
      </c>
      <c r="H14" s="80" t="s">
        <v>80</v>
      </c>
      <c r="I14" s="45">
        <f t="array" ref="I14">INDEX($B$3:$E$7,MATCH(H14:H18,產品名稱,0),MATCH(G14:G18,廠商名稱,0))</f>
        <v>3000</v>
      </c>
    </row>
    <row r="15" spans="1:13" ht="16.5">
      <c r="G15" s="84" t="s">
        <v>75</v>
      </c>
      <c r="H15" s="80" t="s">
        <v>74</v>
      </c>
      <c r="I15" s="45">
        <f t="array" ref="I15">INDEX($B$3:$E$7,MATCH(H15:H19,產品名稱,0),MATCH(G15:G19,廠商名稱,0))</f>
        <v>310</v>
      </c>
    </row>
    <row r="16" spans="1:13" ht="16.5">
      <c r="G16" s="84" t="s">
        <v>75</v>
      </c>
      <c r="H16" s="80" t="s">
        <v>73</v>
      </c>
      <c r="I16" s="45">
        <f t="array" ref="I16">INDEX($B$3:$E$7,MATCH(H16:H20,產品名稱,0),MATCH(G16:G20,廠商名稱,0))</f>
        <v>850</v>
      </c>
    </row>
    <row r="17" spans="1:12" ht="17.25" thickBot="1">
      <c r="G17" s="85" t="s">
        <v>75</v>
      </c>
      <c r="H17" s="86" t="s">
        <v>76</v>
      </c>
      <c r="I17" s="42">
        <f t="array" ref="I17">INDEX($B$3:$E$7,MATCH(H17:H21,產品名稱,0),MATCH(G17:G21,廠商名稱,0))</f>
        <v>3500</v>
      </c>
    </row>
    <row r="18" spans="1:12" ht="16.5">
      <c r="G18" s="81" t="s">
        <v>77</v>
      </c>
      <c r="H18" s="82" t="s">
        <v>71</v>
      </c>
      <c r="I18" s="83">
        <f t="array" ref="I18">INDEX($B$3:$E$7,MATCH(H18:H22,產品名稱,0),MATCH(G18:G22,廠商名稱,0))</f>
        <v>560</v>
      </c>
    </row>
    <row r="19" spans="1:12" ht="16.5">
      <c r="G19" s="84" t="s">
        <v>77</v>
      </c>
      <c r="H19" s="80" t="s">
        <v>80</v>
      </c>
      <c r="I19" s="45">
        <f t="array" ref="I19">INDEX($B$3:$E$7,MATCH(H19:H23,產品名稱,0),MATCH(G19:G23,廠商名稱,0))</f>
        <v>2850</v>
      </c>
    </row>
    <row r="20" spans="1:12" ht="16.5">
      <c r="G20" s="84" t="s">
        <v>77</v>
      </c>
      <c r="H20" s="80" t="s">
        <v>74</v>
      </c>
      <c r="I20" s="45">
        <f t="array" ref="I20">INDEX($B$3:$E$7,MATCH(H20:H24,產品名稱,0),MATCH(G20:G24,廠商名稱,0))</f>
        <v>350</v>
      </c>
    </row>
    <row r="21" spans="1:12" ht="16.5">
      <c r="G21" s="84" t="s">
        <v>77</v>
      </c>
      <c r="H21" s="80" t="s">
        <v>73</v>
      </c>
      <c r="I21" s="45">
        <f t="array" ref="I21">INDEX($B$3:$E$7,MATCH(H21:H25,產品名稱,0),MATCH(G21:G25,廠商名稱,0))</f>
        <v>800</v>
      </c>
    </row>
    <row r="22" spans="1:12" ht="17.25" thickBot="1">
      <c r="G22" s="85" t="s">
        <v>77</v>
      </c>
      <c r="H22" s="86" t="s">
        <v>76</v>
      </c>
      <c r="I22" s="42">
        <f t="array" ref="I22">INDEX($B$3:$E$7,MATCH(H22:H26,產品名稱,0),MATCH(G22:G26,廠商名稱,0))</f>
        <v>3450</v>
      </c>
    </row>
    <row r="24" spans="1:12">
      <c r="A24" s="39" t="s">
        <v>69</v>
      </c>
      <c r="B24" s="40">
        <f>MATCH(G9,廠商名稱,0)+1</f>
        <v>3</v>
      </c>
      <c r="C24" s="37" t="s">
        <v>68</v>
      </c>
      <c r="D24" s="36"/>
      <c r="E24" s="36"/>
      <c r="F24" s="36"/>
      <c r="G24" s="36"/>
      <c r="H24" s="36"/>
      <c r="I24" s="36"/>
      <c r="J24" s="36"/>
      <c r="K24" s="36"/>
      <c r="L24" s="36"/>
    </row>
    <row r="25" spans="1:12">
      <c r="A25" s="39" t="s">
        <v>66</v>
      </c>
      <c r="B25" s="40">
        <f>VLOOKUP(H9,售價一覽表,MATCH(G9,廠商名稱,0)+1,FALSE)</f>
        <v>3150</v>
      </c>
      <c r="C25" s="37" t="s">
        <v>67</v>
      </c>
      <c r="D25" s="36"/>
      <c r="E25" s="36"/>
      <c r="F25" s="36"/>
      <c r="G25" s="36"/>
      <c r="H25" s="36"/>
      <c r="I25" s="36"/>
      <c r="J25" s="36"/>
      <c r="K25" s="36"/>
      <c r="L25" s="36"/>
    </row>
    <row r="26" spans="1:12">
      <c r="A26" s="39" t="s">
        <v>66</v>
      </c>
      <c r="B26" s="38">
        <f>INDEX(售價一覽表,MATCH(H9,產品名稱,0),MATCH(G9,廠商名稱,0)+1)</f>
        <v>3150</v>
      </c>
      <c r="C26" s="37" t="s">
        <v>65</v>
      </c>
      <c r="D26" s="36"/>
      <c r="E26" s="36"/>
      <c r="F26" s="36"/>
      <c r="G26" s="36"/>
      <c r="H26" s="36"/>
      <c r="I26" s="36"/>
      <c r="J26" s="36"/>
      <c r="K26" s="36"/>
      <c r="L26" s="36"/>
    </row>
  </sheetData>
  <mergeCells count="2">
    <mergeCell ref="A1:E1"/>
    <mergeCell ref="G1:I1"/>
  </mergeCells>
  <phoneticPr fontId="2" type="noConversion"/>
  <conditionalFormatting sqref="G3:I22">
    <cfRule type="expression" dxfId="0" priority="5">
      <formula>AND($G3=$L$3,$H3=$L$2)</formula>
    </cfRule>
  </conditionalFormatting>
  <dataValidations count="2">
    <dataValidation type="list" allowBlank="1" showInputMessage="1" showErrorMessage="1" sqref="L3" xr:uid="{C34071FF-3A40-403E-B014-5266209C3621}">
      <formula1>廠商名稱</formula1>
    </dataValidation>
    <dataValidation type="list" allowBlank="1" showInputMessage="1" showErrorMessage="1" sqref="L2" xr:uid="{9DF7A0A8-4DAA-45EE-8AE5-D15552BCD381}">
      <formula1>產品名稱</formula1>
    </dataValidation>
  </dataValidations>
  <pageMargins left="0.75" right="0.75" top="1" bottom="1" header="0.5" footer="0.5"/>
  <pageSetup paperSize="9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90BD-A917-4A44-B43C-72AA05C6CED3}">
  <dimension ref="A1:D14"/>
  <sheetViews>
    <sheetView showGridLines="0" zoomScale="130" zoomScaleNormal="130" workbookViewId="0">
      <selection activeCell="A14" sqref="A14"/>
    </sheetView>
  </sheetViews>
  <sheetFormatPr defaultRowHeight="15.75"/>
  <cols>
    <col min="1" max="4" width="17.5" style="70" customWidth="1"/>
    <col min="5" max="16384" width="9" style="70"/>
  </cols>
  <sheetData>
    <row r="1" spans="1:4" ht="16.5" thickBot="1">
      <c r="A1" s="68" t="s">
        <v>87</v>
      </c>
      <c r="B1" s="68" t="s">
        <v>88</v>
      </c>
      <c r="C1" s="68" t="s">
        <v>89</v>
      </c>
      <c r="D1" s="69" t="s">
        <v>90</v>
      </c>
    </row>
    <row r="2" spans="1:4">
      <c r="A2" s="71" t="s">
        <v>91</v>
      </c>
      <c r="B2" s="71" t="s">
        <v>92</v>
      </c>
      <c r="C2" s="71" t="s">
        <v>93</v>
      </c>
      <c r="D2" s="72">
        <v>350</v>
      </c>
    </row>
    <row r="3" spans="1:4">
      <c r="A3" s="73" t="s">
        <v>94</v>
      </c>
      <c r="B3" s="73" t="s">
        <v>95</v>
      </c>
      <c r="C3" s="74" t="s">
        <v>93</v>
      </c>
      <c r="D3" s="75">
        <v>5599</v>
      </c>
    </row>
    <row r="4" spans="1:4">
      <c r="A4" s="76" t="s">
        <v>96</v>
      </c>
      <c r="B4" s="76" t="s">
        <v>97</v>
      </c>
      <c r="C4" s="71" t="s">
        <v>93</v>
      </c>
      <c r="D4" s="72">
        <v>1099</v>
      </c>
    </row>
    <row r="5" spans="1:4">
      <c r="A5" s="73" t="s">
        <v>98</v>
      </c>
      <c r="B5" s="73" t="s">
        <v>99</v>
      </c>
      <c r="C5" s="74" t="s">
        <v>93</v>
      </c>
      <c r="D5" s="75">
        <v>169</v>
      </c>
    </row>
    <row r="6" spans="1:4">
      <c r="A6" s="76" t="s">
        <v>100</v>
      </c>
      <c r="B6" s="76" t="s">
        <v>101</v>
      </c>
      <c r="C6" s="71" t="s">
        <v>93</v>
      </c>
      <c r="D6" s="72">
        <v>999.99</v>
      </c>
    </row>
    <row r="7" spans="1:4">
      <c r="A7" s="73" t="s">
        <v>102</v>
      </c>
      <c r="B7" s="73" t="s">
        <v>103</v>
      </c>
      <c r="C7" s="73" t="s">
        <v>104</v>
      </c>
      <c r="D7" s="75">
        <v>849.99</v>
      </c>
    </row>
    <row r="8" spans="1:4">
      <c r="A8" s="76" t="s">
        <v>105</v>
      </c>
      <c r="B8" s="76" t="s">
        <v>103</v>
      </c>
      <c r="C8" s="76" t="s">
        <v>104</v>
      </c>
      <c r="D8" s="72">
        <v>699.99</v>
      </c>
    </row>
    <row r="9" spans="1:4">
      <c r="A9" s="73" t="s">
        <v>106</v>
      </c>
      <c r="B9" s="73" t="s">
        <v>103</v>
      </c>
      <c r="C9" s="73" t="s">
        <v>107</v>
      </c>
      <c r="D9" s="75">
        <v>279.89999999999998</v>
      </c>
    </row>
    <row r="10" spans="1:4">
      <c r="A10" s="76" t="s">
        <v>108</v>
      </c>
      <c r="B10" s="76" t="s">
        <v>103</v>
      </c>
      <c r="C10" s="76" t="s">
        <v>107</v>
      </c>
      <c r="D10" s="72">
        <v>399.99</v>
      </c>
    </row>
    <row r="11" spans="1:4" ht="16.5" thickBot="1">
      <c r="A11" s="77" t="s">
        <v>109</v>
      </c>
      <c r="B11" s="77" t="s">
        <v>110</v>
      </c>
      <c r="C11" s="77" t="s">
        <v>110</v>
      </c>
      <c r="D11" s="78">
        <v>1199.99</v>
      </c>
    </row>
    <row r="12" spans="1:4" ht="16.5" thickBot="1"/>
    <row r="13" spans="1:4" ht="16.5" thickBot="1">
      <c r="A13" s="68" t="s">
        <v>87</v>
      </c>
      <c r="B13" s="68" t="s">
        <v>88</v>
      </c>
      <c r="C13" s="68" t="s">
        <v>89</v>
      </c>
      <c r="D13" s="69" t="s">
        <v>90</v>
      </c>
    </row>
    <row r="14" spans="1:4">
      <c r="A14" s="71" t="s">
        <v>105</v>
      </c>
      <c r="B14" s="71" t="s">
        <v>103</v>
      </c>
      <c r="C14" s="71" t="s">
        <v>104</v>
      </c>
      <c r="D14" s="79">
        <f t="array" ref="D14">INDEX(D2:D11,MATCH(1,(A14=A2:A11)*(B14=B2:B11)*(C14=C2:C11),0))</f>
        <v>699.99</v>
      </c>
    </row>
  </sheetData>
  <phoneticPr fontId="2" type="noConversion"/>
  <dataValidations count="1">
    <dataValidation type="list" allowBlank="1" showInputMessage="1" showErrorMessage="1" sqref="A14" xr:uid="{51D63A98-8AD2-413C-8972-AC0B2B5DD319}">
      <formula1>$A$2:$A$11</formula1>
    </dataValidation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6</vt:i4>
      </vt:variant>
    </vt:vector>
  </HeadingPairs>
  <TitlesOfParts>
    <vt:vector size="12" baseType="lpstr">
      <vt:lpstr>MATCH</vt:lpstr>
      <vt:lpstr>INDEX1</vt:lpstr>
      <vt:lpstr>INDEX2</vt:lpstr>
      <vt:lpstr>雙值查詢</vt:lpstr>
      <vt:lpstr>雙值查詢 (2)</vt:lpstr>
      <vt:lpstr>multiple-criteria</vt:lpstr>
      <vt:lpstr>'雙值查詢 (2)'!售價一覽表</vt:lpstr>
      <vt:lpstr>售價一覽表</vt:lpstr>
      <vt:lpstr>'雙值查詢 (2)'!產品名稱</vt:lpstr>
      <vt:lpstr>產品名稱</vt:lpstr>
      <vt:lpstr>'雙值查詢 (2)'!廠商名稱</vt:lpstr>
      <vt:lpstr>廠商名稱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2018-06-29T08:26:17Z</dcterms:created>
  <dcterms:modified xsi:type="dcterms:W3CDTF">2019-06-20T01:50:15Z</dcterms:modified>
</cp:coreProperties>
</file>