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trlProps/ctrlProp4.xml" ContentType="application/vnd.ms-excel.controlproperti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5.xml" ContentType="application/vnd.ms-excel.controlproperti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E8F50C66-9164-4738-B92C-70021A94F58A}" xr6:coauthVersionLast="47" xr6:coauthVersionMax="47" xr10:uidLastSave="{00000000-0000-0000-0000-000000000000}"/>
  <bookViews>
    <workbookView xWindow="-120" yWindow="-120" windowWidth="21840" windowHeight="13290" tabRatio="763" firstSheet="3" activeTab="8" xr2:uid="{00000000-000D-0000-FFFF-FFFF00000000}"/>
  </bookViews>
  <sheets>
    <sheet name="學生成績1" sheetId="6" r:id="rId1"/>
    <sheet name="學生成績2" sheetId="10" r:id="rId2"/>
    <sheet name="BarChart" sheetId="8" r:id="rId3"/>
    <sheet name="商店統計圖" sheetId="4" r:id="rId4"/>
    <sheet name="商店甲" sheetId="2" r:id="rId5"/>
    <sheet name="商店乙" sheetId="1" r:id="rId6"/>
    <sheet name="商店丙" sheetId="3" r:id="rId7"/>
    <sheet name="日期階段銷售統計" sheetId="5" r:id="rId8"/>
    <sheet name="產生骰子的六種點數" sheetId="7" r:id="rId9"/>
    <sheet name="產生骰子的六種點數 (2)" sheetId="14" r:id="rId10"/>
    <sheet name="產品銷售統計" sheetId="12" r:id="rId11"/>
    <sheet name="甘特圖" sheetId="11" r:id="rId12"/>
    <sheet name="甘特圖 (2)" sheetId="13" r:id="rId13"/>
  </sheets>
  <definedNames>
    <definedName name="DATA1" localSheetId="7">OFFSET(日期階段銷售統計!$A$2,日期階段銷售統計!$F$1-1,,8,)</definedName>
    <definedName name="DATA2" localSheetId="7">OFFSET(日期階段銷售統計!$B$2,日期階段銷售統計!$F$1-1,,8,)</definedName>
    <definedName name="name" localSheetId="1">OFFSET(學生成績2!$B$3,學生成績2!$Q$1-1,0,1,1)</definedName>
    <definedName name="PRD_NAME" localSheetId="10">OFFSET(產品銷售統計!$C$3,產品銷售統計!$J$2,,,)</definedName>
    <definedName name="PRD_QTY" localSheetId="10">OFFSET(產品銷售統計!$D$3,產品銷售統計!$J$2,0,1,4)</definedName>
    <definedName name="score" localSheetId="1">OFFSET(學生成績2!$C$3,學生成績2!$Q$1-1,0,1,10)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B2" i="7" s="1"/>
  <c r="B1" i="14"/>
  <c r="B2" i="14" s="1"/>
  <c r="B3" i="13"/>
  <c r="B4" i="13" s="1"/>
  <c r="D2" i="13"/>
  <c r="H1" i="13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G1" i="13"/>
  <c r="P1" i="4"/>
  <c r="Q1" i="4"/>
  <c r="D4" i="14" l="1"/>
  <c r="B4" i="14"/>
  <c r="C3" i="14"/>
  <c r="B3" i="14"/>
  <c r="D2" i="14"/>
  <c r="D3" i="14"/>
  <c r="D4" i="13"/>
  <c r="B5" i="13"/>
  <c r="D3" i="13"/>
  <c r="G1" i="1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6" i="13" l="1"/>
  <c r="D5" i="13"/>
  <c r="B3" i="11"/>
  <c r="D3" i="11" s="1"/>
  <c r="D2" i="11"/>
  <c r="D6" i="13" l="1"/>
  <c r="B7" i="13"/>
  <c r="B4" i="11"/>
  <c r="M3" i="10"/>
  <c r="O3" i="10"/>
  <c r="P3" i="10"/>
  <c r="M4" i="10"/>
  <c r="O4" i="10"/>
  <c r="P4" i="10"/>
  <c r="M5" i="10"/>
  <c r="O5" i="10"/>
  <c r="P5" i="10"/>
  <c r="M6" i="10"/>
  <c r="O6" i="10"/>
  <c r="P6" i="10"/>
  <c r="M7" i="10"/>
  <c r="O7" i="10"/>
  <c r="P7" i="10"/>
  <c r="M8" i="10"/>
  <c r="O8" i="10"/>
  <c r="P8" i="10"/>
  <c r="M9" i="10"/>
  <c r="O9" i="10"/>
  <c r="P9" i="10"/>
  <c r="M10" i="10"/>
  <c r="O10" i="10"/>
  <c r="P10" i="10"/>
  <c r="M11" i="10"/>
  <c r="O11" i="10"/>
  <c r="P11" i="10"/>
  <c r="M12" i="10"/>
  <c r="O12" i="10"/>
  <c r="P12" i="10"/>
  <c r="M13" i="10"/>
  <c r="O13" i="10"/>
  <c r="P13" i="10"/>
  <c r="M14" i="10"/>
  <c r="O14" i="10"/>
  <c r="P14" i="10"/>
  <c r="M15" i="10"/>
  <c r="O15" i="10"/>
  <c r="P15" i="10"/>
  <c r="M16" i="10"/>
  <c r="O16" i="10"/>
  <c r="P16" i="10"/>
  <c r="M17" i="10"/>
  <c r="O17" i="10"/>
  <c r="P17" i="10"/>
  <c r="M18" i="10"/>
  <c r="O18" i="10"/>
  <c r="P18" i="10"/>
  <c r="M19" i="10"/>
  <c r="O19" i="10"/>
  <c r="P19" i="10"/>
  <c r="M20" i="10"/>
  <c r="O20" i="10"/>
  <c r="P20" i="10"/>
  <c r="M21" i="10"/>
  <c r="O21" i="10"/>
  <c r="P21" i="10"/>
  <c r="M22" i="10"/>
  <c r="M48" i="10" s="1"/>
  <c r="O22" i="10"/>
  <c r="P22" i="10"/>
  <c r="M23" i="10"/>
  <c r="O23" i="10"/>
  <c r="P23" i="10"/>
  <c r="M24" i="10"/>
  <c r="O24" i="10"/>
  <c r="P24" i="10"/>
  <c r="M25" i="10"/>
  <c r="O25" i="10"/>
  <c r="P25" i="10"/>
  <c r="M26" i="10"/>
  <c r="O26" i="10"/>
  <c r="P26" i="10"/>
  <c r="M27" i="10"/>
  <c r="O27" i="10"/>
  <c r="P27" i="10"/>
  <c r="M28" i="10"/>
  <c r="O28" i="10"/>
  <c r="P28" i="10"/>
  <c r="M29" i="10"/>
  <c r="O29" i="10"/>
  <c r="P29" i="10"/>
  <c r="M30" i="10"/>
  <c r="O30" i="10"/>
  <c r="P30" i="10"/>
  <c r="M31" i="10"/>
  <c r="O31" i="10"/>
  <c r="P31" i="10"/>
  <c r="M32" i="10"/>
  <c r="O32" i="10"/>
  <c r="P32" i="10"/>
  <c r="M33" i="10"/>
  <c r="O33" i="10"/>
  <c r="P33" i="10"/>
  <c r="M34" i="10"/>
  <c r="N34" i="10" s="1"/>
  <c r="O34" i="10"/>
  <c r="P34" i="10"/>
  <c r="M35" i="10"/>
  <c r="O35" i="10"/>
  <c r="P35" i="10"/>
  <c r="M36" i="10"/>
  <c r="O36" i="10"/>
  <c r="P36" i="10"/>
  <c r="M37" i="10"/>
  <c r="O37" i="10"/>
  <c r="P37" i="10"/>
  <c r="M38" i="10"/>
  <c r="O38" i="10"/>
  <c r="P38" i="10"/>
  <c r="M39" i="10"/>
  <c r="O39" i="10"/>
  <c r="P39" i="10"/>
  <c r="M40" i="10"/>
  <c r="O40" i="10"/>
  <c r="P40" i="10"/>
  <c r="M41" i="10"/>
  <c r="O41" i="10"/>
  <c r="P41" i="10"/>
  <c r="M42" i="10"/>
  <c r="O42" i="10"/>
  <c r="P42" i="10"/>
  <c r="M43" i="10"/>
  <c r="O43" i="10"/>
  <c r="P43" i="10"/>
  <c r="C44" i="10"/>
  <c r="D44" i="10"/>
  <c r="E44" i="10"/>
  <c r="F44" i="10"/>
  <c r="G44" i="10"/>
  <c r="H44" i="10"/>
  <c r="I44" i="10"/>
  <c r="J44" i="10"/>
  <c r="K44" i="10"/>
  <c r="L44" i="10"/>
  <c r="C45" i="10"/>
  <c r="D45" i="10"/>
  <c r="E45" i="10"/>
  <c r="F45" i="10"/>
  <c r="G45" i="10"/>
  <c r="H45" i="10"/>
  <c r="I45" i="10"/>
  <c r="J45" i="10"/>
  <c r="K45" i="10"/>
  <c r="L45" i="10"/>
  <c r="C46" i="10"/>
  <c r="D46" i="10"/>
  <c r="E46" i="10"/>
  <c r="F46" i="10"/>
  <c r="G46" i="10"/>
  <c r="H46" i="10"/>
  <c r="I46" i="10"/>
  <c r="J46" i="10"/>
  <c r="K46" i="10"/>
  <c r="L46" i="10"/>
  <c r="C47" i="10"/>
  <c r="D47" i="10"/>
  <c r="E47" i="10"/>
  <c r="F47" i="10"/>
  <c r="G47" i="10"/>
  <c r="H47" i="10"/>
  <c r="I47" i="10"/>
  <c r="J47" i="10"/>
  <c r="K47" i="10"/>
  <c r="L47" i="10"/>
  <c r="C48" i="10"/>
  <c r="D48" i="10"/>
  <c r="E48" i="10"/>
  <c r="F48" i="10"/>
  <c r="G48" i="10"/>
  <c r="H48" i="10"/>
  <c r="I48" i="10"/>
  <c r="J48" i="10"/>
  <c r="K48" i="10"/>
  <c r="L48" i="10"/>
  <c r="B8" i="13" l="1"/>
  <c r="D7" i="13"/>
  <c r="N42" i="10"/>
  <c r="N25" i="10"/>
  <c r="N12" i="10"/>
  <c r="N30" i="10"/>
  <c r="N26" i="10"/>
  <c r="N14" i="10"/>
  <c r="N10" i="10"/>
  <c r="N6" i="10"/>
  <c r="N40" i="10"/>
  <c r="N36" i="10"/>
  <c r="N41" i="10"/>
  <c r="N32" i="10"/>
  <c r="N24" i="10"/>
  <c r="N20" i="10"/>
  <c r="N16" i="10"/>
  <c r="N8" i="10"/>
  <c r="N4" i="10"/>
  <c r="N39" i="10"/>
  <c r="N23" i="10"/>
  <c r="N7" i="10"/>
  <c r="N18" i="10"/>
  <c r="M45" i="10"/>
  <c r="N43" i="10"/>
  <c r="N27" i="10"/>
  <c r="N11" i="10"/>
  <c r="N38" i="10"/>
  <c r="N29" i="10"/>
  <c r="N22" i="10"/>
  <c r="N13" i="10"/>
  <c r="M47" i="10"/>
  <c r="N31" i="10"/>
  <c r="N15" i="10"/>
  <c r="M44" i="10"/>
  <c r="N33" i="10"/>
  <c r="N17" i="10"/>
  <c r="N35" i="10"/>
  <c r="N28" i="10"/>
  <c r="N19" i="10"/>
  <c r="N3" i="10"/>
  <c r="N9" i="10"/>
  <c r="M46" i="10"/>
  <c r="N37" i="10"/>
  <c r="N21" i="10"/>
  <c r="N5" i="10"/>
  <c r="B5" i="11"/>
  <c r="D4" i="11"/>
  <c r="C10" i="8"/>
  <c r="C3" i="8"/>
  <c r="C4" i="8"/>
  <c r="F4" i="8"/>
  <c r="C5" i="8"/>
  <c r="C6" i="8"/>
  <c r="C7" i="8"/>
  <c r="C8" i="8"/>
  <c r="C9" i="8"/>
  <c r="D8" i="13" l="1"/>
  <c r="B9" i="13"/>
  <c r="D5" i="11"/>
  <c r="B6" i="11"/>
  <c r="D4" i="7"/>
  <c r="B10" i="13" l="1"/>
  <c r="D10" i="13" s="1"/>
  <c r="D9" i="13"/>
  <c r="B7" i="11"/>
  <c r="D6" i="11"/>
  <c r="C3" i="7"/>
  <c r="B3" i="7"/>
  <c r="B4" i="7"/>
  <c r="D2" i="7"/>
  <c r="D3" i="7"/>
  <c r="I14" i="6"/>
  <c r="H14" i="6"/>
  <c r="G14" i="6"/>
  <c r="F14" i="6"/>
  <c r="E14" i="6"/>
  <c r="D14" i="6"/>
  <c r="C14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A1" i="4"/>
  <c r="B11" i="4"/>
  <c r="D7" i="11" l="1"/>
  <c r="B8" i="11"/>
  <c r="C9" i="4"/>
  <c r="C5" i="4"/>
  <c r="D5" i="4"/>
  <c r="C3" i="4"/>
  <c r="C12" i="4"/>
  <c r="D3" i="4"/>
  <c r="C7" i="4"/>
  <c r="B10" i="4"/>
  <c r="C6" i="4"/>
  <c r="B9" i="4"/>
  <c r="B8" i="4"/>
  <c r="B2" i="4"/>
  <c r="B7" i="4"/>
  <c r="D10" i="4"/>
  <c r="C8" i="4"/>
  <c r="C4" i="4"/>
  <c r="B12" i="4"/>
  <c r="D2" i="4"/>
  <c r="C11" i="4"/>
  <c r="D6" i="4"/>
  <c r="D4" i="4"/>
  <c r="B4" i="4"/>
  <c r="B6" i="4"/>
  <c r="C2" i="4"/>
  <c r="D11" i="4"/>
  <c r="D9" i="4"/>
  <c r="D7" i="4"/>
  <c r="C10" i="4"/>
  <c r="B5" i="4"/>
  <c r="D8" i="4"/>
  <c r="D12" i="4"/>
  <c r="B3" i="4"/>
  <c r="D8" i="11" l="1"/>
  <c r="B9" i="11"/>
  <c r="D9" i="11" l="1"/>
  <c r="B10" i="11"/>
  <c r="D10" i="11" s="1"/>
</calcChain>
</file>

<file path=xl/sharedStrings.xml><?xml version="1.0" encoding="utf-8"?>
<sst xmlns="http://schemas.openxmlformats.org/spreadsheetml/2006/main" count="264" uniqueCount="171">
  <si>
    <t>一月</t>
  </si>
  <si>
    <t>二月</t>
  </si>
  <si>
    <t>三月</t>
  </si>
  <si>
    <t>D-800</t>
  </si>
  <si>
    <t>A-145</t>
  </si>
  <si>
    <t>A-195</t>
  </si>
  <si>
    <t>C-415</t>
  </si>
  <si>
    <t>C-590</t>
  </si>
  <si>
    <t>A-189</t>
  </si>
  <si>
    <t>C-213</t>
  </si>
  <si>
    <t>B-900</t>
    <phoneticPr fontId="2" type="noConversion"/>
  </si>
  <si>
    <t>B-904</t>
    <phoneticPr fontId="2" type="noConversion"/>
  </si>
  <si>
    <t>B-912</t>
    <phoneticPr fontId="2" type="noConversion"/>
  </si>
  <si>
    <t>B-923</t>
    <phoneticPr fontId="2" type="noConversion"/>
  </si>
  <si>
    <t>商品甲</t>
    <phoneticPr fontId="2" type="noConversion"/>
  </si>
  <si>
    <t>商品乙</t>
    <phoneticPr fontId="2" type="noConversion"/>
  </si>
  <si>
    <t>商品丙</t>
    <phoneticPr fontId="2" type="noConversion"/>
  </si>
  <si>
    <t>甲</t>
  </si>
  <si>
    <t>日期</t>
    <phoneticPr fontId="2" type="noConversion"/>
  </si>
  <si>
    <t>數量</t>
    <phoneticPr fontId="2" type="noConversion"/>
  </si>
  <si>
    <t>每次只顯示 8 筆，而且可以使用微調按鈕來顯示不同資料</t>
  </si>
  <si>
    <t>座號</t>
    <phoneticPr fontId="8" type="noConversion"/>
  </si>
  <si>
    <t>姓名</t>
  </si>
  <si>
    <t>國語</t>
  </si>
  <si>
    <t>英語</t>
  </si>
  <si>
    <t>數學</t>
  </si>
  <si>
    <t>歷史</t>
  </si>
  <si>
    <t>地理</t>
  </si>
  <si>
    <t>化學</t>
  </si>
  <si>
    <t>總分</t>
  </si>
  <si>
    <t>平均</t>
  </si>
  <si>
    <t>陳正文</t>
  </si>
  <si>
    <t>丁語翰</t>
  </si>
  <si>
    <t>李勝雄</t>
  </si>
  <si>
    <t>郭炎慶</t>
  </si>
  <si>
    <t>楊耀緗</t>
    <phoneticPr fontId="8" type="noConversion"/>
  </si>
  <si>
    <t>張小英</t>
  </si>
  <si>
    <t>鄭少威</t>
  </si>
  <si>
    <t>陳明麗</t>
  </si>
  <si>
    <t>秦惠芬</t>
  </si>
  <si>
    <t>邱麗文</t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</si>
  <si>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B1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=RANDBETWEEN(1,6)</t>
    </r>
    <r>
      <rPr>
        <sz val="9"/>
        <color rgb="FF555555"/>
        <rFont val="細明體"/>
        <family val="3"/>
        <charset val="136"/>
      </rPr>
      <t>，藉以產生</t>
    </r>
    <r>
      <rPr>
        <sz val="9"/>
        <color rgb="FF555555"/>
        <rFont val="Century Gothic"/>
        <family val="2"/>
      </rPr>
      <t>1~6</t>
    </r>
    <r>
      <rPr>
        <sz val="9"/>
        <color rgb="FF555555"/>
        <rFont val="細明體"/>
        <family val="3"/>
        <charset val="136"/>
      </rPr>
      <t>的數字。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</si>
  <si>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B2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</si>
  <si>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D2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</si>
  <si>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B3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</si>
  <si>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C3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</si>
  <si>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D3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</si>
  <si>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B4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=CHOOSE(B1,"","","","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</si>
  <si>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r>
      <rPr>
        <sz val="9"/>
        <color rgb="FF555555"/>
        <rFont val="細明體"/>
        <family val="3"/>
        <charset val="136"/>
      </rPr>
      <t>儲存格</t>
    </r>
    <r>
      <rPr>
        <sz val="9"/>
        <color rgb="FF555555"/>
        <rFont val="Century Gothic"/>
        <family val="2"/>
      </rPr>
      <t>D4</t>
    </r>
    <r>
      <rPr>
        <sz val="9"/>
        <color rgb="FF555555"/>
        <rFont val="細明體"/>
        <family val="3"/>
        <charset val="136"/>
      </rPr>
      <t>：</t>
    </r>
    <r>
      <rPr>
        <sz val="9"/>
        <color rgb="FF555555"/>
        <rFont val="Century Gothic"/>
        <family val="2"/>
      </rPr>
      <t>=CHOOSE(B1,"","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","</t>
    </r>
    <r>
      <rPr>
        <sz val="9"/>
        <color rgb="FF555555"/>
        <rFont val="細明體"/>
        <family val="3"/>
        <charset val="136"/>
      </rPr>
      <t>●</t>
    </r>
    <r>
      <rPr>
        <sz val="9"/>
        <color rgb="FF555555"/>
        <rFont val="Century Gothic"/>
        <family val="2"/>
      </rPr>
      <t>")</t>
    </r>
    <phoneticPr fontId="2" type="noConversion"/>
  </si>
  <si>
    <t>Students</t>
  </si>
  <si>
    <t>Marks</t>
  </si>
  <si>
    <t>Performance</t>
  </si>
  <si>
    <t>John</t>
  </si>
  <si>
    <t>Mathews</t>
  </si>
  <si>
    <t>Sara</t>
  </si>
  <si>
    <t>Patrick</t>
  </si>
  <si>
    <t>Jack</t>
  </si>
  <si>
    <t>Bill</t>
  </si>
  <si>
    <t>Robert</t>
  </si>
  <si>
    <t>Silvester</t>
  </si>
  <si>
    <t>考試日期</t>
  </si>
  <si>
    <t>座號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</si>
  <si>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</si>
  <si>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</si>
  <si>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</si>
  <si>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</si>
  <si>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</si>
  <si>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</si>
  <si>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</si>
  <si>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</si>
  <si>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</si>
  <si>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名次</t>
  </si>
  <si>
    <t>標準差</t>
  </si>
  <si>
    <t>不及格</t>
  </si>
  <si>
    <t>梁心雨</t>
  </si>
  <si>
    <t>謝亭云</t>
  </si>
  <si>
    <t>楊晶晶</t>
  </si>
  <si>
    <t>詹允方</t>
  </si>
  <si>
    <t>鄭冠潔</t>
  </si>
  <si>
    <t>王秋鈺</t>
  </si>
  <si>
    <t>王品妤</t>
  </si>
  <si>
    <t>古馨惠</t>
  </si>
  <si>
    <t>池茹惠</t>
  </si>
  <si>
    <t>李羽娟</t>
  </si>
  <si>
    <t>汪君語</t>
  </si>
  <si>
    <t>林彗玲</t>
  </si>
  <si>
    <t>姜婕寧</t>
  </si>
  <si>
    <t>胡杰瑜</t>
  </si>
  <si>
    <t>范郁琳</t>
  </si>
  <si>
    <t>徐慈芳</t>
  </si>
  <si>
    <t>徐語岑</t>
  </si>
  <si>
    <t>徐世芳</t>
  </si>
  <si>
    <t>陳旻萱</t>
  </si>
  <si>
    <t>張映妤</t>
  </si>
  <si>
    <t>缺</t>
  </si>
  <si>
    <t>張意文</t>
  </si>
  <si>
    <t>張湘勻</t>
  </si>
  <si>
    <t>許友儒</t>
  </si>
  <si>
    <t>陳丘帆</t>
  </si>
  <si>
    <t>陳智婕</t>
  </si>
  <si>
    <t>陳郁芳</t>
  </si>
  <si>
    <t>龔佳靜</t>
  </si>
  <si>
    <t>曾子寧</t>
  </si>
  <si>
    <t>曾小燕</t>
  </si>
  <si>
    <t>曾大琪</t>
  </si>
  <si>
    <t>黃又甄</t>
  </si>
  <si>
    <t>楊璟瑄</t>
  </si>
  <si>
    <t>劉邦宇</t>
  </si>
  <si>
    <t>劉彥智</t>
  </si>
  <si>
    <t>歐銘宏</t>
  </si>
  <si>
    <t>嘪宇誠</t>
  </si>
  <si>
    <t>謝子峋</t>
  </si>
  <si>
    <t>戴煜彬</t>
  </si>
  <si>
    <t>邱國華</t>
  </si>
  <si>
    <t>徐珈瑋</t>
  </si>
  <si>
    <t>張紹君</t>
  </si>
  <si>
    <t>平　均</t>
  </si>
  <si>
    <t>最高分</t>
  </si>
  <si>
    <t>最低分</t>
  </si>
  <si>
    <t>缺考數</t>
  </si>
  <si>
    <t>01</t>
    <phoneticPr fontId="14" type="noConversion"/>
  </si>
  <si>
    <r>
      <t>研究活動</t>
    </r>
    <r>
      <rPr>
        <sz val="12"/>
        <rFont val="Times New Roman"/>
        <family val="1"/>
      </rPr>
      <t xml:space="preserve">                 </t>
    </r>
    <r>
      <rPr>
        <vertAlign val="superscript"/>
        <sz val="12"/>
        <rFont val="新細明體"/>
        <family val="1"/>
        <charset val="136"/>
      </rPr>
      <t>日期</t>
    </r>
    <phoneticPr fontId="8" type="noConversion"/>
  </si>
  <si>
    <t>開始日期</t>
    <phoneticPr fontId="8" type="noConversion"/>
  </si>
  <si>
    <t>花費時間</t>
    <phoneticPr fontId="8" type="noConversion"/>
  </si>
  <si>
    <t>結束日期</t>
    <phoneticPr fontId="8" type="noConversion"/>
  </si>
  <si>
    <t>研究問題</t>
    <phoneticPr fontId="8" type="noConversion"/>
  </si>
  <si>
    <t>探索性訪談</t>
    <phoneticPr fontId="8" type="noConversion"/>
  </si>
  <si>
    <t>設計問卷</t>
    <phoneticPr fontId="8" type="noConversion"/>
  </si>
  <si>
    <t>試訪</t>
    <phoneticPr fontId="8" type="noConversion"/>
  </si>
  <si>
    <t>問卷修正</t>
    <phoneticPr fontId="8" type="noConversion"/>
  </si>
  <si>
    <t>實地問卷調查</t>
    <phoneticPr fontId="8" type="noConversion"/>
  </si>
  <si>
    <t>編碼與編譯</t>
    <phoneticPr fontId="8" type="noConversion"/>
  </si>
  <si>
    <t>總合資料分析</t>
    <phoneticPr fontId="8" type="noConversion"/>
  </si>
  <si>
    <t>撰寫報告</t>
    <phoneticPr fontId="8" type="noConversion"/>
  </si>
  <si>
    <t>第一季</t>
  </si>
  <si>
    <t>請選擇</t>
    <phoneticPr fontId="2" type="noConversion"/>
  </si>
  <si>
    <t>產品名稱</t>
    <phoneticPr fontId="2" type="noConversion"/>
  </si>
  <si>
    <t>第二季</t>
  </si>
  <si>
    <t>第三季</t>
  </si>
  <si>
    <t>第四季</t>
  </si>
  <si>
    <t>巧克力脆片</t>
  </si>
  <si>
    <t>烤餅</t>
  </si>
  <si>
    <t>黑森林蛋糕</t>
  </si>
  <si>
    <t>蛋糕</t>
  </si>
  <si>
    <t>全麥片</t>
  </si>
  <si>
    <t>蟹肉</t>
  </si>
  <si>
    <t>鮪魚</t>
  </si>
  <si>
    <t>燻鮭魚</t>
  </si>
  <si>
    <t>義大利白乾酪</t>
  </si>
  <si>
    <t>胡桃果</t>
  </si>
  <si>
    <t>蘋果乾</t>
  </si>
  <si>
    <t>水梨乾</t>
  </si>
  <si>
    <t>杏仁果</t>
  </si>
  <si>
    <t>梅乾</t>
  </si>
  <si>
    <t>藍苺果醬</t>
  </si>
  <si>
    <t>橘子果醬</t>
  </si>
  <si>
    <t>橄欖油</t>
  </si>
  <si>
    <t>商店甲</t>
    <phoneticPr fontId="2" type="noConversion"/>
  </si>
  <si>
    <t>!</t>
    <phoneticPr fontId="2" type="noConversion"/>
  </si>
  <si>
    <t>分解說明：</t>
    <phoneticPr fontId="2" type="noConversion"/>
  </si>
  <si>
    <t>B2</t>
    <phoneticPr fontId="2" type="noConversion"/>
  </si>
  <si>
    <t>C2</t>
    <phoneticPr fontId="2" type="noConversion"/>
  </si>
  <si>
    <t>D2</t>
    <phoneticPr fontId="2" type="noConversion"/>
  </si>
  <si>
    <t>B3</t>
    <phoneticPr fontId="2" type="noConversion"/>
  </si>
  <si>
    <t>C3</t>
    <phoneticPr fontId="2" type="noConversion"/>
  </si>
  <si>
    <t>D3</t>
    <phoneticPr fontId="2" type="noConversion"/>
  </si>
  <si>
    <t>B4</t>
    <phoneticPr fontId="2" type="noConversion"/>
  </si>
  <si>
    <t>C4</t>
    <phoneticPr fontId="2" type="noConversion"/>
  </si>
  <si>
    <t>D4</t>
    <phoneticPr fontId="2" type="noConversion"/>
  </si>
  <si>
    <t>●</t>
  </si>
  <si>
    <t>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</si>
</sst>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"/>
    <numFmt numFmtId="177" formatCode="[Red][&lt;60]General;[Blue][&gt;=60]General"/>
    <numFmt numFmtId="178" formatCode="[Red][&lt;60]0.0;[Blue][&gt;=60]0.0;General"/>
    <numFmt numFmtId="179" formatCode="m&quot;/&quot;d"/>
    <numFmt numFmtId="180" formatCode="0.0"/>
    <numFmt numFmtId="181" formatCode="mm/dd"/>
    <numFmt numFmtId="182" formatCode="0&quot;天&quot;"/>
  </numFmts>
  <fonts count="40">
    <font>
      <sz val="12"/>
      <color theme="1"/>
      <name val="新細明體"/>
      <family val="2"/>
      <charset val="136"/>
      <scheme val="minor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color rgb="FF555555"/>
      <name val="Century Gothic"/>
      <family val="2"/>
    </font>
    <font>
      <sz val="14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華康細明體"/>
      <family val="3"/>
      <charset val="136"/>
    </font>
    <font>
      <sz val="9"/>
      <name val="新細明體"/>
      <family val="1"/>
      <charset val="136"/>
    </font>
    <font>
      <b/>
      <sz val="12"/>
      <name val="華康細圓體"/>
      <family val="3"/>
      <charset val="136"/>
    </font>
    <font>
      <sz val="9"/>
      <color rgb="FF555555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sz val="11"/>
      <color theme="1"/>
      <name val="Calibri Light"/>
      <family val="2"/>
    </font>
    <font>
      <sz val="12"/>
      <name val="Verdana"/>
      <family val="2"/>
    </font>
    <font>
      <sz val="9"/>
      <name val="細明體"/>
      <family val="3"/>
      <charset val="136"/>
    </font>
    <font>
      <sz val="11"/>
      <color indexed="8"/>
      <name val="Calibri Light"/>
      <family val="2"/>
    </font>
    <font>
      <sz val="11"/>
      <color indexed="10"/>
      <name val="Playbill"/>
      <family val="5"/>
    </font>
    <font>
      <sz val="11"/>
      <color indexed="26"/>
      <name val="Calibri Light"/>
      <family val="2"/>
    </font>
    <font>
      <sz val="11"/>
      <color indexed="8"/>
      <name val="Verdana"/>
      <family val="2"/>
    </font>
    <font>
      <sz val="9"/>
      <color indexed="63"/>
      <name val="Segoe UI"/>
      <family val="2"/>
    </font>
    <font>
      <sz val="12"/>
      <color indexed="63"/>
      <name val="Segoe UI"/>
      <family val="2"/>
    </font>
    <font>
      <sz val="11"/>
      <color indexed="9"/>
      <name val="Calibri Light"/>
      <family val="2"/>
    </font>
    <font>
      <sz val="12"/>
      <color indexed="56"/>
      <name val="Britannic Bold"/>
      <family val="2"/>
    </font>
    <font>
      <sz val="10"/>
      <name val="Arial"/>
      <family val="2"/>
    </font>
    <font>
      <sz val="10"/>
      <color rgb="FF980000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sz val="10.5"/>
      <color rgb="FF980000"/>
      <name val="微軟正黑體"/>
      <family val="2"/>
      <charset val="136"/>
    </font>
    <font>
      <sz val="10.5"/>
      <name val="微軟正黑體"/>
      <family val="2"/>
      <charset val="136"/>
    </font>
    <font>
      <sz val="10.5"/>
      <color rgb="FF000000"/>
      <name val="微軟正黑體"/>
      <family val="2"/>
      <charset val="136"/>
    </font>
    <font>
      <sz val="10.5"/>
      <color rgb="FF0000FF"/>
      <name val="微軟正黑體"/>
      <family val="2"/>
      <charset val="136"/>
    </font>
    <font>
      <sz val="10.5"/>
      <color rgb="FF1C4587"/>
      <name val="微軟正黑體"/>
      <family val="2"/>
      <charset val="136"/>
    </font>
    <font>
      <sz val="10.5"/>
      <color rgb="FF073763"/>
      <name val="微軟正黑體"/>
      <family val="2"/>
      <charset val="136"/>
    </font>
    <font>
      <vertAlign val="subscript"/>
      <sz val="12"/>
      <name val="新細明體"/>
      <family val="1"/>
      <charset val="136"/>
    </font>
    <font>
      <sz val="12"/>
      <name val="Times New Roman"/>
      <family val="1"/>
    </font>
    <font>
      <vertAlign val="superscript"/>
      <sz val="12"/>
      <name val="新細明體"/>
      <family val="1"/>
      <charset val="136"/>
    </font>
    <font>
      <sz val="9"/>
      <color rgb="FF000000"/>
      <name val="Microsoft JhengHei UI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26"/>
      <color theme="1"/>
      <name val="新細明體"/>
      <family val="2"/>
      <charset val="136"/>
      <scheme val="minor"/>
    </font>
    <font>
      <sz val="26"/>
      <color rgb="FFFFFF00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EDFF"/>
        <bgColor rgb="FFD9EDFF"/>
      </patternFill>
    </fill>
    <fill>
      <patternFill patternType="solid">
        <fgColor theme="0"/>
        <bgColor rgb="FFF6F6F6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rgb="FF4896BA"/>
      </bottom>
      <diagonal/>
    </border>
    <border>
      <left/>
      <right/>
      <top style="thin">
        <color rgb="FFFFFFFF"/>
      </top>
      <bottom/>
      <diagonal/>
    </border>
    <border>
      <left style="medium">
        <color rgb="FFBFBFBF"/>
      </left>
      <right/>
      <top style="medium">
        <color rgb="FFBFBFBF"/>
      </top>
      <bottom style="thin">
        <color rgb="FFFFFFFF"/>
      </bottom>
      <diagonal/>
    </border>
    <border>
      <left/>
      <right/>
      <top style="medium">
        <color rgb="FFBFBFBF"/>
      </top>
      <bottom style="thin">
        <color rgb="FFFFFFFF"/>
      </bottom>
      <diagonal/>
    </border>
    <border>
      <left/>
      <right style="medium">
        <color rgb="FFBFBFBF"/>
      </right>
      <top style="medium">
        <color rgb="FFBFBFBF"/>
      </top>
      <bottom style="thin">
        <color rgb="FFFFFFF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FFFFFF"/>
      </top>
      <bottom style="thin">
        <color rgb="FFBFBFBF"/>
      </bottom>
      <diagonal/>
    </border>
    <border>
      <left style="medium">
        <color rgb="FFBFBFBF"/>
      </left>
      <right/>
      <top style="thin">
        <color rgb="FFFFFFFF"/>
      </top>
      <bottom style="thin">
        <color rgb="FFBFBFBF"/>
      </bottom>
      <diagonal/>
    </border>
    <border>
      <left/>
      <right/>
      <top style="thin">
        <color rgb="FFFFFFFF"/>
      </top>
      <bottom style="thin">
        <color rgb="FFBFBFBF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12" fillId="0" borderId="0"/>
    <xf numFmtId="0" fontId="23" fillId="0" borderId="0"/>
  </cellStyleXfs>
  <cellXfs count="8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3" fillId="0" borderId="0" xfId="0" applyFont="1" applyAlignment="1"/>
    <xf numFmtId="0" fontId="4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77" fontId="7" fillId="0" borderId="1" xfId="1" applyNumberFormat="1" applyFont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178" fontId="7" fillId="4" borderId="1" xfId="1" applyNumberFormat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177" fontId="7" fillId="0" borderId="6" xfId="1" applyNumberFormat="1" applyFont="1" applyBorder="1" applyAlignment="1">
      <alignment horizontal="center"/>
    </xf>
    <xf numFmtId="0" fontId="7" fillId="4" borderId="6" xfId="1" applyFont="1" applyFill="1" applyBorder="1" applyAlignment="1">
      <alignment horizontal="center"/>
    </xf>
    <xf numFmtId="178" fontId="7" fillId="4" borderId="6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>
      <alignment vertical="center"/>
    </xf>
    <xf numFmtId="0" fontId="15" fillId="0" borderId="0" xfId="0" applyNumberFormat="1" applyFont="1" applyFill="1" applyBorder="1" applyAlignment="1" applyProtection="1"/>
    <xf numFmtId="0" fontId="21" fillId="5" borderId="16" xfId="0" applyNumberFormat="1" applyFont="1" applyFill="1" applyBorder="1" applyAlignment="1" applyProtection="1">
      <alignment horizontal="center" vertical="center"/>
    </xf>
    <xf numFmtId="0" fontId="17" fillId="5" borderId="16" xfId="0" applyNumberFormat="1" applyFont="1" applyFill="1" applyBorder="1" applyAlignment="1" applyProtection="1"/>
    <xf numFmtId="0" fontId="17" fillId="5" borderId="16" xfId="0" applyNumberFormat="1" applyFont="1" applyFill="1" applyBorder="1" applyAlignment="1" applyProtection="1">
      <alignment horizontal="center"/>
    </xf>
    <xf numFmtId="0" fontId="13" fillId="6" borderId="17" xfId="0" applyNumberFormat="1" applyFont="1" applyFill="1" applyBorder="1" applyAlignment="1" applyProtection="1">
      <alignment horizontal="left" vertical="center"/>
    </xf>
    <xf numFmtId="0" fontId="13" fillId="6" borderId="18" xfId="0" applyNumberFormat="1" applyFont="1" applyFill="1" applyBorder="1" applyAlignment="1" applyProtection="1">
      <alignment horizontal="center" vertical="center"/>
    </xf>
    <xf numFmtId="0" fontId="13" fillId="6" borderId="19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vertical="center"/>
    </xf>
    <xf numFmtId="0" fontId="18" fillId="5" borderId="23" xfId="0" applyNumberFormat="1" applyFont="1" applyFill="1" applyBorder="1" applyAlignment="1" applyProtection="1">
      <alignment horizontal="left" vertical="center"/>
    </xf>
    <xf numFmtId="0" fontId="18" fillId="5" borderId="24" xfId="0" applyNumberFormat="1" applyFont="1" applyFill="1" applyBorder="1" applyAlignment="1" applyProtection="1">
      <alignment horizontal="center" vertical="center"/>
    </xf>
    <xf numFmtId="9" fontId="22" fillId="5" borderId="22" xfId="0" applyNumberFormat="1" applyFont="1" applyFill="1" applyBorder="1" applyAlignment="1" applyProtection="1">
      <alignment horizontal="left" vertical="top"/>
    </xf>
    <xf numFmtId="0" fontId="16" fillId="0" borderId="0" xfId="0" applyNumberFormat="1" applyFont="1" applyFill="1" applyBorder="1" applyAlignment="1" applyProtection="1"/>
    <xf numFmtId="0" fontId="18" fillId="5" borderId="20" xfId="0" applyNumberFormat="1" applyFont="1" applyFill="1" applyBorder="1" applyAlignment="1" applyProtection="1">
      <alignment horizontal="left" vertical="center"/>
    </xf>
    <xf numFmtId="0" fontId="18" fillId="5" borderId="21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wrapText="1"/>
    </xf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>
      <alignment vertical="center"/>
    </xf>
    <xf numFmtId="179" fontId="24" fillId="7" borderId="0" xfId="3" applyNumberFormat="1" applyFont="1" applyFill="1" applyBorder="1" applyAlignment="1">
      <alignment horizontal="center" vertical="center"/>
    </xf>
    <xf numFmtId="179" fontId="26" fillId="7" borderId="0" xfId="3" applyNumberFormat="1" applyFont="1" applyFill="1" applyBorder="1" applyAlignment="1">
      <alignment horizontal="center" vertical="center"/>
    </xf>
    <xf numFmtId="0" fontId="27" fillId="0" borderId="0" xfId="3" applyFont="1"/>
    <xf numFmtId="0" fontId="28" fillId="8" borderId="0" xfId="3" applyFont="1" applyFill="1" applyBorder="1" applyAlignment="1">
      <alignment horizontal="center" vertical="center"/>
    </xf>
    <xf numFmtId="0" fontId="29" fillId="8" borderId="0" xfId="3" applyFont="1" applyFill="1" applyBorder="1" applyAlignment="1">
      <alignment horizontal="center" vertical="center"/>
    </xf>
    <xf numFmtId="0" fontId="28" fillId="10" borderId="25" xfId="3" applyFont="1" applyFill="1" applyBorder="1" applyAlignment="1">
      <alignment horizontal="center" vertical="center"/>
    </xf>
    <xf numFmtId="180" fontId="28" fillId="10" borderId="25" xfId="3" applyNumberFormat="1" applyFont="1" applyFill="1" applyBorder="1" applyAlignment="1">
      <alignment horizontal="center" vertical="center"/>
    </xf>
    <xf numFmtId="1" fontId="28" fillId="10" borderId="25" xfId="3" applyNumberFormat="1" applyFont="1" applyFill="1" applyBorder="1" applyAlignment="1">
      <alignment horizontal="center" vertical="center"/>
    </xf>
    <xf numFmtId="0" fontId="28" fillId="9" borderId="25" xfId="3" applyFont="1" applyFill="1" applyBorder="1" applyAlignment="1">
      <alignment horizontal="center" vertical="center"/>
    </xf>
    <xf numFmtId="180" fontId="28" fillId="9" borderId="25" xfId="3" applyNumberFormat="1" applyFont="1" applyFill="1" applyBorder="1" applyAlignment="1">
      <alignment horizontal="center" vertical="center"/>
    </xf>
    <xf numFmtId="1" fontId="30" fillId="9" borderId="25" xfId="3" applyNumberFormat="1" applyFont="1" applyFill="1" applyBorder="1" applyAlignment="1">
      <alignment horizontal="center" vertical="center"/>
    </xf>
    <xf numFmtId="1" fontId="31" fillId="9" borderId="25" xfId="3" applyNumberFormat="1" applyFont="1" applyFill="1" applyBorder="1" applyAlignment="1">
      <alignment horizontal="center" vertical="center"/>
    </xf>
    <xf numFmtId="0" fontId="25" fillId="8" borderId="0" xfId="3" quotePrefix="1" applyFont="1" applyFill="1" applyBorder="1" applyAlignment="1">
      <alignment horizontal="center" vertical="center"/>
    </xf>
    <xf numFmtId="0" fontId="27" fillId="0" borderId="0" xfId="3" applyFont="1" applyAlignment="1">
      <alignment horizontal="left"/>
    </xf>
    <xf numFmtId="0" fontId="32" fillId="0" borderId="26" xfId="0" applyFont="1" applyBorder="1" applyAlignment="1"/>
    <xf numFmtId="0" fontId="0" fillId="0" borderId="0" xfId="0" applyAlignment="1"/>
    <xf numFmtId="181" fontId="0" fillId="0" borderId="0" xfId="0" applyNumberFormat="1" applyAlignment="1"/>
    <xf numFmtId="182" fontId="0" fillId="0" borderId="0" xfId="0" applyNumberFormat="1" applyAlignment="1"/>
    <xf numFmtId="176" fontId="0" fillId="0" borderId="0" xfId="0" applyNumberFormat="1" applyAlignment="1"/>
    <xf numFmtId="0" fontId="11" fillId="11" borderId="27" xfId="0" applyFont="1" applyFill="1" applyBorder="1">
      <alignment vertical="center"/>
    </xf>
    <xf numFmtId="0" fontId="11" fillId="0" borderId="27" xfId="0" applyFont="1" applyFill="1" applyBorder="1">
      <alignment vertical="center"/>
    </xf>
    <xf numFmtId="0" fontId="0" fillId="12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36" fillId="0" borderId="0" xfId="0" applyFont="1" applyAlignment="1"/>
    <xf numFmtId="0" fontId="0" fillId="13" borderId="0" xfId="0" applyFill="1">
      <alignment vertical="center"/>
    </xf>
    <xf numFmtId="181" fontId="0" fillId="2" borderId="0" xfId="0" applyNumberFormat="1" applyFill="1" applyAlignment="1"/>
    <xf numFmtId="181" fontId="37" fillId="0" borderId="1" xfId="0" applyNumberFormat="1" applyFont="1" applyFill="1" applyBorder="1" applyAlignment="1">
      <alignment vertical="center"/>
    </xf>
    <xf numFmtId="0" fontId="26" fillId="7" borderId="0" xfId="3" applyFont="1" applyFill="1" applyBorder="1" applyAlignment="1">
      <alignment horizontal="right" vertical="center"/>
    </xf>
    <xf numFmtId="0" fontId="38" fillId="0" borderId="7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9" fillId="14" borderId="0" xfId="0" applyFont="1" applyFill="1" applyBorder="1" applyAlignment="1">
      <alignment horizontal="center" vertical="center"/>
    </xf>
  </cellXfs>
  <cellStyles count="4">
    <cellStyle name="一般" xfId="0" builtinId="0"/>
    <cellStyle name="一般 2" xfId="2" xr:uid="{00000000-0005-0000-0000-000030000000}"/>
    <cellStyle name="一般 3" xfId="3" xr:uid="{00000000-0005-0000-0000-000031000000}"/>
    <cellStyle name="一般_學生成績檔" xfId="1" xr:uid="{00000000-0005-0000-0000-000001000000}"/>
  </cellStyles>
  <dxfs count="21"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rgb="FFFFC000"/>
        </left>
        <right/>
        <top style="thin">
          <color rgb="FFFFC000"/>
        </top>
        <bottom/>
      </border>
    </dxf>
    <dxf>
      <font>
        <color rgb="FFFF0000"/>
      </font>
    </dxf>
    <dxf>
      <font>
        <b/>
        <i val="0"/>
        <color rgb="FFC00000"/>
      </font>
    </dxf>
    <dxf>
      <fill>
        <patternFill>
          <bgColor indexed="45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292929"/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學生成績1!$C$14</c:f>
              <c:strCache>
                <c:ptCount val="1"/>
                <c:pt idx="0">
                  <c:v>李勝雄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學生成績1!$D$13:$I$13</c:f>
              <c:strCache>
                <c:ptCount val="6"/>
                <c:pt idx="0">
                  <c:v>國語</c:v>
                </c:pt>
                <c:pt idx="1">
                  <c:v>英語</c:v>
                </c:pt>
                <c:pt idx="2">
                  <c:v>數學</c:v>
                </c:pt>
                <c:pt idx="3">
                  <c:v>歷史</c:v>
                </c:pt>
                <c:pt idx="4">
                  <c:v>地理</c:v>
                </c:pt>
                <c:pt idx="5">
                  <c:v>化學</c:v>
                </c:pt>
              </c:strCache>
            </c:strRef>
          </c:cat>
          <c:val>
            <c:numRef>
              <c:f>學生成績1!$D$14:$I$14</c:f>
              <c:numCache>
                <c:formatCode>General</c:formatCode>
                <c:ptCount val="6"/>
                <c:pt idx="0">
                  <c:v>62</c:v>
                </c:pt>
                <c:pt idx="1">
                  <c:v>65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6-4F6D-9439-C220409C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41680"/>
        <c:axId val="136278432"/>
      </c:barChart>
      <c:catAx>
        <c:axId val="12714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278432"/>
        <c:crosses val="autoZero"/>
        <c:auto val="1"/>
        <c:lblAlgn val="ctr"/>
        <c:lblOffset val="100"/>
        <c:noMultiLvlLbl val="0"/>
      </c:catAx>
      <c:valAx>
        <c:axId val="1362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4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2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成績表現</a:t>
            </a:r>
          </a:p>
        </c:rich>
      </c:tx>
      <c:layout>
        <c:manualLayout>
          <c:xMode val="edge"/>
          <c:yMode val="edge"/>
          <c:x val="0.4249999999999999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4.5162219305920098E-2"/>
          <c:w val="0.89019685039370078"/>
          <c:h val="0.74153506853310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學生成績2!name</c:f>
              <c:strCache>
                <c:ptCount val="1"/>
                <c:pt idx="0">
                  <c:v>徐珈瑋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學生成績2!score</c:f>
              <c:numCache>
                <c:formatCode>General</c:formatCode>
                <c:ptCount val="10"/>
                <c:pt idx="0">
                  <c:v>76</c:v>
                </c:pt>
                <c:pt idx="1">
                  <c:v>92</c:v>
                </c:pt>
                <c:pt idx="2">
                  <c:v>28</c:v>
                </c:pt>
                <c:pt idx="3">
                  <c:v>78</c:v>
                </c:pt>
                <c:pt idx="4">
                  <c:v>52</c:v>
                </c:pt>
                <c:pt idx="5">
                  <c:v>46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D-4673-8DE7-D2877D4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11480"/>
        <c:axId val="223649200"/>
      </c:barChart>
      <c:lineChart>
        <c:grouping val="standard"/>
        <c:varyColors val="0"/>
        <c:ser>
          <c:idx val="1"/>
          <c:order val="1"/>
          <c:tx>
            <c:strRef>
              <c:f>學生成績2!$B$44</c:f>
              <c:strCache>
                <c:ptCount val="1"/>
                <c:pt idx="0">
                  <c:v>平　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學生成績2!$C$44:$L$44</c:f>
              <c:numCache>
                <c:formatCode>0.0</c:formatCode>
                <c:ptCount val="10"/>
                <c:pt idx="0">
                  <c:v>78.146341463414629</c:v>
                </c:pt>
                <c:pt idx="1">
                  <c:v>76.58536585365853</c:v>
                </c:pt>
                <c:pt idx="2">
                  <c:v>54.68292682926829</c:v>
                </c:pt>
                <c:pt idx="3">
                  <c:v>67.375</c:v>
                </c:pt>
                <c:pt idx="4">
                  <c:v>52.780487804878049</c:v>
                </c:pt>
                <c:pt idx="5">
                  <c:v>52.365853658536587</c:v>
                </c:pt>
                <c:pt idx="6">
                  <c:v>53.560975609756099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D-4673-8DE7-D2877D4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11480"/>
        <c:axId val="223649200"/>
      </c:lineChart>
      <c:lineChart>
        <c:grouping val="standard"/>
        <c:varyColors val="0"/>
        <c:ser>
          <c:idx val="2"/>
          <c:order val="2"/>
          <c:tx>
            <c:strRef>
              <c:f>學生成績2!$B$45</c:f>
              <c:strCache>
                <c:ptCount val="1"/>
                <c:pt idx="0">
                  <c:v>最高分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學生成績2!$C$45:$L$45</c:f>
              <c:numCache>
                <c:formatCode>0.0</c:formatCode>
                <c:ptCount val="10"/>
                <c:pt idx="0">
                  <c:v>92</c:v>
                </c:pt>
                <c:pt idx="1">
                  <c:v>92</c:v>
                </c:pt>
                <c:pt idx="2">
                  <c:v>96</c:v>
                </c:pt>
                <c:pt idx="3">
                  <c:v>93</c:v>
                </c:pt>
                <c:pt idx="4">
                  <c:v>96</c:v>
                </c:pt>
                <c:pt idx="5">
                  <c:v>98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D-4673-8DE7-D2877D4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308248"/>
        <c:axId val="894304968"/>
      </c:lineChart>
      <c:catAx>
        <c:axId val="222411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3649200"/>
        <c:crosses val="autoZero"/>
        <c:auto val="1"/>
        <c:lblAlgn val="ctr"/>
        <c:lblOffset val="100"/>
        <c:noMultiLvlLbl val="0"/>
      </c:catAx>
      <c:valAx>
        <c:axId val="22364920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411480"/>
        <c:crosses val="autoZero"/>
        <c:crossBetween val="between"/>
      </c:valAx>
      <c:valAx>
        <c:axId val="89430496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4308248"/>
        <c:crosses val="max"/>
        <c:crossBetween val="between"/>
      </c:valAx>
      <c:catAx>
        <c:axId val="894308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9430496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商店統計圖!$B$1</c:f>
              <c:strCache>
                <c:ptCount val="1"/>
                <c:pt idx="0">
                  <c:v>一月</c:v>
                </c:pt>
              </c:strCache>
            </c:strRef>
          </c:tx>
          <c:marker>
            <c:symbol val="none"/>
          </c:marker>
          <c:cat>
            <c:strRef>
              <c:f>商店統計圖!$A$2:$A$12</c:f>
              <c:strCache>
                <c:ptCount val="11"/>
                <c:pt idx="0">
                  <c:v>A-145</c:v>
                </c:pt>
                <c:pt idx="1">
                  <c:v>A-189</c:v>
                </c:pt>
                <c:pt idx="2">
                  <c:v>A-195</c:v>
                </c:pt>
                <c:pt idx="3">
                  <c:v>C-213</c:v>
                </c:pt>
                <c:pt idx="4">
                  <c:v>C-415</c:v>
                </c:pt>
                <c:pt idx="5">
                  <c:v>C-590</c:v>
                </c:pt>
                <c:pt idx="6">
                  <c:v>D-800</c:v>
                </c:pt>
                <c:pt idx="7">
                  <c:v>B-900</c:v>
                </c:pt>
                <c:pt idx="8">
                  <c:v>B-904</c:v>
                </c:pt>
                <c:pt idx="9">
                  <c:v>B-912</c:v>
                </c:pt>
                <c:pt idx="10">
                  <c:v>B-923</c:v>
                </c:pt>
              </c:strCache>
            </c:strRef>
          </c:cat>
          <c:val>
            <c:numRef>
              <c:f>商店統計圖!$B$2:$B$12</c:f>
              <c:numCache>
                <c:formatCode>General</c:formatCode>
                <c:ptCount val="11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34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E-47C7-B4EB-BB5C3E022A99}"/>
            </c:ext>
          </c:extLst>
        </c:ser>
        <c:ser>
          <c:idx val="1"/>
          <c:order val="1"/>
          <c:tx>
            <c:strRef>
              <c:f>商店統計圖!$C$1</c:f>
              <c:strCache>
                <c:ptCount val="1"/>
                <c:pt idx="0">
                  <c:v>二月</c:v>
                </c:pt>
              </c:strCache>
            </c:strRef>
          </c:tx>
          <c:marker>
            <c:symbol val="none"/>
          </c:marker>
          <c:cat>
            <c:strRef>
              <c:f>商店統計圖!$A$2:$A$12</c:f>
              <c:strCache>
                <c:ptCount val="11"/>
                <c:pt idx="0">
                  <c:v>A-145</c:v>
                </c:pt>
                <c:pt idx="1">
                  <c:v>A-189</c:v>
                </c:pt>
                <c:pt idx="2">
                  <c:v>A-195</c:v>
                </c:pt>
                <c:pt idx="3">
                  <c:v>C-213</c:v>
                </c:pt>
                <c:pt idx="4">
                  <c:v>C-415</c:v>
                </c:pt>
                <c:pt idx="5">
                  <c:v>C-590</c:v>
                </c:pt>
                <c:pt idx="6">
                  <c:v>D-800</c:v>
                </c:pt>
                <c:pt idx="7">
                  <c:v>B-900</c:v>
                </c:pt>
                <c:pt idx="8">
                  <c:v>B-904</c:v>
                </c:pt>
                <c:pt idx="9">
                  <c:v>B-912</c:v>
                </c:pt>
                <c:pt idx="10">
                  <c:v>B-923</c:v>
                </c:pt>
              </c:strCache>
            </c:strRef>
          </c:cat>
          <c:val>
            <c:numRef>
              <c:f>商店統計圖!$C$2:$C$12</c:f>
              <c:numCache>
                <c:formatCode>General</c:formatCode>
                <c:ptCount val="11"/>
                <c:pt idx="0">
                  <c:v>15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5</c:v>
                </c:pt>
                <c:pt idx="5">
                  <c:v>21</c:v>
                </c:pt>
                <c:pt idx="6">
                  <c:v>66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E-47C7-B4EB-BB5C3E022A99}"/>
            </c:ext>
          </c:extLst>
        </c:ser>
        <c:ser>
          <c:idx val="2"/>
          <c:order val="2"/>
          <c:tx>
            <c:strRef>
              <c:f>商店統計圖!$D$1</c:f>
              <c:strCache>
                <c:ptCount val="1"/>
                <c:pt idx="0">
                  <c:v>三月</c:v>
                </c:pt>
              </c:strCache>
            </c:strRef>
          </c:tx>
          <c:marker>
            <c:symbol val="none"/>
          </c:marker>
          <c:cat>
            <c:strRef>
              <c:f>商店統計圖!$A$2:$A$12</c:f>
              <c:strCache>
                <c:ptCount val="11"/>
                <c:pt idx="0">
                  <c:v>A-145</c:v>
                </c:pt>
                <c:pt idx="1">
                  <c:v>A-189</c:v>
                </c:pt>
                <c:pt idx="2">
                  <c:v>A-195</c:v>
                </c:pt>
                <c:pt idx="3">
                  <c:v>C-213</c:v>
                </c:pt>
                <c:pt idx="4">
                  <c:v>C-415</c:v>
                </c:pt>
                <c:pt idx="5">
                  <c:v>C-590</c:v>
                </c:pt>
                <c:pt idx="6">
                  <c:v>D-800</c:v>
                </c:pt>
                <c:pt idx="7">
                  <c:v>B-900</c:v>
                </c:pt>
                <c:pt idx="8">
                  <c:v>B-904</c:v>
                </c:pt>
                <c:pt idx="9">
                  <c:v>B-912</c:v>
                </c:pt>
                <c:pt idx="10">
                  <c:v>B-923</c:v>
                </c:pt>
              </c:strCache>
            </c:strRef>
          </c:cat>
          <c:val>
            <c:numRef>
              <c:f>商店統計圖!$D$2:$D$12</c:f>
              <c:numCache>
                <c:formatCode>General</c:formatCode>
                <c:ptCount val="11"/>
                <c:pt idx="0">
                  <c:v>30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98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E-47C7-B4EB-BB5C3E02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85408"/>
        <c:axId val="857200400"/>
      </c:lineChart>
      <c:catAx>
        <c:axId val="13108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57200400"/>
        <c:crosses val="autoZero"/>
        <c:auto val="1"/>
        <c:lblAlgn val="ctr"/>
        <c:lblOffset val="100"/>
        <c:noMultiLvlLbl val="0"/>
      </c:catAx>
      <c:valAx>
        <c:axId val="857200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1085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日期階段銷售統計!$B$1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numRef>
              <c:f>日期階段銷售統計!DATA1</c:f>
              <c:numCache>
                <c:formatCode>m"月"d"日"</c:formatCode>
                <c:ptCount val="8"/>
                <c:pt idx="0">
                  <c:v>40560</c:v>
                </c:pt>
                <c:pt idx="1">
                  <c:v>40561</c:v>
                </c:pt>
                <c:pt idx="2">
                  <c:v>40562</c:v>
                </c:pt>
                <c:pt idx="3">
                  <c:v>40563</c:v>
                </c:pt>
                <c:pt idx="4">
                  <c:v>40564</c:v>
                </c:pt>
                <c:pt idx="5">
                  <c:v>40565</c:v>
                </c:pt>
                <c:pt idx="6">
                  <c:v>40566</c:v>
                </c:pt>
                <c:pt idx="7">
                  <c:v>40567</c:v>
                </c:pt>
              </c:numCache>
            </c:numRef>
          </c:cat>
          <c:val>
            <c:numRef>
              <c:f>日期階段銷售統計!DATA2</c:f>
              <c:numCache>
                <c:formatCode>General</c:formatCode>
                <c:ptCount val="8"/>
                <c:pt idx="0">
                  <c:v>702</c:v>
                </c:pt>
                <c:pt idx="1">
                  <c:v>773</c:v>
                </c:pt>
                <c:pt idx="2">
                  <c:v>159</c:v>
                </c:pt>
                <c:pt idx="3">
                  <c:v>381</c:v>
                </c:pt>
                <c:pt idx="4">
                  <c:v>160</c:v>
                </c:pt>
                <c:pt idx="5">
                  <c:v>220</c:v>
                </c:pt>
                <c:pt idx="6">
                  <c:v>956</c:v>
                </c:pt>
                <c:pt idx="7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8-41E1-8C00-53D345DE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205888"/>
        <c:axId val="857206280"/>
      </c:barChart>
      <c:dateAx>
        <c:axId val="857205888"/>
        <c:scaling>
          <c:orientation val="minMax"/>
        </c:scaling>
        <c:delete val="0"/>
        <c:axPos val="b"/>
        <c:numFmt formatCode="mm/dd" sourceLinked="0"/>
        <c:majorTickMark val="out"/>
        <c:minorTickMark val="none"/>
        <c:tickLblPos val="nextTo"/>
        <c:crossAx val="857206280"/>
        <c:crosses val="autoZero"/>
        <c:auto val="1"/>
        <c:lblOffset val="100"/>
        <c:baseTimeUnit val="days"/>
      </c:dateAx>
      <c:valAx>
        <c:axId val="85720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2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產品銷售統計!PRD_NAME</c:f>
              <c:strCache>
                <c:ptCount val="1"/>
                <c:pt idx="0">
                  <c:v>義大利白乾酪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419-40AF-A575-FEAFCC58F9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419-40AF-A575-FEAFCC58F9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19-40AF-A575-FEAFCC58F9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19-40AF-A575-FEAFCC58F9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產品銷售統計!$D$3:$G$3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產品銷售統計!PRD_QTY</c:f>
              <c:numCache>
                <c:formatCode>General</c:formatCode>
                <c:ptCount val="4"/>
                <c:pt idx="0">
                  <c:v>32238</c:v>
                </c:pt>
                <c:pt idx="1">
                  <c:v>31649</c:v>
                </c:pt>
                <c:pt idx="2">
                  <c:v>46531</c:v>
                </c:pt>
                <c:pt idx="3">
                  <c:v>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0AF-A575-FEAFCC58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工作進度</a:t>
            </a:r>
            <a:r>
              <a:rPr lang="zh-TW" altLang="en-US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規劃</a:t>
            </a:r>
            <a:r>
              <a:rPr lang="zh-TW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表</a:t>
            </a:r>
            <a:endParaRPr lang="zh-TW" altLang="zh-TW" b="1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甘特圖!$A$2:$A$10</c:f>
              <c:strCache>
                <c:ptCount val="9"/>
                <c:pt idx="0">
                  <c:v>研究問題</c:v>
                </c:pt>
                <c:pt idx="1">
                  <c:v>探索性訪談</c:v>
                </c:pt>
                <c:pt idx="2">
                  <c:v>設計問卷</c:v>
                </c:pt>
                <c:pt idx="3">
                  <c:v>試訪</c:v>
                </c:pt>
                <c:pt idx="4">
                  <c:v>問卷修正</c:v>
                </c:pt>
                <c:pt idx="5">
                  <c:v>實地問卷調查</c:v>
                </c:pt>
                <c:pt idx="6">
                  <c:v>編碼與編譯</c:v>
                </c:pt>
                <c:pt idx="7">
                  <c:v>總合資料分析</c:v>
                </c:pt>
                <c:pt idx="8">
                  <c:v>撰寫報告</c:v>
                </c:pt>
              </c:strCache>
            </c:strRef>
          </c:cat>
          <c:val>
            <c:numRef>
              <c:f>甘特圖!$B$2:$B$10</c:f>
              <c:numCache>
                <c:formatCode>mm/dd</c:formatCode>
                <c:ptCount val="9"/>
                <c:pt idx="0">
                  <c:v>43148</c:v>
                </c:pt>
                <c:pt idx="1">
                  <c:v>43163</c:v>
                </c:pt>
                <c:pt idx="2">
                  <c:v>43182</c:v>
                </c:pt>
                <c:pt idx="3">
                  <c:v>43204</c:v>
                </c:pt>
                <c:pt idx="4">
                  <c:v>43213</c:v>
                </c:pt>
                <c:pt idx="5">
                  <c:v>43228</c:v>
                </c:pt>
                <c:pt idx="6">
                  <c:v>43250</c:v>
                </c:pt>
                <c:pt idx="7">
                  <c:v>43265</c:v>
                </c:pt>
                <c:pt idx="8">
                  <c:v>43291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B-4A7D-8086-0C43D5EF21F4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甘特圖!$A$2:$A$10</c:f>
              <c:strCache>
                <c:ptCount val="9"/>
                <c:pt idx="0">
                  <c:v>研究問題</c:v>
                </c:pt>
                <c:pt idx="1">
                  <c:v>探索性訪談</c:v>
                </c:pt>
                <c:pt idx="2">
                  <c:v>設計問卷</c:v>
                </c:pt>
                <c:pt idx="3">
                  <c:v>試訪</c:v>
                </c:pt>
                <c:pt idx="4">
                  <c:v>問卷修正</c:v>
                </c:pt>
                <c:pt idx="5">
                  <c:v>實地問卷調查</c:v>
                </c:pt>
                <c:pt idx="6">
                  <c:v>編碼與編譯</c:v>
                </c:pt>
                <c:pt idx="7">
                  <c:v>總合資料分析</c:v>
                </c:pt>
                <c:pt idx="8">
                  <c:v>撰寫報告</c:v>
                </c:pt>
              </c:strCache>
            </c:strRef>
          </c:cat>
          <c:val>
            <c:numRef>
              <c:f>甘特圖!$C$2:$C$10</c:f>
              <c:numCache>
                <c:formatCode>0"天"</c:formatCode>
                <c:ptCount val="9"/>
                <c:pt idx="0">
                  <c:v>14</c:v>
                </c:pt>
                <c:pt idx="1">
                  <c:v>18</c:v>
                </c:pt>
                <c:pt idx="2">
                  <c:v>21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14</c:v>
                </c:pt>
                <c:pt idx="7">
                  <c:v>25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A7D-8086-0C43D5EF2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"/>
        <c:overlap val="100"/>
        <c:axId val="813645160"/>
        <c:axId val="813642864"/>
      </c:barChart>
      <c:catAx>
        <c:axId val="813645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研究活動</a:t>
                </a:r>
                <a:endParaRPr lang="zh-TW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813642864"/>
        <c:crosses val="autoZero"/>
        <c:auto val="1"/>
        <c:lblAlgn val="ctr"/>
        <c:lblOffset val="100"/>
        <c:noMultiLvlLbl val="0"/>
      </c:catAx>
      <c:valAx>
        <c:axId val="813642864"/>
        <c:scaling>
          <c:orientation val="minMax"/>
          <c:min val="431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645160"/>
        <c:crosses val="autoZero"/>
        <c:crossBetween val="between"/>
        <c:majorUnit val="20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工作進度</a:t>
            </a:r>
            <a:r>
              <a:rPr lang="zh-TW" altLang="en-US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規劃</a:t>
            </a:r>
            <a:r>
              <a:rPr lang="zh-TW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表</a:t>
            </a:r>
            <a:endParaRPr lang="zh-TW" altLang="zh-TW" b="1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'甘特圖 (2)'!$A$2:$A$10</c:f>
              <c:strCache>
                <c:ptCount val="9"/>
                <c:pt idx="0">
                  <c:v>研究問題</c:v>
                </c:pt>
                <c:pt idx="1">
                  <c:v>探索性訪談</c:v>
                </c:pt>
                <c:pt idx="2">
                  <c:v>設計問卷</c:v>
                </c:pt>
                <c:pt idx="3">
                  <c:v>試訪</c:v>
                </c:pt>
                <c:pt idx="4">
                  <c:v>問卷修正</c:v>
                </c:pt>
                <c:pt idx="5">
                  <c:v>實地問卷調查</c:v>
                </c:pt>
                <c:pt idx="6">
                  <c:v>編碼與編譯</c:v>
                </c:pt>
                <c:pt idx="7">
                  <c:v>總合資料分析</c:v>
                </c:pt>
                <c:pt idx="8">
                  <c:v>撰寫報告</c:v>
                </c:pt>
              </c:strCache>
            </c:strRef>
          </c:cat>
          <c:val>
            <c:numRef>
              <c:f>'甘特圖 (2)'!$B$2:$B$10</c:f>
              <c:numCache>
                <c:formatCode>mm/dd</c:formatCode>
                <c:ptCount val="9"/>
                <c:pt idx="0">
                  <c:v>43148</c:v>
                </c:pt>
                <c:pt idx="1">
                  <c:v>43163</c:v>
                </c:pt>
                <c:pt idx="2">
                  <c:v>43182</c:v>
                </c:pt>
                <c:pt idx="3">
                  <c:v>43204</c:v>
                </c:pt>
                <c:pt idx="4">
                  <c:v>43213</c:v>
                </c:pt>
                <c:pt idx="5">
                  <c:v>43228</c:v>
                </c:pt>
                <c:pt idx="6">
                  <c:v>43250</c:v>
                </c:pt>
                <c:pt idx="7">
                  <c:v>43265</c:v>
                </c:pt>
                <c:pt idx="8">
                  <c:v>43291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0-434A-9FD9-9661FD8D3E64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'甘特圖 (2)'!$A$2:$A$10</c:f>
              <c:strCache>
                <c:ptCount val="9"/>
                <c:pt idx="0">
                  <c:v>研究問題</c:v>
                </c:pt>
                <c:pt idx="1">
                  <c:v>探索性訪談</c:v>
                </c:pt>
                <c:pt idx="2">
                  <c:v>設計問卷</c:v>
                </c:pt>
                <c:pt idx="3">
                  <c:v>試訪</c:v>
                </c:pt>
                <c:pt idx="4">
                  <c:v>問卷修正</c:v>
                </c:pt>
                <c:pt idx="5">
                  <c:v>實地問卷調查</c:v>
                </c:pt>
                <c:pt idx="6">
                  <c:v>編碼與編譯</c:v>
                </c:pt>
                <c:pt idx="7">
                  <c:v>總合資料分析</c:v>
                </c:pt>
                <c:pt idx="8">
                  <c:v>撰寫報告</c:v>
                </c:pt>
              </c:strCache>
            </c:strRef>
          </c:cat>
          <c:val>
            <c:numRef>
              <c:f>'甘特圖 (2)'!$C$2:$C$10</c:f>
              <c:numCache>
                <c:formatCode>0"天"</c:formatCode>
                <c:ptCount val="9"/>
                <c:pt idx="0">
                  <c:v>14</c:v>
                </c:pt>
                <c:pt idx="1">
                  <c:v>18</c:v>
                </c:pt>
                <c:pt idx="2">
                  <c:v>21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14</c:v>
                </c:pt>
                <c:pt idx="7">
                  <c:v>25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0-434A-9FD9-9661FD8D3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"/>
        <c:overlap val="100"/>
        <c:axId val="813645160"/>
        <c:axId val="813642864"/>
      </c:barChart>
      <c:catAx>
        <c:axId val="813645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/>
                  <a:t>研究活動</a:t>
                </a:r>
                <a:endParaRPr lang="zh-TW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813642864"/>
        <c:crosses val="autoZero"/>
        <c:auto val="1"/>
        <c:lblAlgn val="ctr"/>
        <c:lblOffset val="100"/>
        <c:noMultiLvlLbl val="0"/>
      </c:catAx>
      <c:valAx>
        <c:axId val="813642864"/>
        <c:scaling>
          <c:orientation val="minMax"/>
          <c:min val="431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645160"/>
        <c:crosses val="autoZero"/>
        <c:crossBetween val="between"/>
        <c:majorUnit val="20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Q$1" max="41" min="1" page="10" val="40"/>
</file>

<file path=xl/ctrlProps/ctrlProp2.xml><?xml version="1.0" encoding="utf-8"?>
<formControlPr xmlns="http://schemas.microsoft.com/office/spreadsheetml/2009/9/main" objectType="Radio" checked="Checked" firstButton="1" fmlaLink="$A$1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Spin" dx="16" fmlaLink="$F$1" inc="8" max="93" min="1" page="10" val="17"/>
</file>

<file path=xl/ctrlProps/ctrlProp5.xml><?xml version="1.0" encoding="utf-8"?>
<formControlPr xmlns="http://schemas.microsoft.com/office/spreadsheetml/2009/9/main" objectType="Drop" dropStyle="combo" dx="16" fmlaLink="$J$2" fmlaRange="$C$4:$C$20" noThreeD="1" sel="9" val="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15</xdr:row>
      <xdr:rowOff>180975</xdr:rowOff>
    </xdr:from>
    <xdr:to>
      <xdr:col>9</xdr:col>
      <xdr:colOff>0</xdr:colOff>
      <xdr:row>28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48</xdr:row>
      <xdr:rowOff>119062</xdr:rowOff>
    </xdr:from>
    <xdr:to>
      <xdr:col>12</xdr:col>
      <xdr:colOff>390525</xdr:colOff>
      <xdr:row>62</xdr:row>
      <xdr:rowOff>61912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190500</xdr:colOff>
          <xdr:row>0</xdr:row>
          <xdr:rowOff>0</xdr:rowOff>
        </xdr:from>
        <xdr:to>
          <xdr:col>16</xdr:col>
          <xdr:colOff>361950</xdr:colOff>
          <xdr:row>1</xdr:row>
          <xdr:rowOff>0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0</xdr:row>
          <xdr:rowOff>38100</xdr:rowOff>
        </xdr:from>
        <xdr:to>
          <xdr:col>2</xdr:col>
          <xdr:colOff>457200</xdr:colOff>
          <xdr:row>0</xdr:row>
          <xdr:rowOff>209550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Add Bars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0</xdr:row>
          <xdr:rowOff>19050</xdr:rowOff>
        </xdr:from>
        <xdr:to>
          <xdr:col>1</xdr:col>
          <xdr:colOff>409575</xdr:colOff>
          <xdr:row>1</xdr:row>
          <xdr:rowOff>0</xdr:rowOff>
        </xdr:to>
        <xdr:sp macro="" textlink="">
          <xdr:nvSpPr>
            <xdr:cNvPr id="5124" name="Option 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Only Percentage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2</xdr:row>
      <xdr:rowOff>180974</xdr:rowOff>
    </xdr:from>
    <xdr:to>
      <xdr:col>11</xdr:col>
      <xdr:colOff>581025</xdr:colOff>
      <xdr:row>17</xdr:row>
      <xdr:rowOff>38099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180974</xdr:rowOff>
    </xdr:from>
    <xdr:to>
      <xdr:col>10</xdr:col>
      <xdr:colOff>676275</xdr:colOff>
      <xdr:row>19</xdr:row>
      <xdr:rowOff>76199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0</xdr:row>
          <xdr:rowOff>0</xdr:rowOff>
        </xdr:from>
        <xdr:to>
          <xdr:col>6</xdr:col>
          <xdr:colOff>209550</xdr:colOff>
          <xdr:row>0</xdr:row>
          <xdr:rowOff>190500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342900</xdr:rowOff>
    </xdr:from>
    <xdr:to>
      <xdr:col>4</xdr:col>
      <xdr:colOff>174171</xdr:colOff>
      <xdr:row>4</xdr:row>
      <xdr:rowOff>146958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20D21EAA-0481-1BDF-A22D-467FB02372A9}"/>
            </a:ext>
          </a:extLst>
        </xdr:cNvPr>
        <xdr:cNvSpPr/>
      </xdr:nvSpPr>
      <xdr:spPr>
        <a:xfrm>
          <a:off x="723900" y="1393371"/>
          <a:ext cx="1164771" cy="146958"/>
        </a:xfrm>
        <a:prstGeom prst="rect">
          <a:avLst/>
        </a:prstGeom>
        <a:solidFill>
          <a:schemeClr val="bg1">
            <a:lumMod val="75000"/>
          </a:schemeClr>
        </a:solidFill>
        <a:effectLst>
          <a:softEdge rad="635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7</xdr:col>
      <xdr:colOff>349703</xdr:colOff>
      <xdr:row>0</xdr:row>
      <xdr:rowOff>127907</xdr:rowOff>
    </xdr:from>
    <xdr:to>
      <xdr:col>11</xdr:col>
      <xdr:colOff>168728</xdr:colOff>
      <xdr:row>4</xdr:row>
      <xdr:rowOff>459921</xdr:rowOff>
    </xdr:to>
    <xdr:pic>
      <xdr:nvPicPr>
        <xdr:cNvPr id="2" name="圖片 1" descr="六, 骰子, 圖象. | CanStock">
          <a:extLst>
            <a:ext uri="{FF2B5EF4-FFF2-40B4-BE49-F238E27FC236}">
              <a16:creationId xmlns:a16="http://schemas.microsoft.com/office/drawing/2014/main" id="{AA85FBDB-AA68-5C2F-F349-A9F3A8C08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1603" y="127907"/>
          <a:ext cx="2562225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2722</xdr:colOff>
      <xdr:row>0</xdr:row>
      <xdr:rowOff>360590</xdr:rowOff>
    </xdr:from>
    <xdr:to>
      <xdr:col>4</xdr:col>
      <xdr:colOff>119743</xdr:colOff>
      <xdr:row>4</xdr:row>
      <xdr:rowOff>14969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D320031E-B746-A925-C7B1-DD7D02187A36}"/>
            </a:ext>
          </a:extLst>
        </xdr:cNvPr>
        <xdr:cNvSpPr/>
      </xdr:nvSpPr>
      <xdr:spPr>
        <a:xfrm>
          <a:off x="1717222" y="360590"/>
          <a:ext cx="117021" cy="1047750"/>
        </a:xfrm>
        <a:custGeom>
          <a:avLst/>
          <a:gdLst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36977 w 190500"/>
            <a:gd name="connsiteY2" fmla="*/ 0 h 1047750"/>
            <a:gd name="connsiteX3" fmla="*/ 190500 w 190500"/>
            <a:gd name="connsiteY3" fmla="*/ 53523 h 1047750"/>
            <a:gd name="connsiteX4" fmla="*/ 190500 w 190500"/>
            <a:gd name="connsiteY4" fmla="*/ 9942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20648 w 190500"/>
            <a:gd name="connsiteY2" fmla="*/ 54428 h 1047750"/>
            <a:gd name="connsiteX3" fmla="*/ 190500 w 190500"/>
            <a:gd name="connsiteY3" fmla="*/ 53523 h 1047750"/>
            <a:gd name="connsiteX4" fmla="*/ 190500 w 190500"/>
            <a:gd name="connsiteY4" fmla="*/ 9942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20648 w 190500"/>
            <a:gd name="connsiteY2" fmla="*/ 54428 h 1047750"/>
            <a:gd name="connsiteX3" fmla="*/ 190500 w 190500"/>
            <a:gd name="connsiteY3" fmla="*/ 118838 h 1047750"/>
            <a:gd name="connsiteX4" fmla="*/ 190500 w 190500"/>
            <a:gd name="connsiteY4" fmla="*/ 9942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20648 w 190500"/>
            <a:gd name="connsiteY2" fmla="*/ 38100 h 1047750"/>
            <a:gd name="connsiteX3" fmla="*/ 190500 w 190500"/>
            <a:gd name="connsiteY3" fmla="*/ 118838 h 1047750"/>
            <a:gd name="connsiteX4" fmla="*/ 190500 w 190500"/>
            <a:gd name="connsiteY4" fmla="*/ 9942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36976 w 190500"/>
            <a:gd name="connsiteY2" fmla="*/ 32657 h 1047750"/>
            <a:gd name="connsiteX3" fmla="*/ 190500 w 190500"/>
            <a:gd name="connsiteY3" fmla="*/ 118838 h 1047750"/>
            <a:gd name="connsiteX4" fmla="*/ 190500 w 190500"/>
            <a:gd name="connsiteY4" fmla="*/ 9942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36976 w 190500"/>
            <a:gd name="connsiteY2" fmla="*/ 32657 h 1047750"/>
            <a:gd name="connsiteX3" fmla="*/ 190500 w 190500"/>
            <a:gd name="connsiteY3" fmla="*/ 118838 h 1047750"/>
            <a:gd name="connsiteX4" fmla="*/ 190500 w 190500"/>
            <a:gd name="connsiteY4" fmla="*/ 9942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36976 w 190500"/>
            <a:gd name="connsiteY2" fmla="*/ 32657 h 1047750"/>
            <a:gd name="connsiteX3" fmla="*/ 190500 w 190500"/>
            <a:gd name="connsiteY3" fmla="*/ 118838 h 1047750"/>
            <a:gd name="connsiteX4" fmla="*/ 190500 w 190500"/>
            <a:gd name="connsiteY4" fmla="*/ 9942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36976 w 190500"/>
            <a:gd name="connsiteY2" fmla="*/ 32657 h 1047750"/>
            <a:gd name="connsiteX3" fmla="*/ 190500 w 190500"/>
            <a:gd name="connsiteY3" fmla="*/ 118838 h 1047750"/>
            <a:gd name="connsiteX4" fmla="*/ 190500 w 190500"/>
            <a:gd name="connsiteY4" fmla="*/ 956127 h 1047750"/>
            <a:gd name="connsiteX5" fmla="*/ 136977 w 190500"/>
            <a:gd name="connsiteY5" fmla="*/ 1047750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  <a:gd name="connsiteX0" fmla="*/ 0 w 190500"/>
            <a:gd name="connsiteY0" fmla="*/ 53523 h 1047750"/>
            <a:gd name="connsiteX1" fmla="*/ 53523 w 190500"/>
            <a:gd name="connsiteY1" fmla="*/ 0 h 1047750"/>
            <a:gd name="connsiteX2" fmla="*/ 136976 w 190500"/>
            <a:gd name="connsiteY2" fmla="*/ 32657 h 1047750"/>
            <a:gd name="connsiteX3" fmla="*/ 190500 w 190500"/>
            <a:gd name="connsiteY3" fmla="*/ 118838 h 1047750"/>
            <a:gd name="connsiteX4" fmla="*/ 190500 w 190500"/>
            <a:gd name="connsiteY4" fmla="*/ 956127 h 1047750"/>
            <a:gd name="connsiteX5" fmla="*/ 136977 w 190500"/>
            <a:gd name="connsiteY5" fmla="*/ 1020536 h 1047750"/>
            <a:gd name="connsiteX6" fmla="*/ 53523 w 190500"/>
            <a:gd name="connsiteY6" fmla="*/ 1047750 h 1047750"/>
            <a:gd name="connsiteX7" fmla="*/ 0 w 190500"/>
            <a:gd name="connsiteY7" fmla="*/ 994227 h 1047750"/>
            <a:gd name="connsiteX8" fmla="*/ 0 w 190500"/>
            <a:gd name="connsiteY8" fmla="*/ 53523 h 1047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90500" h="1047750">
              <a:moveTo>
                <a:pt x="0" y="53523"/>
              </a:moveTo>
              <a:cubicBezTo>
                <a:pt x="0" y="23963"/>
                <a:pt x="23963" y="0"/>
                <a:pt x="53523" y="0"/>
              </a:cubicBezTo>
              <a:cubicBezTo>
                <a:pt x="81341" y="0"/>
                <a:pt x="103715" y="10886"/>
                <a:pt x="136976" y="32657"/>
              </a:cubicBezTo>
              <a:cubicBezTo>
                <a:pt x="166536" y="54429"/>
                <a:pt x="190500" y="89278"/>
                <a:pt x="190500" y="118838"/>
              </a:cubicBezTo>
              <a:lnTo>
                <a:pt x="190500" y="956127"/>
              </a:lnTo>
              <a:cubicBezTo>
                <a:pt x="190500" y="985687"/>
                <a:pt x="166537" y="1020536"/>
                <a:pt x="136977" y="1020536"/>
              </a:cubicBezTo>
              <a:lnTo>
                <a:pt x="53523" y="1047750"/>
              </a:lnTo>
              <a:cubicBezTo>
                <a:pt x="23963" y="1047750"/>
                <a:pt x="0" y="1023787"/>
                <a:pt x="0" y="994227"/>
              </a:cubicBezTo>
              <a:lnTo>
                <a:pt x="0" y="53523"/>
              </a:lnTo>
              <a:close/>
            </a:path>
          </a:pathLst>
        </a:custGeom>
        <a:gradFill flip="none" rotWithShape="1">
          <a:gsLst>
            <a:gs pos="0">
              <a:srgbClr val="FF0000"/>
            </a:gs>
            <a:gs pos="48000">
              <a:srgbClr val="292929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676275</xdr:colOff>
      <xdr:row>0</xdr:row>
      <xdr:rowOff>342901</xdr:rowOff>
    </xdr:from>
    <xdr:to>
      <xdr:col>4</xdr:col>
      <xdr:colOff>19050</xdr:colOff>
      <xdr:row>4</xdr:row>
      <xdr:rowOff>32658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1AC112BD-6A62-E7AD-F10F-5A0F0E8482DD}"/>
            </a:ext>
          </a:extLst>
        </xdr:cNvPr>
        <xdr:cNvSpPr/>
      </xdr:nvSpPr>
      <xdr:spPr>
        <a:xfrm>
          <a:off x="676275" y="342901"/>
          <a:ext cx="1057275" cy="1083128"/>
        </a:xfrm>
        <a:prstGeom prst="roundRect">
          <a:avLst>
            <a:gd name="adj" fmla="val 4915"/>
          </a:avLst>
        </a:prstGeom>
        <a:noFill/>
        <a:ln w="57150">
          <a:solidFill>
            <a:srgbClr val="FF5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685800</xdr:colOff>
          <xdr:row>0</xdr:row>
          <xdr:rowOff>104775</xdr:rowOff>
        </xdr:from>
        <xdr:to>
          <xdr:col>10</xdr:col>
          <xdr:colOff>0</xdr:colOff>
          <xdr:row>1</xdr:row>
          <xdr:rowOff>333375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9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0</xdr:colOff>
      <xdr:row>6</xdr:row>
      <xdr:rowOff>100012</xdr:rowOff>
    </xdr:from>
    <xdr:to>
      <xdr:col>14</xdr:col>
      <xdr:colOff>190500</xdr:colOff>
      <xdr:row>19</xdr:row>
      <xdr:rowOff>119062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776967</xdr:colOff>
      <xdr:row>11</xdr:row>
      <xdr:rowOff>181654</xdr:rowOff>
    </xdr:from>
    <xdr:to>
      <xdr:col>37</xdr:col>
      <xdr:colOff>204107</xdr:colOff>
      <xdr:row>28</xdr:row>
      <xdr:rowOff>40821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776967</xdr:colOff>
      <xdr:row>11</xdr:row>
      <xdr:rowOff>181654</xdr:rowOff>
    </xdr:from>
    <xdr:to>
      <xdr:col>37</xdr:col>
      <xdr:colOff>204107</xdr:colOff>
      <xdr:row>28</xdr:row>
      <xdr:rowOff>40821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4"/>
  <sheetViews>
    <sheetView workbookViewId="0">
      <selection activeCell="K15" sqref="K15"/>
    </sheetView>
  </sheetViews>
  <sheetFormatPr defaultRowHeight="16.5"/>
  <sheetData>
    <row r="1" spans="2:11" ht="17.25" thickTop="1">
      <c r="B1" s="11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</row>
    <row r="2" spans="2:11">
      <c r="B2" s="13">
        <v>1</v>
      </c>
      <c r="C2" s="14" t="s">
        <v>31</v>
      </c>
      <c r="D2" s="15">
        <v>90</v>
      </c>
      <c r="E2" s="15">
        <v>86</v>
      </c>
      <c r="F2" s="15">
        <v>70</v>
      </c>
      <c r="G2" s="15">
        <v>100</v>
      </c>
      <c r="H2" s="15">
        <v>60</v>
      </c>
      <c r="I2" s="15">
        <v>59.9</v>
      </c>
      <c r="J2" s="16">
        <f t="shared" ref="J2:J11" si="0">SUM(D2:I2)</f>
        <v>465.9</v>
      </c>
      <c r="K2" s="17">
        <f t="shared" ref="K2:K11" si="1">AVERAGE(D2:I2)</f>
        <v>77.649999999999991</v>
      </c>
    </row>
    <row r="3" spans="2:11">
      <c r="B3" s="13">
        <v>2</v>
      </c>
      <c r="C3" s="14" t="s">
        <v>32</v>
      </c>
      <c r="D3" s="15">
        <v>83</v>
      </c>
      <c r="E3" s="15">
        <v>85</v>
      </c>
      <c r="F3" s="15">
        <v>80</v>
      </c>
      <c r="G3" s="15">
        <v>80</v>
      </c>
      <c r="H3" s="15">
        <v>85</v>
      </c>
      <c r="I3" s="15">
        <v>76</v>
      </c>
      <c r="J3" s="16">
        <f t="shared" si="0"/>
        <v>489</v>
      </c>
      <c r="K3" s="17">
        <f t="shared" si="1"/>
        <v>81.5</v>
      </c>
    </row>
    <row r="4" spans="2:11">
      <c r="B4" s="13">
        <v>3</v>
      </c>
      <c r="C4" s="14" t="s">
        <v>33</v>
      </c>
      <c r="D4" s="15">
        <v>62</v>
      </c>
      <c r="E4" s="15">
        <v>65</v>
      </c>
      <c r="F4" s="15">
        <v>65</v>
      </c>
      <c r="G4" s="15">
        <v>54</v>
      </c>
      <c r="H4" s="15">
        <v>60</v>
      </c>
      <c r="I4" s="15">
        <v>50</v>
      </c>
      <c r="J4" s="16">
        <f t="shared" si="0"/>
        <v>356</v>
      </c>
      <c r="K4" s="17">
        <f t="shared" si="1"/>
        <v>59.333333333333336</v>
      </c>
    </row>
    <row r="5" spans="2:11">
      <c r="B5" s="13">
        <v>4</v>
      </c>
      <c r="C5" s="14" t="s">
        <v>34</v>
      </c>
      <c r="D5" s="15">
        <v>78</v>
      </c>
      <c r="E5" s="15">
        <v>60</v>
      </c>
      <c r="F5" s="15">
        <v>55</v>
      </c>
      <c r="G5" s="15">
        <v>87</v>
      </c>
      <c r="H5" s="15">
        <v>80</v>
      </c>
      <c r="I5" s="15">
        <v>70</v>
      </c>
      <c r="J5" s="16">
        <f t="shared" si="0"/>
        <v>430</v>
      </c>
      <c r="K5" s="17">
        <f t="shared" si="1"/>
        <v>71.666666666666671</v>
      </c>
    </row>
    <row r="6" spans="2:11">
      <c r="B6" s="13">
        <v>5</v>
      </c>
      <c r="C6" s="14" t="s">
        <v>35</v>
      </c>
      <c r="D6" s="15">
        <v>84</v>
      </c>
      <c r="E6" s="15">
        <v>75</v>
      </c>
      <c r="F6" s="15">
        <v>76</v>
      </c>
      <c r="G6" s="15">
        <v>89</v>
      </c>
      <c r="H6" s="15">
        <v>87</v>
      </c>
      <c r="I6" s="15">
        <v>60</v>
      </c>
      <c r="J6" s="16">
        <f t="shared" si="0"/>
        <v>471</v>
      </c>
      <c r="K6" s="17">
        <f t="shared" si="1"/>
        <v>78.5</v>
      </c>
    </row>
    <row r="7" spans="2:11">
      <c r="B7" s="13">
        <v>6</v>
      </c>
      <c r="C7" s="14" t="s">
        <v>36</v>
      </c>
      <c r="D7" s="15">
        <v>78</v>
      </c>
      <c r="E7" s="15">
        <v>48</v>
      </c>
      <c r="F7" s="15">
        <v>55.4</v>
      </c>
      <c r="G7" s="15">
        <v>50</v>
      </c>
      <c r="H7" s="15">
        <v>50</v>
      </c>
      <c r="I7" s="15">
        <v>60</v>
      </c>
      <c r="J7" s="16">
        <f t="shared" si="0"/>
        <v>341.4</v>
      </c>
      <c r="K7" s="17">
        <f t="shared" si="1"/>
        <v>56.9</v>
      </c>
    </row>
    <row r="8" spans="2:11">
      <c r="B8" s="13">
        <v>7</v>
      </c>
      <c r="C8" s="14" t="s">
        <v>37</v>
      </c>
      <c r="D8" s="15">
        <v>88</v>
      </c>
      <c r="E8" s="15">
        <v>62</v>
      </c>
      <c r="F8" s="15">
        <v>61</v>
      </c>
      <c r="G8" s="15">
        <v>88</v>
      </c>
      <c r="H8" s="15">
        <v>80</v>
      </c>
      <c r="I8" s="15">
        <v>60</v>
      </c>
      <c r="J8" s="16">
        <f t="shared" si="0"/>
        <v>439</v>
      </c>
      <c r="K8" s="17">
        <f t="shared" si="1"/>
        <v>73.166666666666671</v>
      </c>
    </row>
    <row r="9" spans="2:11">
      <c r="B9" s="13">
        <v>8</v>
      </c>
      <c r="C9" s="14" t="s">
        <v>38</v>
      </c>
      <c r="D9" s="15">
        <v>90</v>
      </c>
      <c r="E9" s="15">
        <v>80</v>
      </c>
      <c r="F9" s="15">
        <v>67</v>
      </c>
      <c r="G9" s="15">
        <v>98</v>
      </c>
      <c r="H9" s="15">
        <v>89</v>
      </c>
      <c r="I9" s="15">
        <v>65</v>
      </c>
      <c r="J9" s="16">
        <f t="shared" si="0"/>
        <v>489</v>
      </c>
      <c r="K9" s="17">
        <f t="shared" si="1"/>
        <v>81.5</v>
      </c>
    </row>
    <row r="10" spans="2:11">
      <c r="B10" s="13">
        <v>9</v>
      </c>
      <c r="C10" s="14" t="s">
        <v>39</v>
      </c>
      <c r="D10" s="15">
        <v>88</v>
      </c>
      <c r="E10" s="15">
        <v>80</v>
      </c>
      <c r="F10" s="15">
        <v>67</v>
      </c>
      <c r="G10" s="15">
        <v>78</v>
      </c>
      <c r="H10" s="15">
        <v>82</v>
      </c>
      <c r="I10" s="15">
        <v>74</v>
      </c>
      <c r="J10" s="16">
        <f t="shared" si="0"/>
        <v>469</v>
      </c>
      <c r="K10" s="17">
        <f t="shared" si="1"/>
        <v>78.166666666666671</v>
      </c>
    </row>
    <row r="11" spans="2:11" ht="17.25" thickBot="1">
      <c r="B11" s="18">
        <v>10</v>
      </c>
      <c r="C11" s="19" t="s">
        <v>40</v>
      </c>
      <c r="D11" s="20">
        <v>87</v>
      </c>
      <c r="E11" s="20">
        <v>56</v>
      </c>
      <c r="F11" s="20">
        <v>60</v>
      </c>
      <c r="G11" s="20">
        <v>80</v>
      </c>
      <c r="H11" s="20">
        <v>86</v>
      </c>
      <c r="I11" s="20">
        <v>61</v>
      </c>
      <c r="J11" s="21">
        <f t="shared" si="0"/>
        <v>430</v>
      </c>
      <c r="K11" s="22">
        <f t="shared" si="1"/>
        <v>71.666666666666671</v>
      </c>
    </row>
    <row r="12" spans="2:11" ht="18" thickTop="1" thickBot="1"/>
    <row r="13" spans="2:11" ht="17.25" thickTop="1">
      <c r="B13" s="11" t="s">
        <v>21</v>
      </c>
      <c r="C13" s="12" t="s">
        <v>22</v>
      </c>
      <c r="D13" s="12" t="s">
        <v>23</v>
      </c>
      <c r="E13" s="12" t="s">
        <v>24</v>
      </c>
      <c r="F13" s="12" t="s">
        <v>25</v>
      </c>
      <c r="G13" s="12" t="s">
        <v>26</v>
      </c>
      <c r="H13" s="12" t="s">
        <v>27</v>
      </c>
      <c r="I13" s="12" t="s">
        <v>28</v>
      </c>
    </row>
    <row r="14" spans="2:11">
      <c r="B14" s="6">
        <v>3</v>
      </c>
      <c r="C14" s="23" t="str">
        <f>VLOOKUP($B14,$B$2:$I$11,COLUMN(C1)-1,0)</f>
        <v>李勝雄</v>
      </c>
      <c r="D14" s="23">
        <f t="shared" ref="D14:I14" si="2">VLOOKUP($B14,$B$2:$I$11,COLUMN(D1)-1,0)</f>
        <v>62</v>
      </c>
      <c r="E14" s="23">
        <f t="shared" si="2"/>
        <v>65</v>
      </c>
      <c r="F14" s="23">
        <f t="shared" si="2"/>
        <v>65</v>
      </c>
      <c r="G14" s="23">
        <f t="shared" si="2"/>
        <v>54</v>
      </c>
      <c r="H14" s="23">
        <f t="shared" si="2"/>
        <v>60</v>
      </c>
      <c r="I14" s="23">
        <f t="shared" si="2"/>
        <v>50</v>
      </c>
    </row>
  </sheetData>
  <phoneticPr fontId="2" type="noConversion"/>
  <conditionalFormatting sqref="D2:I11">
    <cfRule type="cellIs" dxfId="20" priority="1" stopIfTrue="1" operator="equal">
      <formula>MAX(D$4:D$13)</formula>
    </cfRule>
  </conditionalFormatting>
  <dataValidations count="1">
    <dataValidation type="list" allowBlank="1" showInputMessage="1" showErrorMessage="1" sqref="B14" xr:uid="{00000000-0002-0000-0000-000000000000}">
      <formula1>$B$2:$B$11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DBF6-D419-4DAC-8F1A-0B5AB28007C9}">
  <dimension ref="B1:D20"/>
  <sheetViews>
    <sheetView zoomScale="175" zoomScaleNormal="175" workbookViewId="0">
      <selection activeCell="E3" sqref="E3"/>
    </sheetView>
  </sheetViews>
  <sheetFormatPr defaultRowHeight="16.5"/>
  <cols>
    <col min="2" max="4" width="4.5" customWidth="1"/>
  </cols>
  <sheetData>
    <row r="1" spans="2:4" ht="28.5" customHeight="1">
      <c r="B1">
        <f ca="1">RANDBETWEEN(1,6)</f>
        <v>3</v>
      </c>
    </row>
    <row r="2" spans="2:4" ht="28.5" customHeight="1">
      <c r="B2" s="80" t="str">
        <f ca="1">CHOOSE(B1,"","●","●","●","●","●")</f>
        <v>●</v>
      </c>
      <c r="C2" s="80"/>
      <c r="D2" s="80" t="str">
        <f ca="1">CHOOSE(B1,"","","","●","●","●")</f>
        <v/>
      </c>
    </row>
    <row r="3" spans="2:4" ht="28.5" customHeight="1">
      <c r="B3" s="80" t="str">
        <f ca="1">CHOOSE(B1,"","","","","","●")</f>
        <v/>
      </c>
      <c r="C3" s="80" t="str">
        <f ca="1">CHOOSE(B1,"●","","●","","●","")</f>
        <v>●</v>
      </c>
      <c r="D3" s="80" t="str">
        <f ca="1">CHOOSE(B1,"","","","","","●")</f>
        <v/>
      </c>
    </row>
    <row r="4" spans="2:4" ht="28.5" customHeight="1">
      <c r="B4" s="80" t="str">
        <f ca="1">CHOOSE(B1,"","","","●","●","●")</f>
        <v/>
      </c>
      <c r="C4" s="80"/>
      <c r="D4" s="80" t="str">
        <f ca="1">CHOOSE(B1,"","●","●","●","●","●")</f>
        <v>●</v>
      </c>
    </row>
    <row r="5" spans="2:4" ht="57" customHeight="1"/>
    <row r="6" spans="2:4">
      <c r="B6" s="5" t="s">
        <v>41</v>
      </c>
    </row>
    <row r="7" spans="2:4">
      <c r="B7" s="24"/>
    </row>
    <row r="8" spans="2:4">
      <c r="B8" s="5" t="s">
        <v>42</v>
      </c>
    </row>
    <row r="9" spans="2:4">
      <c r="B9" s="24"/>
    </row>
    <row r="10" spans="2:4">
      <c r="B10" s="5" t="s">
        <v>43</v>
      </c>
    </row>
    <row r="11" spans="2:4">
      <c r="B11" s="24"/>
    </row>
    <row r="12" spans="2:4">
      <c r="B12" s="5" t="s">
        <v>44</v>
      </c>
    </row>
    <row r="13" spans="2:4">
      <c r="B13" s="24"/>
    </row>
    <row r="14" spans="2:4">
      <c r="B14" s="5" t="s">
        <v>45</v>
      </c>
    </row>
    <row r="15" spans="2:4">
      <c r="B15" s="24"/>
    </row>
    <row r="16" spans="2:4">
      <c r="B16" s="5" t="s">
        <v>46</v>
      </c>
    </row>
    <row r="17" spans="2:2">
      <c r="B17" s="24"/>
    </row>
    <row r="18" spans="2:2">
      <c r="B18" s="5" t="s">
        <v>47</v>
      </c>
    </row>
    <row r="19" spans="2:2">
      <c r="B19" s="24"/>
    </row>
    <row r="20" spans="2:2">
      <c r="B20" s="5" t="s">
        <v>48</v>
      </c>
    </row>
  </sheetData>
  <phoneticPr fontId="2" type="noConversion"/>
  <conditionalFormatting sqref="B2">
    <cfRule type="expression" dxfId="17" priority="7">
      <formula>$B$1&gt;=2</formula>
    </cfRule>
  </conditionalFormatting>
  <conditionalFormatting sqref="B3">
    <cfRule type="expression" dxfId="16" priority="6">
      <formula>$B$1=6</formula>
    </cfRule>
  </conditionalFormatting>
  <conditionalFormatting sqref="B4">
    <cfRule type="expression" dxfId="15" priority="5">
      <formula>$B$1&gt;=4</formula>
    </cfRule>
  </conditionalFormatting>
  <conditionalFormatting sqref="C3">
    <cfRule type="expression" dxfId="14" priority="4">
      <formula>OR($B$1=1,$B$1=3,$B$1=5)</formula>
    </cfRule>
  </conditionalFormatting>
  <conditionalFormatting sqref="D2">
    <cfRule type="expression" dxfId="13" priority="3">
      <formula>$B$1&gt;=4</formula>
    </cfRule>
  </conditionalFormatting>
  <conditionalFormatting sqref="D3">
    <cfRule type="expression" dxfId="12" priority="2">
      <formula>$B$1=6</formula>
    </cfRule>
  </conditionalFormatting>
  <conditionalFormatting sqref="D4">
    <cfRule type="expression" dxfId="11" priority="1">
      <formula>$B$1&gt;=2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E0A4-24B0-4B27-8824-6684580D67CD}">
  <dimension ref="C1:J20"/>
  <sheetViews>
    <sheetView topLeftCell="C1" workbookViewId="0">
      <selection activeCell="I6" sqref="I6"/>
    </sheetView>
  </sheetViews>
  <sheetFormatPr defaultRowHeight="16.5"/>
  <cols>
    <col min="3" max="3" width="13.875" bestFit="1" customWidth="1"/>
    <col min="4" max="7" width="8.125" bestFit="1" customWidth="1"/>
    <col min="10" max="10" width="14.125" customWidth="1"/>
  </cols>
  <sheetData>
    <row r="1" spans="3:10" ht="8.25" customHeight="1"/>
    <row r="2" spans="3:10" ht="26.25" customHeight="1">
      <c r="I2" s="65" t="s">
        <v>135</v>
      </c>
      <c r="J2">
        <v>9</v>
      </c>
    </row>
    <row r="3" spans="3:10">
      <c r="C3" s="62" t="s">
        <v>136</v>
      </c>
      <c r="D3" s="61" t="s">
        <v>134</v>
      </c>
      <c r="E3" s="61" t="s">
        <v>137</v>
      </c>
      <c r="F3" s="61" t="s">
        <v>138</v>
      </c>
      <c r="G3" s="61" t="s">
        <v>139</v>
      </c>
      <c r="I3" s="65"/>
    </row>
    <row r="4" spans="3:10">
      <c r="C4" s="63" t="s">
        <v>140</v>
      </c>
      <c r="D4" s="64">
        <v>11781</v>
      </c>
      <c r="E4" s="64">
        <v>21977</v>
      </c>
      <c r="F4" s="64">
        <v>42402</v>
      </c>
      <c r="G4" s="64">
        <v>15964</v>
      </c>
    </row>
    <row r="5" spans="3:10">
      <c r="C5" s="63" t="s">
        <v>141</v>
      </c>
      <c r="D5" s="64">
        <v>69467</v>
      </c>
      <c r="E5" s="64">
        <v>14579</v>
      </c>
      <c r="F5" s="64">
        <v>13654</v>
      </c>
      <c r="G5" s="64">
        <v>35138</v>
      </c>
    </row>
    <row r="6" spans="3:10">
      <c r="C6" s="63" t="s">
        <v>142</v>
      </c>
      <c r="D6" s="64">
        <v>14221</v>
      </c>
      <c r="E6" s="64">
        <v>23415</v>
      </c>
      <c r="F6" s="64">
        <v>8486</v>
      </c>
      <c r="G6" s="64">
        <v>50719</v>
      </c>
    </row>
    <row r="7" spans="3:10">
      <c r="C7" s="63" t="s">
        <v>143</v>
      </c>
      <c r="D7" s="64">
        <v>35651</v>
      </c>
      <c r="E7" s="64">
        <v>120930</v>
      </c>
      <c r="F7" s="64">
        <v>4197</v>
      </c>
      <c r="G7" s="64">
        <v>45040</v>
      </c>
    </row>
    <row r="8" spans="3:10">
      <c r="C8" s="63" t="s">
        <v>144</v>
      </c>
      <c r="D8" s="64">
        <v>8476</v>
      </c>
      <c r="E8" s="64">
        <v>44579</v>
      </c>
      <c r="F8" s="64">
        <v>12182</v>
      </c>
      <c r="G8" s="64">
        <v>11231</v>
      </c>
    </row>
    <row r="9" spans="3:10">
      <c r="C9" s="63" t="s">
        <v>145</v>
      </c>
      <c r="D9" s="64">
        <v>231351</v>
      </c>
      <c r="E9" s="64">
        <v>19603</v>
      </c>
      <c r="F9" s="64">
        <v>64726</v>
      </c>
      <c r="G9" s="64">
        <v>10811</v>
      </c>
    </row>
    <row r="10" spans="3:10">
      <c r="C10" s="63" t="s">
        <v>146</v>
      </c>
      <c r="D10" s="64">
        <v>153530</v>
      </c>
      <c r="E10" s="64">
        <v>10213</v>
      </c>
      <c r="F10" s="64">
        <v>6912</v>
      </c>
      <c r="G10" s="64">
        <v>34299</v>
      </c>
    </row>
    <row r="11" spans="3:10">
      <c r="C11" s="63" t="s">
        <v>147</v>
      </c>
      <c r="D11" s="64">
        <v>26605</v>
      </c>
      <c r="E11" s="64">
        <v>13461</v>
      </c>
      <c r="F11" s="64">
        <v>15538</v>
      </c>
      <c r="G11" s="64">
        <v>52773</v>
      </c>
    </row>
    <row r="12" spans="3:10">
      <c r="C12" s="63" t="s">
        <v>148</v>
      </c>
      <c r="D12" s="64">
        <v>32238</v>
      </c>
      <c r="E12" s="64">
        <v>31649</v>
      </c>
      <c r="F12" s="64">
        <v>46531</v>
      </c>
      <c r="G12" s="64">
        <v>21311</v>
      </c>
    </row>
    <row r="13" spans="3:10">
      <c r="C13" s="63" t="s">
        <v>149</v>
      </c>
      <c r="D13" s="64">
        <v>14641</v>
      </c>
      <c r="E13" s="64">
        <v>12057</v>
      </c>
      <c r="F13" s="64">
        <v>17283</v>
      </c>
      <c r="G13" s="64">
        <v>45154</v>
      </c>
    </row>
    <row r="14" spans="3:10">
      <c r="C14" s="63" t="s">
        <v>150</v>
      </c>
      <c r="D14" s="64">
        <v>74753</v>
      </c>
      <c r="E14" s="64">
        <v>228978</v>
      </c>
      <c r="F14" s="64">
        <v>46653</v>
      </c>
      <c r="G14" s="64">
        <v>3478</v>
      </c>
    </row>
    <row r="15" spans="3:10">
      <c r="C15" s="63" t="s">
        <v>151</v>
      </c>
      <c r="D15" s="64">
        <v>12011</v>
      </c>
      <c r="E15" s="64">
        <v>21495</v>
      </c>
      <c r="F15" s="64">
        <v>21667</v>
      </c>
      <c r="G15" s="64">
        <v>82169</v>
      </c>
    </row>
    <row r="16" spans="3:10">
      <c r="C16" s="63" t="s">
        <v>152</v>
      </c>
      <c r="D16" s="64">
        <v>41497</v>
      </c>
      <c r="E16" s="64">
        <v>58474</v>
      </c>
      <c r="F16" s="64">
        <v>16172</v>
      </c>
      <c r="G16" s="64">
        <v>29386</v>
      </c>
    </row>
    <row r="17" spans="3:7">
      <c r="C17" s="63" t="s">
        <v>153</v>
      </c>
      <c r="D17" s="64">
        <v>11968</v>
      </c>
      <c r="E17" s="64">
        <v>56692</v>
      </c>
      <c r="F17" s="64">
        <v>13146</v>
      </c>
      <c r="G17" s="64">
        <v>55347</v>
      </c>
    </row>
    <row r="18" spans="3:7">
      <c r="C18" s="63" t="s">
        <v>154</v>
      </c>
      <c r="D18" s="64">
        <v>16696</v>
      </c>
      <c r="E18" s="64">
        <v>108821</v>
      </c>
      <c r="F18" s="64">
        <v>6985</v>
      </c>
      <c r="G18" s="64">
        <v>12503</v>
      </c>
    </row>
    <row r="19" spans="3:7">
      <c r="C19" s="63" t="s">
        <v>155</v>
      </c>
      <c r="D19" s="64">
        <v>30952</v>
      </c>
      <c r="E19" s="64">
        <v>94701</v>
      </c>
      <c r="F19" s="64">
        <v>54860</v>
      </c>
      <c r="G19" s="64">
        <v>28313</v>
      </c>
    </row>
    <row r="20" spans="3:7">
      <c r="C20" s="63" t="s">
        <v>156</v>
      </c>
      <c r="D20" s="64">
        <v>11046</v>
      </c>
      <c r="E20" s="64">
        <v>33623</v>
      </c>
      <c r="F20" s="64">
        <v>207668</v>
      </c>
      <c r="G20" s="64">
        <v>22552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Drop Down 1">
              <controlPr defaultSize="0" autoLine="0" autoPict="0">
                <anchor moveWithCells="1">
                  <from>
                    <xdr:col>8</xdr:col>
                    <xdr:colOff>685800</xdr:colOff>
                    <xdr:row>0</xdr:row>
                    <xdr:rowOff>104775</xdr:rowOff>
                  </from>
                  <to>
                    <xdr:col>10</xdr:col>
                    <xdr:colOff>0</xdr:colOff>
                    <xdr:row>1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6046-C9A9-4B41-80AF-8745DE8639C1}">
  <dimension ref="A1:BG13"/>
  <sheetViews>
    <sheetView zoomScale="70" zoomScaleNormal="70" workbookViewId="0">
      <selection activeCell="G2" sqref="G2"/>
    </sheetView>
  </sheetViews>
  <sheetFormatPr defaultRowHeight="16.5"/>
  <cols>
    <col min="1" max="1" width="19.125" style="57" bestFit="1" customWidth="1"/>
    <col min="2" max="3" width="10.5" style="57" bestFit="1" customWidth="1"/>
    <col min="4" max="4" width="9" style="57"/>
    <col min="5" max="6" width="4" style="57" customWidth="1"/>
    <col min="7" max="59" width="4.375" style="66" customWidth="1"/>
    <col min="60" max="203" width="9" style="57"/>
    <col min="204" max="204" width="19.125" style="57" bestFit="1" customWidth="1"/>
    <col min="205" max="206" width="10.5" style="57" bestFit="1" customWidth="1"/>
    <col min="207" max="459" width="9" style="57"/>
    <col min="460" max="460" width="19.125" style="57" bestFit="1" customWidth="1"/>
    <col min="461" max="462" width="10.5" style="57" bestFit="1" customWidth="1"/>
    <col min="463" max="715" width="9" style="57"/>
    <col min="716" max="716" width="19.125" style="57" bestFit="1" customWidth="1"/>
    <col min="717" max="718" width="10.5" style="57" bestFit="1" customWidth="1"/>
    <col min="719" max="971" width="9" style="57"/>
    <col min="972" max="972" width="19.125" style="57" bestFit="1" customWidth="1"/>
    <col min="973" max="974" width="10.5" style="57" bestFit="1" customWidth="1"/>
    <col min="975" max="1227" width="9" style="57"/>
    <col min="1228" max="1228" width="19.125" style="57" bestFit="1" customWidth="1"/>
    <col min="1229" max="1230" width="10.5" style="57" bestFit="1" customWidth="1"/>
    <col min="1231" max="1483" width="9" style="57"/>
    <col min="1484" max="1484" width="19.125" style="57" bestFit="1" customWidth="1"/>
    <col min="1485" max="1486" width="10.5" style="57" bestFit="1" customWidth="1"/>
    <col min="1487" max="1739" width="9" style="57"/>
    <col min="1740" max="1740" width="19.125" style="57" bestFit="1" customWidth="1"/>
    <col min="1741" max="1742" width="10.5" style="57" bestFit="1" customWidth="1"/>
    <col min="1743" max="1995" width="9" style="57"/>
    <col min="1996" max="1996" width="19.125" style="57" bestFit="1" customWidth="1"/>
    <col min="1997" max="1998" width="10.5" style="57" bestFit="1" customWidth="1"/>
    <col min="1999" max="2251" width="9" style="57"/>
    <col min="2252" max="2252" width="19.125" style="57" bestFit="1" customWidth="1"/>
    <col min="2253" max="2254" width="10.5" style="57" bestFit="1" customWidth="1"/>
    <col min="2255" max="2507" width="9" style="57"/>
    <col min="2508" max="2508" width="19.125" style="57" bestFit="1" customWidth="1"/>
    <col min="2509" max="2510" width="10.5" style="57" bestFit="1" customWidth="1"/>
    <col min="2511" max="2763" width="9" style="57"/>
    <col min="2764" max="2764" width="19.125" style="57" bestFit="1" customWidth="1"/>
    <col min="2765" max="2766" width="10.5" style="57" bestFit="1" customWidth="1"/>
    <col min="2767" max="3019" width="9" style="57"/>
    <col min="3020" max="3020" width="19.125" style="57" bestFit="1" customWidth="1"/>
    <col min="3021" max="3022" width="10.5" style="57" bestFit="1" customWidth="1"/>
    <col min="3023" max="3275" width="9" style="57"/>
    <col min="3276" max="3276" width="19.125" style="57" bestFit="1" customWidth="1"/>
    <col min="3277" max="3278" width="10.5" style="57" bestFit="1" customWidth="1"/>
    <col min="3279" max="3531" width="9" style="57"/>
    <col min="3532" max="3532" width="19.125" style="57" bestFit="1" customWidth="1"/>
    <col min="3533" max="3534" width="10.5" style="57" bestFit="1" customWidth="1"/>
    <col min="3535" max="3787" width="9" style="57"/>
    <col min="3788" max="3788" width="19.125" style="57" bestFit="1" customWidth="1"/>
    <col min="3789" max="3790" width="10.5" style="57" bestFit="1" customWidth="1"/>
    <col min="3791" max="4043" width="9" style="57"/>
    <col min="4044" max="4044" width="19.125" style="57" bestFit="1" customWidth="1"/>
    <col min="4045" max="4046" width="10.5" style="57" bestFit="1" customWidth="1"/>
    <col min="4047" max="4299" width="9" style="57"/>
    <col min="4300" max="4300" width="19.125" style="57" bestFit="1" customWidth="1"/>
    <col min="4301" max="4302" width="10.5" style="57" bestFit="1" customWidth="1"/>
    <col min="4303" max="4555" width="9" style="57"/>
    <col min="4556" max="4556" width="19.125" style="57" bestFit="1" customWidth="1"/>
    <col min="4557" max="4558" width="10.5" style="57" bestFit="1" customWidth="1"/>
    <col min="4559" max="4811" width="9" style="57"/>
    <col min="4812" max="4812" width="19.125" style="57" bestFit="1" customWidth="1"/>
    <col min="4813" max="4814" width="10.5" style="57" bestFit="1" customWidth="1"/>
    <col min="4815" max="5067" width="9" style="57"/>
    <col min="5068" max="5068" width="19.125" style="57" bestFit="1" customWidth="1"/>
    <col min="5069" max="5070" width="10.5" style="57" bestFit="1" customWidth="1"/>
    <col min="5071" max="5323" width="9" style="57"/>
    <col min="5324" max="5324" width="19.125" style="57" bestFit="1" customWidth="1"/>
    <col min="5325" max="5326" width="10.5" style="57" bestFit="1" customWidth="1"/>
    <col min="5327" max="5579" width="9" style="57"/>
    <col min="5580" max="5580" width="19.125" style="57" bestFit="1" customWidth="1"/>
    <col min="5581" max="5582" width="10.5" style="57" bestFit="1" customWidth="1"/>
    <col min="5583" max="5835" width="9" style="57"/>
    <col min="5836" max="5836" width="19.125" style="57" bestFit="1" customWidth="1"/>
    <col min="5837" max="5838" width="10.5" style="57" bestFit="1" customWidth="1"/>
    <col min="5839" max="6091" width="9" style="57"/>
    <col min="6092" max="6092" width="19.125" style="57" bestFit="1" customWidth="1"/>
    <col min="6093" max="6094" width="10.5" style="57" bestFit="1" customWidth="1"/>
    <col min="6095" max="6347" width="9" style="57"/>
    <col min="6348" max="6348" width="19.125" style="57" bestFit="1" customWidth="1"/>
    <col min="6349" max="6350" width="10.5" style="57" bestFit="1" customWidth="1"/>
    <col min="6351" max="6603" width="9" style="57"/>
    <col min="6604" max="6604" width="19.125" style="57" bestFit="1" customWidth="1"/>
    <col min="6605" max="6606" width="10.5" style="57" bestFit="1" customWidth="1"/>
    <col min="6607" max="6859" width="9" style="57"/>
    <col min="6860" max="6860" width="19.125" style="57" bestFit="1" customWidth="1"/>
    <col min="6861" max="6862" width="10.5" style="57" bestFit="1" customWidth="1"/>
    <col min="6863" max="7115" width="9" style="57"/>
    <col min="7116" max="7116" width="19.125" style="57" bestFit="1" customWidth="1"/>
    <col min="7117" max="7118" width="10.5" style="57" bestFit="1" customWidth="1"/>
    <col min="7119" max="7371" width="9" style="57"/>
    <col min="7372" max="7372" width="19.125" style="57" bestFit="1" customWidth="1"/>
    <col min="7373" max="7374" width="10.5" style="57" bestFit="1" customWidth="1"/>
    <col min="7375" max="7627" width="9" style="57"/>
    <col min="7628" max="7628" width="19.125" style="57" bestFit="1" customWidth="1"/>
    <col min="7629" max="7630" width="10.5" style="57" bestFit="1" customWidth="1"/>
    <col min="7631" max="7883" width="9" style="57"/>
    <col min="7884" max="7884" width="19.125" style="57" bestFit="1" customWidth="1"/>
    <col min="7885" max="7886" width="10.5" style="57" bestFit="1" customWidth="1"/>
    <col min="7887" max="8139" width="9" style="57"/>
    <col min="8140" max="8140" width="19.125" style="57" bestFit="1" customWidth="1"/>
    <col min="8141" max="8142" width="10.5" style="57" bestFit="1" customWidth="1"/>
    <col min="8143" max="8395" width="9" style="57"/>
    <col min="8396" max="8396" width="19.125" style="57" bestFit="1" customWidth="1"/>
    <col min="8397" max="8398" width="10.5" style="57" bestFit="1" customWidth="1"/>
    <col min="8399" max="8651" width="9" style="57"/>
    <col min="8652" max="8652" width="19.125" style="57" bestFit="1" customWidth="1"/>
    <col min="8653" max="8654" width="10.5" style="57" bestFit="1" customWidth="1"/>
    <col min="8655" max="8907" width="9" style="57"/>
    <col min="8908" max="8908" width="19.125" style="57" bestFit="1" customWidth="1"/>
    <col min="8909" max="8910" width="10.5" style="57" bestFit="1" customWidth="1"/>
    <col min="8911" max="9163" width="9" style="57"/>
    <col min="9164" max="9164" width="19.125" style="57" bestFit="1" customWidth="1"/>
    <col min="9165" max="9166" width="10.5" style="57" bestFit="1" customWidth="1"/>
    <col min="9167" max="9419" width="9" style="57"/>
    <col min="9420" max="9420" width="19.125" style="57" bestFit="1" customWidth="1"/>
    <col min="9421" max="9422" width="10.5" style="57" bestFit="1" customWidth="1"/>
    <col min="9423" max="9675" width="9" style="57"/>
    <col min="9676" max="9676" width="19.125" style="57" bestFit="1" customWidth="1"/>
    <col min="9677" max="9678" width="10.5" style="57" bestFit="1" customWidth="1"/>
    <col min="9679" max="9931" width="9" style="57"/>
    <col min="9932" max="9932" width="19.125" style="57" bestFit="1" customWidth="1"/>
    <col min="9933" max="9934" width="10.5" style="57" bestFit="1" customWidth="1"/>
    <col min="9935" max="10187" width="9" style="57"/>
    <col min="10188" max="10188" width="19.125" style="57" bestFit="1" customWidth="1"/>
    <col min="10189" max="10190" width="10.5" style="57" bestFit="1" customWidth="1"/>
    <col min="10191" max="10443" width="9" style="57"/>
    <col min="10444" max="10444" width="19.125" style="57" bestFit="1" customWidth="1"/>
    <col min="10445" max="10446" width="10.5" style="57" bestFit="1" customWidth="1"/>
    <col min="10447" max="10699" width="9" style="57"/>
    <col min="10700" max="10700" width="19.125" style="57" bestFit="1" customWidth="1"/>
    <col min="10701" max="10702" width="10.5" style="57" bestFit="1" customWidth="1"/>
    <col min="10703" max="10955" width="9" style="57"/>
    <col min="10956" max="10956" width="19.125" style="57" bestFit="1" customWidth="1"/>
    <col min="10957" max="10958" width="10.5" style="57" bestFit="1" customWidth="1"/>
    <col min="10959" max="11211" width="9" style="57"/>
    <col min="11212" max="11212" width="19.125" style="57" bestFit="1" customWidth="1"/>
    <col min="11213" max="11214" width="10.5" style="57" bestFit="1" customWidth="1"/>
    <col min="11215" max="11467" width="9" style="57"/>
    <col min="11468" max="11468" width="19.125" style="57" bestFit="1" customWidth="1"/>
    <col min="11469" max="11470" width="10.5" style="57" bestFit="1" customWidth="1"/>
    <col min="11471" max="11723" width="9" style="57"/>
    <col min="11724" max="11724" width="19.125" style="57" bestFit="1" customWidth="1"/>
    <col min="11725" max="11726" width="10.5" style="57" bestFit="1" customWidth="1"/>
    <col min="11727" max="11979" width="9" style="57"/>
    <col min="11980" max="11980" width="19.125" style="57" bestFit="1" customWidth="1"/>
    <col min="11981" max="11982" width="10.5" style="57" bestFit="1" customWidth="1"/>
    <col min="11983" max="12235" width="9" style="57"/>
    <col min="12236" max="12236" width="19.125" style="57" bestFit="1" customWidth="1"/>
    <col min="12237" max="12238" width="10.5" style="57" bestFit="1" customWidth="1"/>
    <col min="12239" max="12491" width="9" style="57"/>
    <col min="12492" max="12492" width="19.125" style="57" bestFit="1" customWidth="1"/>
    <col min="12493" max="12494" width="10.5" style="57" bestFit="1" customWidth="1"/>
    <col min="12495" max="12747" width="9" style="57"/>
    <col min="12748" max="12748" width="19.125" style="57" bestFit="1" customWidth="1"/>
    <col min="12749" max="12750" width="10.5" style="57" bestFit="1" customWidth="1"/>
    <col min="12751" max="13003" width="9" style="57"/>
    <col min="13004" max="13004" width="19.125" style="57" bestFit="1" customWidth="1"/>
    <col min="13005" max="13006" width="10.5" style="57" bestFit="1" customWidth="1"/>
    <col min="13007" max="13259" width="9" style="57"/>
    <col min="13260" max="13260" width="19.125" style="57" bestFit="1" customWidth="1"/>
    <col min="13261" max="13262" width="10.5" style="57" bestFit="1" customWidth="1"/>
    <col min="13263" max="13515" width="9" style="57"/>
    <col min="13516" max="13516" width="19.125" style="57" bestFit="1" customWidth="1"/>
    <col min="13517" max="13518" width="10.5" style="57" bestFit="1" customWidth="1"/>
    <col min="13519" max="13771" width="9" style="57"/>
    <col min="13772" max="13772" width="19.125" style="57" bestFit="1" customWidth="1"/>
    <col min="13773" max="13774" width="10.5" style="57" bestFit="1" customWidth="1"/>
    <col min="13775" max="14027" width="9" style="57"/>
    <col min="14028" max="14028" width="19.125" style="57" bestFit="1" customWidth="1"/>
    <col min="14029" max="14030" width="10.5" style="57" bestFit="1" customWidth="1"/>
    <col min="14031" max="14283" width="9" style="57"/>
    <col min="14284" max="14284" width="19.125" style="57" bestFit="1" customWidth="1"/>
    <col min="14285" max="14286" width="10.5" style="57" bestFit="1" customWidth="1"/>
    <col min="14287" max="14539" width="9" style="57"/>
    <col min="14540" max="14540" width="19.125" style="57" bestFit="1" customWidth="1"/>
    <col min="14541" max="14542" width="10.5" style="57" bestFit="1" customWidth="1"/>
    <col min="14543" max="14795" width="9" style="57"/>
    <col min="14796" max="14796" width="19.125" style="57" bestFit="1" customWidth="1"/>
    <col min="14797" max="14798" width="10.5" style="57" bestFit="1" customWidth="1"/>
    <col min="14799" max="15051" width="9" style="57"/>
    <col min="15052" max="15052" width="19.125" style="57" bestFit="1" customWidth="1"/>
    <col min="15053" max="15054" width="10.5" style="57" bestFit="1" customWidth="1"/>
    <col min="15055" max="15307" width="9" style="57"/>
    <col min="15308" max="15308" width="19.125" style="57" bestFit="1" customWidth="1"/>
    <col min="15309" max="15310" width="10.5" style="57" bestFit="1" customWidth="1"/>
    <col min="15311" max="15563" width="9" style="57"/>
    <col min="15564" max="15564" width="19.125" style="57" bestFit="1" customWidth="1"/>
    <col min="15565" max="15566" width="10.5" style="57" bestFit="1" customWidth="1"/>
    <col min="15567" max="15819" width="9" style="57"/>
    <col min="15820" max="15820" width="19.125" style="57" bestFit="1" customWidth="1"/>
    <col min="15821" max="15822" width="10.5" style="57" bestFit="1" customWidth="1"/>
    <col min="15823" max="16075" width="9" style="57"/>
    <col min="16076" max="16076" width="19.125" style="57" bestFit="1" customWidth="1"/>
    <col min="16077" max="16078" width="10.5" style="57" bestFit="1" customWidth="1"/>
    <col min="16079" max="16384" width="9" style="57"/>
  </cols>
  <sheetData>
    <row r="1" spans="1:59" ht="21">
      <c r="A1" s="56" t="s">
        <v>121</v>
      </c>
      <c r="B1" s="57" t="s">
        <v>122</v>
      </c>
      <c r="C1" s="57" t="s">
        <v>123</v>
      </c>
      <c r="D1" s="57" t="s">
        <v>124</v>
      </c>
      <c r="G1" s="69">
        <f>B2</f>
        <v>43148</v>
      </c>
      <c r="H1" s="69">
        <f>G1+1</f>
        <v>43149</v>
      </c>
      <c r="I1" s="69">
        <f t="shared" ref="I1:BG1" si="0">H1+4</f>
        <v>43153</v>
      </c>
      <c r="J1" s="69">
        <f t="shared" si="0"/>
        <v>43157</v>
      </c>
      <c r="K1" s="69">
        <f t="shared" si="0"/>
        <v>43161</v>
      </c>
      <c r="L1" s="69">
        <f t="shared" si="0"/>
        <v>43165</v>
      </c>
      <c r="M1" s="69">
        <f t="shared" si="0"/>
        <v>43169</v>
      </c>
      <c r="N1" s="69">
        <f t="shared" si="0"/>
        <v>43173</v>
      </c>
      <c r="O1" s="69">
        <f t="shared" si="0"/>
        <v>43177</v>
      </c>
      <c r="P1" s="69">
        <f t="shared" si="0"/>
        <v>43181</v>
      </c>
      <c r="Q1" s="69">
        <f t="shared" si="0"/>
        <v>43185</v>
      </c>
      <c r="R1" s="69">
        <f t="shared" si="0"/>
        <v>43189</v>
      </c>
      <c r="S1" s="69">
        <f t="shared" si="0"/>
        <v>43193</v>
      </c>
      <c r="T1" s="69">
        <f t="shared" si="0"/>
        <v>43197</v>
      </c>
      <c r="U1" s="69">
        <f t="shared" si="0"/>
        <v>43201</v>
      </c>
      <c r="V1" s="69">
        <f t="shared" si="0"/>
        <v>43205</v>
      </c>
      <c r="W1" s="69">
        <f t="shared" si="0"/>
        <v>43209</v>
      </c>
      <c r="X1" s="69">
        <f t="shared" si="0"/>
        <v>43213</v>
      </c>
      <c r="Y1" s="69">
        <f t="shared" si="0"/>
        <v>43217</v>
      </c>
      <c r="Z1" s="69">
        <f t="shared" si="0"/>
        <v>43221</v>
      </c>
      <c r="AA1" s="69">
        <f t="shared" si="0"/>
        <v>43225</v>
      </c>
      <c r="AB1" s="69">
        <f t="shared" si="0"/>
        <v>43229</v>
      </c>
      <c r="AC1" s="69">
        <f t="shared" si="0"/>
        <v>43233</v>
      </c>
      <c r="AD1" s="69">
        <f t="shared" si="0"/>
        <v>43237</v>
      </c>
      <c r="AE1" s="69">
        <f t="shared" si="0"/>
        <v>43241</v>
      </c>
      <c r="AF1" s="69">
        <f t="shared" si="0"/>
        <v>43245</v>
      </c>
      <c r="AG1" s="69">
        <f t="shared" si="0"/>
        <v>43249</v>
      </c>
      <c r="AH1" s="69">
        <f t="shared" si="0"/>
        <v>43253</v>
      </c>
      <c r="AI1" s="69">
        <f t="shared" si="0"/>
        <v>43257</v>
      </c>
      <c r="AJ1" s="69">
        <f t="shared" si="0"/>
        <v>43261</v>
      </c>
      <c r="AK1" s="69">
        <f t="shared" si="0"/>
        <v>43265</v>
      </c>
      <c r="AL1" s="69">
        <f t="shared" si="0"/>
        <v>43269</v>
      </c>
      <c r="AM1" s="69">
        <f t="shared" si="0"/>
        <v>43273</v>
      </c>
      <c r="AN1" s="69">
        <f t="shared" si="0"/>
        <v>43277</v>
      </c>
      <c r="AO1" s="69">
        <f t="shared" si="0"/>
        <v>43281</v>
      </c>
      <c r="AP1" s="69">
        <f t="shared" si="0"/>
        <v>43285</v>
      </c>
      <c r="AQ1" s="69">
        <f t="shared" si="0"/>
        <v>43289</v>
      </c>
      <c r="AR1" s="69">
        <f t="shared" si="0"/>
        <v>43293</v>
      </c>
      <c r="AS1" s="69">
        <f t="shared" si="0"/>
        <v>43297</v>
      </c>
      <c r="AT1" s="69">
        <f t="shared" si="0"/>
        <v>43301</v>
      </c>
      <c r="AU1" s="69">
        <f t="shared" si="0"/>
        <v>43305</v>
      </c>
      <c r="AV1" s="69">
        <f t="shared" si="0"/>
        <v>43309</v>
      </c>
      <c r="AW1" s="69">
        <f t="shared" si="0"/>
        <v>43313</v>
      </c>
      <c r="AX1" s="69">
        <f t="shared" si="0"/>
        <v>43317</v>
      </c>
      <c r="AY1" s="69">
        <f t="shared" si="0"/>
        <v>43321</v>
      </c>
      <c r="AZ1" s="69">
        <f t="shared" si="0"/>
        <v>43325</v>
      </c>
      <c r="BA1" s="69">
        <f t="shared" si="0"/>
        <v>43329</v>
      </c>
      <c r="BB1" s="69">
        <f t="shared" si="0"/>
        <v>43333</v>
      </c>
      <c r="BC1" s="69">
        <f t="shared" si="0"/>
        <v>43337</v>
      </c>
      <c r="BD1" s="69">
        <f t="shared" si="0"/>
        <v>43341</v>
      </c>
      <c r="BE1" s="69">
        <f t="shared" si="0"/>
        <v>43345</v>
      </c>
      <c r="BF1" s="69">
        <f t="shared" si="0"/>
        <v>43349</v>
      </c>
      <c r="BG1" s="69">
        <f t="shared" si="0"/>
        <v>43353</v>
      </c>
    </row>
    <row r="2" spans="1:59">
      <c r="A2" s="57" t="s">
        <v>125</v>
      </c>
      <c r="B2" s="58">
        <v>43148</v>
      </c>
      <c r="C2" s="59">
        <v>14</v>
      </c>
      <c r="D2" s="68">
        <f t="shared" ref="D2:D10" si="1">B2+C2</f>
        <v>43162</v>
      </c>
      <c r="E2" s="60"/>
    </row>
    <row r="3" spans="1:59">
      <c r="A3" s="57" t="s">
        <v>126</v>
      </c>
      <c r="B3" s="68">
        <f>C2+B2+1</f>
        <v>43163</v>
      </c>
      <c r="C3" s="59">
        <v>18</v>
      </c>
      <c r="D3" s="68">
        <f t="shared" si="1"/>
        <v>43181</v>
      </c>
      <c r="E3" s="60"/>
    </row>
    <row r="4" spans="1:59">
      <c r="A4" s="57" t="s">
        <v>127</v>
      </c>
      <c r="B4" s="68">
        <f t="shared" ref="B4:B10" si="2">C3+B3+1</f>
        <v>43182</v>
      </c>
      <c r="C4" s="59">
        <v>21</v>
      </c>
      <c r="D4" s="68">
        <f t="shared" si="1"/>
        <v>43203</v>
      </c>
      <c r="E4" s="60"/>
    </row>
    <row r="5" spans="1:59">
      <c r="A5" s="57" t="s">
        <v>128</v>
      </c>
      <c r="B5" s="68">
        <f t="shared" si="2"/>
        <v>43204</v>
      </c>
      <c r="C5" s="59">
        <v>8</v>
      </c>
      <c r="D5" s="68">
        <f t="shared" si="1"/>
        <v>43212</v>
      </c>
      <c r="E5" s="60"/>
    </row>
    <row r="6" spans="1:59">
      <c r="A6" s="57" t="s">
        <v>129</v>
      </c>
      <c r="B6" s="68">
        <f t="shared" si="2"/>
        <v>43213</v>
      </c>
      <c r="C6" s="59">
        <v>14</v>
      </c>
      <c r="D6" s="68">
        <f t="shared" si="1"/>
        <v>43227</v>
      </c>
      <c r="E6" s="60"/>
    </row>
    <row r="7" spans="1:59">
      <c r="A7" s="57" t="s">
        <v>130</v>
      </c>
      <c r="B7" s="68">
        <f t="shared" si="2"/>
        <v>43228</v>
      </c>
      <c r="C7" s="59">
        <v>21</v>
      </c>
      <c r="D7" s="68">
        <f t="shared" si="1"/>
        <v>43249</v>
      </c>
      <c r="E7" s="60"/>
    </row>
    <row r="8" spans="1:59">
      <c r="A8" s="57" t="s">
        <v>131</v>
      </c>
      <c r="B8" s="68">
        <f t="shared" si="2"/>
        <v>43250</v>
      </c>
      <c r="C8" s="59">
        <v>14</v>
      </c>
      <c r="D8" s="68">
        <f t="shared" si="1"/>
        <v>43264</v>
      </c>
      <c r="E8" s="60"/>
    </row>
    <row r="9" spans="1:59">
      <c r="A9" s="57" t="s">
        <v>132</v>
      </c>
      <c r="B9" s="68">
        <f t="shared" si="2"/>
        <v>43265</v>
      </c>
      <c r="C9" s="59">
        <v>25</v>
      </c>
      <c r="D9" s="68">
        <f t="shared" si="1"/>
        <v>43290</v>
      </c>
      <c r="E9" s="60"/>
    </row>
    <row r="10" spans="1:59">
      <c r="A10" s="57" t="s">
        <v>133</v>
      </c>
      <c r="B10" s="68">
        <f t="shared" si="2"/>
        <v>43291</v>
      </c>
      <c r="C10" s="59">
        <v>30</v>
      </c>
      <c r="D10" s="68">
        <f t="shared" si="1"/>
        <v>43321</v>
      </c>
      <c r="E10" s="60"/>
    </row>
    <row r="11" spans="1:59">
      <c r="E11" s="60"/>
    </row>
    <row r="12" spans="1:59">
      <c r="E12" s="60"/>
    </row>
    <row r="13" spans="1:59">
      <c r="E13" s="60"/>
    </row>
  </sheetData>
  <phoneticPr fontId="2" type="noConversion"/>
  <conditionalFormatting sqref="G2:BG2">
    <cfRule type="expression" dxfId="10" priority="14">
      <formula>AND(G$1&gt;=$B2,G$1&lt;=$D2)</formula>
    </cfRule>
  </conditionalFormatting>
  <conditionalFormatting sqref="G3:BG3">
    <cfRule type="expression" dxfId="9" priority="12">
      <formula>AND(G$1&gt;=$B3,G$1&lt;=$D3)</formula>
    </cfRule>
  </conditionalFormatting>
  <conditionalFormatting sqref="G4:BG4">
    <cfRule type="expression" dxfId="8" priority="10">
      <formula>AND(G$1&gt;=$B4,G$1&lt;=$D4)</formula>
    </cfRule>
  </conditionalFormatting>
  <conditionalFormatting sqref="G6:BG6">
    <cfRule type="expression" dxfId="7" priority="9">
      <formula>AND(G$1&gt;=$B6,G$1&lt;=$D6)</formula>
    </cfRule>
  </conditionalFormatting>
  <conditionalFormatting sqref="G8:BG8">
    <cfRule type="expression" dxfId="6" priority="8">
      <formula>AND(G$1&gt;=$B8,G$1&lt;=$D8)</formula>
    </cfRule>
  </conditionalFormatting>
  <conditionalFormatting sqref="G10:BG10">
    <cfRule type="expression" dxfId="5" priority="7">
      <formula>AND(G$1&gt;=$B10,G$1&lt;=$D10)</formula>
    </cfRule>
  </conditionalFormatting>
  <conditionalFormatting sqref="G5:BG5">
    <cfRule type="expression" dxfId="4" priority="3">
      <formula>AND(G$1&gt;=$B5,G$1&lt;=$D5)</formula>
    </cfRule>
  </conditionalFormatting>
  <conditionalFormatting sqref="G7:BG7">
    <cfRule type="expression" dxfId="3" priority="2">
      <formula>AND(G$1&gt;=$B7,G$1&lt;=$D7)</formula>
    </cfRule>
  </conditionalFormatting>
  <conditionalFormatting sqref="G9:BG9">
    <cfRule type="expression" dxfId="2" priority="1">
      <formula>AND(G$1&gt;=$B9,G$1&lt;=$D9)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677C-41B9-4524-8391-E6087A601273}">
  <dimension ref="A1:BG13"/>
  <sheetViews>
    <sheetView zoomScale="70" zoomScaleNormal="70" workbookViewId="0">
      <selection activeCell="G2" sqref="G2:BG10"/>
    </sheetView>
  </sheetViews>
  <sheetFormatPr defaultRowHeight="16.5"/>
  <cols>
    <col min="1" max="1" width="19.125" style="57" bestFit="1" customWidth="1"/>
    <col min="2" max="3" width="10.5" style="57" bestFit="1" customWidth="1"/>
    <col min="4" max="4" width="9" style="57"/>
    <col min="5" max="6" width="4" style="57" customWidth="1"/>
    <col min="7" max="59" width="4.375" style="66" customWidth="1"/>
    <col min="60" max="203" width="9" style="57"/>
    <col min="204" max="204" width="19.125" style="57" bestFit="1" customWidth="1"/>
    <col min="205" max="206" width="10.5" style="57" bestFit="1" customWidth="1"/>
    <col min="207" max="459" width="9" style="57"/>
    <col min="460" max="460" width="19.125" style="57" bestFit="1" customWidth="1"/>
    <col min="461" max="462" width="10.5" style="57" bestFit="1" customWidth="1"/>
    <col min="463" max="715" width="9" style="57"/>
    <col min="716" max="716" width="19.125" style="57" bestFit="1" customWidth="1"/>
    <col min="717" max="718" width="10.5" style="57" bestFit="1" customWidth="1"/>
    <col min="719" max="971" width="9" style="57"/>
    <col min="972" max="972" width="19.125" style="57" bestFit="1" customWidth="1"/>
    <col min="973" max="974" width="10.5" style="57" bestFit="1" customWidth="1"/>
    <col min="975" max="1227" width="9" style="57"/>
    <col min="1228" max="1228" width="19.125" style="57" bestFit="1" customWidth="1"/>
    <col min="1229" max="1230" width="10.5" style="57" bestFit="1" customWidth="1"/>
    <col min="1231" max="1483" width="9" style="57"/>
    <col min="1484" max="1484" width="19.125" style="57" bestFit="1" customWidth="1"/>
    <col min="1485" max="1486" width="10.5" style="57" bestFit="1" customWidth="1"/>
    <col min="1487" max="1739" width="9" style="57"/>
    <col min="1740" max="1740" width="19.125" style="57" bestFit="1" customWidth="1"/>
    <col min="1741" max="1742" width="10.5" style="57" bestFit="1" customWidth="1"/>
    <col min="1743" max="1995" width="9" style="57"/>
    <col min="1996" max="1996" width="19.125" style="57" bestFit="1" customWidth="1"/>
    <col min="1997" max="1998" width="10.5" style="57" bestFit="1" customWidth="1"/>
    <col min="1999" max="2251" width="9" style="57"/>
    <col min="2252" max="2252" width="19.125" style="57" bestFit="1" customWidth="1"/>
    <col min="2253" max="2254" width="10.5" style="57" bestFit="1" customWidth="1"/>
    <col min="2255" max="2507" width="9" style="57"/>
    <col min="2508" max="2508" width="19.125" style="57" bestFit="1" customWidth="1"/>
    <col min="2509" max="2510" width="10.5" style="57" bestFit="1" customWidth="1"/>
    <col min="2511" max="2763" width="9" style="57"/>
    <col min="2764" max="2764" width="19.125" style="57" bestFit="1" customWidth="1"/>
    <col min="2765" max="2766" width="10.5" style="57" bestFit="1" customWidth="1"/>
    <col min="2767" max="3019" width="9" style="57"/>
    <col min="3020" max="3020" width="19.125" style="57" bestFit="1" customWidth="1"/>
    <col min="3021" max="3022" width="10.5" style="57" bestFit="1" customWidth="1"/>
    <col min="3023" max="3275" width="9" style="57"/>
    <col min="3276" max="3276" width="19.125" style="57" bestFit="1" customWidth="1"/>
    <col min="3277" max="3278" width="10.5" style="57" bestFit="1" customWidth="1"/>
    <col min="3279" max="3531" width="9" style="57"/>
    <col min="3532" max="3532" width="19.125" style="57" bestFit="1" customWidth="1"/>
    <col min="3533" max="3534" width="10.5" style="57" bestFit="1" customWidth="1"/>
    <col min="3535" max="3787" width="9" style="57"/>
    <col min="3788" max="3788" width="19.125" style="57" bestFit="1" customWidth="1"/>
    <col min="3789" max="3790" width="10.5" style="57" bestFit="1" customWidth="1"/>
    <col min="3791" max="4043" width="9" style="57"/>
    <col min="4044" max="4044" width="19.125" style="57" bestFit="1" customWidth="1"/>
    <col min="4045" max="4046" width="10.5" style="57" bestFit="1" customWidth="1"/>
    <col min="4047" max="4299" width="9" style="57"/>
    <col min="4300" max="4300" width="19.125" style="57" bestFit="1" customWidth="1"/>
    <col min="4301" max="4302" width="10.5" style="57" bestFit="1" customWidth="1"/>
    <col min="4303" max="4555" width="9" style="57"/>
    <col min="4556" max="4556" width="19.125" style="57" bestFit="1" customWidth="1"/>
    <col min="4557" max="4558" width="10.5" style="57" bestFit="1" customWidth="1"/>
    <col min="4559" max="4811" width="9" style="57"/>
    <col min="4812" max="4812" width="19.125" style="57" bestFit="1" customWidth="1"/>
    <col min="4813" max="4814" width="10.5" style="57" bestFit="1" customWidth="1"/>
    <col min="4815" max="5067" width="9" style="57"/>
    <col min="5068" max="5068" width="19.125" style="57" bestFit="1" customWidth="1"/>
    <col min="5069" max="5070" width="10.5" style="57" bestFit="1" customWidth="1"/>
    <col min="5071" max="5323" width="9" style="57"/>
    <col min="5324" max="5324" width="19.125" style="57" bestFit="1" customWidth="1"/>
    <col min="5325" max="5326" width="10.5" style="57" bestFit="1" customWidth="1"/>
    <col min="5327" max="5579" width="9" style="57"/>
    <col min="5580" max="5580" width="19.125" style="57" bestFit="1" customWidth="1"/>
    <col min="5581" max="5582" width="10.5" style="57" bestFit="1" customWidth="1"/>
    <col min="5583" max="5835" width="9" style="57"/>
    <col min="5836" max="5836" width="19.125" style="57" bestFit="1" customWidth="1"/>
    <col min="5837" max="5838" width="10.5" style="57" bestFit="1" customWidth="1"/>
    <col min="5839" max="6091" width="9" style="57"/>
    <col min="6092" max="6092" width="19.125" style="57" bestFit="1" customWidth="1"/>
    <col min="6093" max="6094" width="10.5" style="57" bestFit="1" customWidth="1"/>
    <col min="6095" max="6347" width="9" style="57"/>
    <col min="6348" max="6348" width="19.125" style="57" bestFit="1" customWidth="1"/>
    <col min="6349" max="6350" width="10.5" style="57" bestFit="1" customWidth="1"/>
    <col min="6351" max="6603" width="9" style="57"/>
    <col min="6604" max="6604" width="19.125" style="57" bestFit="1" customWidth="1"/>
    <col min="6605" max="6606" width="10.5" style="57" bestFit="1" customWidth="1"/>
    <col min="6607" max="6859" width="9" style="57"/>
    <col min="6860" max="6860" width="19.125" style="57" bestFit="1" customWidth="1"/>
    <col min="6861" max="6862" width="10.5" style="57" bestFit="1" customWidth="1"/>
    <col min="6863" max="7115" width="9" style="57"/>
    <col min="7116" max="7116" width="19.125" style="57" bestFit="1" customWidth="1"/>
    <col min="7117" max="7118" width="10.5" style="57" bestFit="1" customWidth="1"/>
    <col min="7119" max="7371" width="9" style="57"/>
    <col min="7372" max="7372" width="19.125" style="57" bestFit="1" customWidth="1"/>
    <col min="7373" max="7374" width="10.5" style="57" bestFit="1" customWidth="1"/>
    <col min="7375" max="7627" width="9" style="57"/>
    <col min="7628" max="7628" width="19.125" style="57" bestFit="1" customWidth="1"/>
    <col min="7629" max="7630" width="10.5" style="57" bestFit="1" customWidth="1"/>
    <col min="7631" max="7883" width="9" style="57"/>
    <col min="7884" max="7884" width="19.125" style="57" bestFit="1" customWidth="1"/>
    <col min="7885" max="7886" width="10.5" style="57" bestFit="1" customWidth="1"/>
    <col min="7887" max="8139" width="9" style="57"/>
    <col min="8140" max="8140" width="19.125" style="57" bestFit="1" customWidth="1"/>
    <col min="8141" max="8142" width="10.5" style="57" bestFit="1" customWidth="1"/>
    <col min="8143" max="8395" width="9" style="57"/>
    <col min="8396" max="8396" width="19.125" style="57" bestFit="1" customWidth="1"/>
    <col min="8397" max="8398" width="10.5" style="57" bestFit="1" customWidth="1"/>
    <col min="8399" max="8651" width="9" style="57"/>
    <col min="8652" max="8652" width="19.125" style="57" bestFit="1" customWidth="1"/>
    <col min="8653" max="8654" width="10.5" style="57" bestFit="1" customWidth="1"/>
    <col min="8655" max="8907" width="9" style="57"/>
    <col min="8908" max="8908" width="19.125" style="57" bestFit="1" customWidth="1"/>
    <col min="8909" max="8910" width="10.5" style="57" bestFit="1" customWidth="1"/>
    <col min="8911" max="9163" width="9" style="57"/>
    <col min="9164" max="9164" width="19.125" style="57" bestFit="1" customWidth="1"/>
    <col min="9165" max="9166" width="10.5" style="57" bestFit="1" customWidth="1"/>
    <col min="9167" max="9419" width="9" style="57"/>
    <col min="9420" max="9420" width="19.125" style="57" bestFit="1" customWidth="1"/>
    <col min="9421" max="9422" width="10.5" style="57" bestFit="1" customWidth="1"/>
    <col min="9423" max="9675" width="9" style="57"/>
    <col min="9676" max="9676" width="19.125" style="57" bestFit="1" customWidth="1"/>
    <col min="9677" max="9678" width="10.5" style="57" bestFit="1" customWidth="1"/>
    <col min="9679" max="9931" width="9" style="57"/>
    <col min="9932" max="9932" width="19.125" style="57" bestFit="1" customWidth="1"/>
    <col min="9933" max="9934" width="10.5" style="57" bestFit="1" customWidth="1"/>
    <col min="9935" max="10187" width="9" style="57"/>
    <col min="10188" max="10188" width="19.125" style="57" bestFit="1" customWidth="1"/>
    <col min="10189" max="10190" width="10.5" style="57" bestFit="1" customWidth="1"/>
    <col min="10191" max="10443" width="9" style="57"/>
    <col min="10444" max="10444" width="19.125" style="57" bestFit="1" customWidth="1"/>
    <col min="10445" max="10446" width="10.5" style="57" bestFit="1" customWidth="1"/>
    <col min="10447" max="10699" width="9" style="57"/>
    <col min="10700" max="10700" width="19.125" style="57" bestFit="1" customWidth="1"/>
    <col min="10701" max="10702" width="10.5" style="57" bestFit="1" customWidth="1"/>
    <col min="10703" max="10955" width="9" style="57"/>
    <col min="10956" max="10956" width="19.125" style="57" bestFit="1" customWidth="1"/>
    <col min="10957" max="10958" width="10.5" style="57" bestFit="1" customWidth="1"/>
    <col min="10959" max="11211" width="9" style="57"/>
    <col min="11212" max="11212" width="19.125" style="57" bestFit="1" customWidth="1"/>
    <col min="11213" max="11214" width="10.5" style="57" bestFit="1" customWidth="1"/>
    <col min="11215" max="11467" width="9" style="57"/>
    <col min="11468" max="11468" width="19.125" style="57" bestFit="1" customWidth="1"/>
    <col min="11469" max="11470" width="10.5" style="57" bestFit="1" customWidth="1"/>
    <col min="11471" max="11723" width="9" style="57"/>
    <col min="11724" max="11724" width="19.125" style="57" bestFit="1" customWidth="1"/>
    <col min="11725" max="11726" width="10.5" style="57" bestFit="1" customWidth="1"/>
    <col min="11727" max="11979" width="9" style="57"/>
    <col min="11980" max="11980" width="19.125" style="57" bestFit="1" customWidth="1"/>
    <col min="11981" max="11982" width="10.5" style="57" bestFit="1" customWidth="1"/>
    <col min="11983" max="12235" width="9" style="57"/>
    <col min="12236" max="12236" width="19.125" style="57" bestFit="1" customWidth="1"/>
    <col min="12237" max="12238" width="10.5" style="57" bestFit="1" customWidth="1"/>
    <col min="12239" max="12491" width="9" style="57"/>
    <col min="12492" max="12492" width="19.125" style="57" bestFit="1" customWidth="1"/>
    <col min="12493" max="12494" width="10.5" style="57" bestFit="1" customWidth="1"/>
    <col min="12495" max="12747" width="9" style="57"/>
    <col min="12748" max="12748" width="19.125" style="57" bestFit="1" customWidth="1"/>
    <col min="12749" max="12750" width="10.5" style="57" bestFit="1" customWidth="1"/>
    <col min="12751" max="13003" width="9" style="57"/>
    <col min="13004" max="13004" width="19.125" style="57" bestFit="1" customWidth="1"/>
    <col min="13005" max="13006" width="10.5" style="57" bestFit="1" customWidth="1"/>
    <col min="13007" max="13259" width="9" style="57"/>
    <col min="13260" max="13260" width="19.125" style="57" bestFit="1" customWidth="1"/>
    <col min="13261" max="13262" width="10.5" style="57" bestFit="1" customWidth="1"/>
    <col min="13263" max="13515" width="9" style="57"/>
    <col min="13516" max="13516" width="19.125" style="57" bestFit="1" customWidth="1"/>
    <col min="13517" max="13518" width="10.5" style="57" bestFit="1" customWidth="1"/>
    <col min="13519" max="13771" width="9" style="57"/>
    <col min="13772" max="13772" width="19.125" style="57" bestFit="1" customWidth="1"/>
    <col min="13773" max="13774" width="10.5" style="57" bestFit="1" customWidth="1"/>
    <col min="13775" max="14027" width="9" style="57"/>
    <col min="14028" max="14028" width="19.125" style="57" bestFit="1" customWidth="1"/>
    <col min="14029" max="14030" width="10.5" style="57" bestFit="1" customWidth="1"/>
    <col min="14031" max="14283" width="9" style="57"/>
    <col min="14284" max="14284" width="19.125" style="57" bestFit="1" customWidth="1"/>
    <col min="14285" max="14286" width="10.5" style="57" bestFit="1" customWidth="1"/>
    <col min="14287" max="14539" width="9" style="57"/>
    <col min="14540" max="14540" width="19.125" style="57" bestFit="1" customWidth="1"/>
    <col min="14541" max="14542" width="10.5" style="57" bestFit="1" customWidth="1"/>
    <col min="14543" max="14795" width="9" style="57"/>
    <col min="14796" max="14796" width="19.125" style="57" bestFit="1" customWidth="1"/>
    <col min="14797" max="14798" width="10.5" style="57" bestFit="1" customWidth="1"/>
    <col min="14799" max="15051" width="9" style="57"/>
    <col min="15052" max="15052" width="19.125" style="57" bestFit="1" customWidth="1"/>
    <col min="15053" max="15054" width="10.5" style="57" bestFit="1" customWidth="1"/>
    <col min="15055" max="15307" width="9" style="57"/>
    <col min="15308" max="15308" width="19.125" style="57" bestFit="1" customWidth="1"/>
    <col min="15309" max="15310" width="10.5" style="57" bestFit="1" customWidth="1"/>
    <col min="15311" max="15563" width="9" style="57"/>
    <col min="15564" max="15564" width="19.125" style="57" bestFit="1" customWidth="1"/>
    <col min="15565" max="15566" width="10.5" style="57" bestFit="1" customWidth="1"/>
    <col min="15567" max="15819" width="9" style="57"/>
    <col min="15820" max="15820" width="19.125" style="57" bestFit="1" customWidth="1"/>
    <col min="15821" max="15822" width="10.5" style="57" bestFit="1" customWidth="1"/>
    <col min="15823" max="16075" width="9" style="57"/>
    <col min="16076" max="16076" width="19.125" style="57" bestFit="1" customWidth="1"/>
    <col min="16077" max="16078" width="10.5" style="57" bestFit="1" customWidth="1"/>
    <col min="16079" max="16384" width="9" style="57"/>
  </cols>
  <sheetData>
    <row r="1" spans="1:59" ht="21">
      <c r="A1" s="56" t="s">
        <v>121</v>
      </c>
      <c r="B1" s="57" t="s">
        <v>122</v>
      </c>
      <c r="C1" s="57" t="s">
        <v>123</v>
      </c>
      <c r="D1" s="57" t="s">
        <v>124</v>
      </c>
      <c r="G1" s="69">
        <f>B2</f>
        <v>43148</v>
      </c>
      <c r="H1" s="69">
        <f>G1+1</f>
        <v>43149</v>
      </c>
      <c r="I1" s="69">
        <f t="shared" ref="I1:BG1" si="0">H1+4</f>
        <v>43153</v>
      </c>
      <c r="J1" s="69">
        <f t="shared" si="0"/>
        <v>43157</v>
      </c>
      <c r="K1" s="69">
        <f t="shared" si="0"/>
        <v>43161</v>
      </c>
      <c r="L1" s="69">
        <f t="shared" si="0"/>
        <v>43165</v>
      </c>
      <c r="M1" s="69">
        <f t="shared" si="0"/>
        <v>43169</v>
      </c>
      <c r="N1" s="69">
        <f t="shared" si="0"/>
        <v>43173</v>
      </c>
      <c r="O1" s="69">
        <f t="shared" si="0"/>
        <v>43177</v>
      </c>
      <c r="P1" s="69">
        <f t="shared" si="0"/>
        <v>43181</v>
      </c>
      <c r="Q1" s="69">
        <f t="shared" si="0"/>
        <v>43185</v>
      </c>
      <c r="R1" s="69">
        <f t="shared" si="0"/>
        <v>43189</v>
      </c>
      <c r="S1" s="69">
        <f t="shared" si="0"/>
        <v>43193</v>
      </c>
      <c r="T1" s="69">
        <f t="shared" si="0"/>
        <v>43197</v>
      </c>
      <c r="U1" s="69">
        <f t="shared" si="0"/>
        <v>43201</v>
      </c>
      <c r="V1" s="69">
        <f t="shared" si="0"/>
        <v>43205</v>
      </c>
      <c r="W1" s="69">
        <f t="shared" si="0"/>
        <v>43209</v>
      </c>
      <c r="X1" s="69">
        <f t="shared" si="0"/>
        <v>43213</v>
      </c>
      <c r="Y1" s="69">
        <f t="shared" si="0"/>
        <v>43217</v>
      </c>
      <c r="Z1" s="69">
        <f t="shared" si="0"/>
        <v>43221</v>
      </c>
      <c r="AA1" s="69">
        <f t="shared" si="0"/>
        <v>43225</v>
      </c>
      <c r="AB1" s="69">
        <f t="shared" si="0"/>
        <v>43229</v>
      </c>
      <c r="AC1" s="69">
        <f t="shared" si="0"/>
        <v>43233</v>
      </c>
      <c r="AD1" s="69">
        <f t="shared" si="0"/>
        <v>43237</v>
      </c>
      <c r="AE1" s="69">
        <f t="shared" si="0"/>
        <v>43241</v>
      </c>
      <c r="AF1" s="69">
        <f t="shared" si="0"/>
        <v>43245</v>
      </c>
      <c r="AG1" s="69">
        <f t="shared" si="0"/>
        <v>43249</v>
      </c>
      <c r="AH1" s="69">
        <f t="shared" si="0"/>
        <v>43253</v>
      </c>
      <c r="AI1" s="69">
        <f t="shared" si="0"/>
        <v>43257</v>
      </c>
      <c r="AJ1" s="69">
        <f t="shared" si="0"/>
        <v>43261</v>
      </c>
      <c r="AK1" s="69">
        <f t="shared" si="0"/>
        <v>43265</v>
      </c>
      <c r="AL1" s="69">
        <f t="shared" si="0"/>
        <v>43269</v>
      </c>
      <c r="AM1" s="69">
        <f t="shared" si="0"/>
        <v>43273</v>
      </c>
      <c r="AN1" s="69">
        <f t="shared" si="0"/>
        <v>43277</v>
      </c>
      <c r="AO1" s="69">
        <f t="shared" si="0"/>
        <v>43281</v>
      </c>
      <c r="AP1" s="69">
        <f t="shared" si="0"/>
        <v>43285</v>
      </c>
      <c r="AQ1" s="69">
        <f t="shared" si="0"/>
        <v>43289</v>
      </c>
      <c r="AR1" s="69">
        <f t="shared" si="0"/>
        <v>43293</v>
      </c>
      <c r="AS1" s="69">
        <f t="shared" si="0"/>
        <v>43297</v>
      </c>
      <c r="AT1" s="69">
        <f t="shared" si="0"/>
        <v>43301</v>
      </c>
      <c r="AU1" s="69">
        <f t="shared" si="0"/>
        <v>43305</v>
      </c>
      <c r="AV1" s="69">
        <f t="shared" si="0"/>
        <v>43309</v>
      </c>
      <c r="AW1" s="69">
        <f t="shared" si="0"/>
        <v>43313</v>
      </c>
      <c r="AX1" s="69">
        <f t="shared" si="0"/>
        <v>43317</v>
      </c>
      <c r="AY1" s="69">
        <f t="shared" si="0"/>
        <v>43321</v>
      </c>
      <c r="AZ1" s="69">
        <f t="shared" si="0"/>
        <v>43325</v>
      </c>
      <c r="BA1" s="69">
        <f t="shared" si="0"/>
        <v>43329</v>
      </c>
      <c r="BB1" s="69">
        <f t="shared" si="0"/>
        <v>43333</v>
      </c>
      <c r="BC1" s="69">
        <f t="shared" si="0"/>
        <v>43337</v>
      </c>
      <c r="BD1" s="69">
        <f t="shared" si="0"/>
        <v>43341</v>
      </c>
      <c r="BE1" s="69">
        <f t="shared" si="0"/>
        <v>43345</v>
      </c>
      <c r="BF1" s="69">
        <f t="shared" si="0"/>
        <v>43349</v>
      </c>
      <c r="BG1" s="69">
        <f t="shared" si="0"/>
        <v>43353</v>
      </c>
    </row>
    <row r="2" spans="1:59">
      <c r="A2" s="57" t="s">
        <v>125</v>
      </c>
      <c r="B2" s="58">
        <v>43148</v>
      </c>
      <c r="C2" s="59">
        <v>14</v>
      </c>
      <c r="D2" s="68">
        <f t="shared" ref="D2:D10" si="1">B2+C2</f>
        <v>43162</v>
      </c>
      <c r="E2" s="60"/>
    </row>
    <row r="3" spans="1:59">
      <c r="A3" s="57" t="s">
        <v>126</v>
      </c>
      <c r="B3" s="68">
        <f>C2+B2+1</f>
        <v>43163</v>
      </c>
      <c r="C3" s="59">
        <v>18</v>
      </c>
      <c r="D3" s="68">
        <f t="shared" si="1"/>
        <v>43181</v>
      </c>
      <c r="E3" s="60"/>
    </row>
    <row r="4" spans="1:59">
      <c r="A4" s="57" t="s">
        <v>127</v>
      </c>
      <c r="B4" s="68">
        <f t="shared" ref="B4:B10" si="2">C3+B3+1</f>
        <v>43182</v>
      </c>
      <c r="C4" s="59">
        <v>21</v>
      </c>
      <c r="D4" s="68">
        <f t="shared" si="1"/>
        <v>43203</v>
      </c>
      <c r="E4" s="60"/>
    </row>
    <row r="5" spans="1:59">
      <c r="A5" s="57" t="s">
        <v>128</v>
      </c>
      <c r="B5" s="68">
        <f t="shared" si="2"/>
        <v>43204</v>
      </c>
      <c r="C5" s="59">
        <v>8</v>
      </c>
      <c r="D5" s="68">
        <f t="shared" si="1"/>
        <v>43212</v>
      </c>
      <c r="E5" s="60"/>
    </row>
    <row r="6" spans="1:59">
      <c r="A6" s="57" t="s">
        <v>129</v>
      </c>
      <c r="B6" s="68">
        <f t="shared" si="2"/>
        <v>43213</v>
      </c>
      <c r="C6" s="59">
        <v>14</v>
      </c>
      <c r="D6" s="68">
        <f t="shared" si="1"/>
        <v>43227</v>
      </c>
      <c r="E6" s="60"/>
    </row>
    <row r="7" spans="1:59">
      <c r="A7" s="57" t="s">
        <v>130</v>
      </c>
      <c r="B7" s="68">
        <f t="shared" si="2"/>
        <v>43228</v>
      </c>
      <c r="C7" s="59">
        <v>21</v>
      </c>
      <c r="D7" s="68">
        <f t="shared" si="1"/>
        <v>43249</v>
      </c>
      <c r="E7" s="60"/>
    </row>
    <row r="8" spans="1:59">
      <c r="A8" s="57" t="s">
        <v>131</v>
      </c>
      <c r="B8" s="68">
        <f t="shared" si="2"/>
        <v>43250</v>
      </c>
      <c r="C8" s="59">
        <v>14</v>
      </c>
      <c r="D8" s="68">
        <f t="shared" si="1"/>
        <v>43264</v>
      </c>
      <c r="E8" s="60"/>
    </row>
    <row r="9" spans="1:59">
      <c r="A9" s="57" t="s">
        <v>132</v>
      </c>
      <c r="B9" s="68">
        <f t="shared" si="2"/>
        <v>43265</v>
      </c>
      <c r="C9" s="59">
        <v>25</v>
      </c>
      <c r="D9" s="68">
        <f t="shared" si="1"/>
        <v>43290</v>
      </c>
      <c r="E9" s="60"/>
    </row>
    <row r="10" spans="1:59">
      <c r="A10" s="57" t="s">
        <v>133</v>
      </c>
      <c r="B10" s="68">
        <f t="shared" si="2"/>
        <v>43291</v>
      </c>
      <c r="C10" s="59">
        <v>30</v>
      </c>
      <c r="D10" s="68">
        <f t="shared" si="1"/>
        <v>43321</v>
      </c>
      <c r="E10" s="60"/>
    </row>
    <row r="11" spans="1:59">
      <c r="E11" s="60"/>
    </row>
    <row r="12" spans="1:59">
      <c r="E12" s="60"/>
    </row>
    <row r="13" spans="1:59">
      <c r="E13" s="60"/>
    </row>
  </sheetData>
  <phoneticPr fontId="2" type="noConversion"/>
  <conditionalFormatting sqref="G2:BG10">
    <cfRule type="expression" dxfId="1" priority="1">
      <formula>AND(G$1&gt;=$B2,G$1&lt;=$D2,MOD(ROW(),2)=1)</formula>
    </cfRule>
    <cfRule type="expression" dxfId="0" priority="4">
      <formula>AND(G$1&gt;=$B2,G$1&lt;=$D2,MOD(ROW(),2)=0)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1885-E3AD-4F00-AFED-C20DE386B248}">
  <dimension ref="A1:Q48"/>
  <sheetViews>
    <sheetView zoomScale="85" zoomScaleNormal="85" workbookViewId="0">
      <pane ySplit="2" topLeftCell="A39" activePane="bottomLeft" state="frozen"/>
      <selection pane="bottomLeft" activeCell="S41" sqref="S41"/>
    </sheetView>
  </sheetViews>
  <sheetFormatPr defaultColWidth="15.125" defaultRowHeight="15.75" customHeight="1"/>
  <cols>
    <col min="1" max="1" width="4.125" style="44" customWidth="1"/>
    <col min="2" max="2" width="5.625" style="44" customWidth="1"/>
    <col min="3" max="12" width="4.875" style="44" customWidth="1"/>
    <col min="13" max="14" width="5.375" style="44" customWidth="1"/>
    <col min="15" max="16" width="5.375" style="44" hidden="1" customWidth="1"/>
    <col min="17" max="17" width="4.875" style="44" customWidth="1"/>
    <col min="18" max="16384" width="15.125" style="44"/>
  </cols>
  <sheetData>
    <row r="1" spans="1:17" ht="18.75" customHeight="1">
      <c r="A1" s="70" t="s">
        <v>60</v>
      </c>
      <c r="B1" s="70"/>
      <c r="C1" s="42">
        <v>41883</v>
      </c>
      <c r="D1" s="42">
        <v>41859</v>
      </c>
      <c r="E1" s="42">
        <v>41894</v>
      </c>
      <c r="F1" s="42">
        <v>41902</v>
      </c>
      <c r="G1" s="42">
        <v>41904</v>
      </c>
      <c r="H1" s="42">
        <v>41913</v>
      </c>
      <c r="I1" s="42">
        <v>41921</v>
      </c>
      <c r="J1" s="42"/>
      <c r="K1" s="42"/>
      <c r="L1" s="42"/>
      <c r="M1" s="43"/>
      <c r="N1" s="43"/>
      <c r="O1" s="43"/>
      <c r="P1" s="43"/>
      <c r="Q1" s="55">
        <v>40</v>
      </c>
    </row>
    <row r="2" spans="1:17" ht="18.75" customHeight="1">
      <c r="A2" s="45" t="s">
        <v>61</v>
      </c>
      <c r="B2" s="45" t="s">
        <v>22</v>
      </c>
      <c r="C2" s="54" t="s">
        <v>120</v>
      </c>
      <c r="D2" s="54" t="s">
        <v>62</v>
      </c>
      <c r="E2" s="54" t="s">
        <v>63</v>
      </c>
      <c r="F2" s="54" t="s">
        <v>64</v>
      </c>
      <c r="G2" s="54" t="s">
        <v>65</v>
      </c>
      <c r="H2" s="54" t="s">
        <v>66</v>
      </c>
      <c r="I2" s="54" t="s">
        <v>67</v>
      </c>
      <c r="J2" s="54" t="s">
        <v>68</v>
      </c>
      <c r="K2" s="54" t="s">
        <v>69</v>
      </c>
      <c r="L2" s="54" t="s">
        <v>70</v>
      </c>
      <c r="M2" s="46" t="s">
        <v>30</v>
      </c>
      <c r="N2" s="46" t="s">
        <v>71</v>
      </c>
      <c r="O2" s="46" t="s">
        <v>72</v>
      </c>
      <c r="P2" s="46" t="s">
        <v>73</v>
      </c>
    </row>
    <row r="3" spans="1:17" ht="18.75" customHeight="1">
      <c r="A3" s="50">
        <v>1</v>
      </c>
      <c r="B3" s="50" t="s">
        <v>74</v>
      </c>
      <c r="C3" s="50">
        <v>84</v>
      </c>
      <c r="D3" s="50">
        <v>88</v>
      </c>
      <c r="E3" s="50">
        <v>88</v>
      </c>
      <c r="F3" s="50">
        <v>88</v>
      </c>
      <c r="G3" s="50">
        <v>96</v>
      </c>
      <c r="H3" s="50">
        <v>98</v>
      </c>
      <c r="I3" s="50">
        <v>98</v>
      </c>
      <c r="J3" s="50"/>
      <c r="K3" s="50"/>
      <c r="L3" s="50"/>
      <c r="M3" s="51">
        <f t="shared" ref="M3:M43" si="0">AVERAGE(C3:L3)</f>
        <v>91.428571428571431</v>
      </c>
      <c r="N3" s="52">
        <f t="shared" ref="N3:N43" si="1">RANK(M3,$M$3:$M$43)</f>
        <v>1</v>
      </c>
      <c r="O3" s="53">
        <f t="shared" ref="O3:O43" si="2">STDEV(C3:L3)</f>
        <v>5.7404164441598624</v>
      </c>
      <c r="P3" s="53">
        <f t="shared" ref="P3:P43" si="3">COUNTIF(C3:L3,"&lt;60")</f>
        <v>0</v>
      </c>
    </row>
    <row r="4" spans="1:17" ht="18.75" customHeight="1">
      <c r="A4" s="50">
        <v>2</v>
      </c>
      <c r="B4" s="50" t="s">
        <v>75</v>
      </c>
      <c r="C4" s="50">
        <v>92</v>
      </c>
      <c r="D4" s="50">
        <v>76</v>
      </c>
      <c r="E4" s="50">
        <v>36</v>
      </c>
      <c r="F4" s="50">
        <v>55</v>
      </c>
      <c r="G4" s="50">
        <v>40</v>
      </c>
      <c r="H4" s="50">
        <v>30</v>
      </c>
      <c r="I4" s="50">
        <v>25</v>
      </c>
      <c r="J4" s="50"/>
      <c r="K4" s="50"/>
      <c r="L4" s="50"/>
      <c r="M4" s="51">
        <f t="shared" si="0"/>
        <v>50.571428571428569</v>
      </c>
      <c r="N4" s="52">
        <f t="shared" si="1"/>
        <v>33</v>
      </c>
      <c r="O4" s="53">
        <f t="shared" si="2"/>
        <v>25.112129491921781</v>
      </c>
      <c r="P4" s="53">
        <f t="shared" si="3"/>
        <v>5</v>
      </c>
    </row>
    <row r="5" spans="1:17" ht="18.75" customHeight="1">
      <c r="A5" s="50">
        <v>3</v>
      </c>
      <c r="B5" s="50" t="s">
        <v>76</v>
      </c>
      <c r="C5" s="50">
        <v>64</v>
      </c>
      <c r="D5" s="50">
        <v>72</v>
      </c>
      <c r="E5" s="50">
        <v>44</v>
      </c>
      <c r="F5" s="50">
        <v>60</v>
      </c>
      <c r="G5" s="50">
        <v>44</v>
      </c>
      <c r="H5" s="50">
        <v>39</v>
      </c>
      <c r="I5" s="50">
        <v>41</v>
      </c>
      <c r="J5" s="50"/>
      <c r="K5" s="50"/>
      <c r="L5" s="50"/>
      <c r="M5" s="51">
        <f t="shared" si="0"/>
        <v>52</v>
      </c>
      <c r="N5" s="52">
        <f t="shared" si="1"/>
        <v>31</v>
      </c>
      <c r="O5" s="53">
        <f t="shared" si="2"/>
        <v>13.076696830622021</v>
      </c>
      <c r="P5" s="53">
        <f t="shared" si="3"/>
        <v>4</v>
      </c>
    </row>
    <row r="6" spans="1:17" ht="18.75" customHeight="1">
      <c r="A6" s="50">
        <v>4</v>
      </c>
      <c r="B6" s="50" t="s">
        <v>77</v>
      </c>
      <c r="C6" s="50">
        <v>84</v>
      </c>
      <c r="D6" s="50">
        <v>84</v>
      </c>
      <c r="E6" s="50">
        <v>44</v>
      </c>
      <c r="F6" s="50">
        <v>50</v>
      </c>
      <c r="G6" s="50">
        <v>28</v>
      </c>
      <c r="H6" s="50">
        <v>22</v>
      </c>
      <c r="I6" s="50">
        <v>34</v>
      </c>
      <c r="J6" s="50"/>
      <c r="K6" s="50"/>
      <c r="L6" s="50"/>
      <c r="M6" s="51">
        <f t="shared" si="0"/>
        <v>49.428571428571431</v>
      </c>
      <c r="N6" s="52">
        <f t="shared" si="1"/>
        <v>35</v>
      </c>
      <c r="O6" s="53">
        <f t="shared" si="2"/>
        <v>25.39591268201206</v>
      </c>
      <c r="P6" s="53">
        <f t="shared" si="3"/>
        <v>5</v>
      </c>
    </row>
    <row r="7" spans="1:17" ht="18.75" customHeight="1">
      <c r="A7" s="50">
        <v>5</v>
      </c>
      <c r="B7" s="50" t="s">
        <v>78</v>
      </c>
      <c r="C7" s="50">
        <v>72</v>
      </c>
      <c r="D7" s="50">
        <v>92</v>
      </c>
      <c r="E7" s="50">
        <v>60</v>
      </c>
      <c r="F7" s="50">
        <v>65</v>
      </c>
      <c r="G7" s="50">
        <v>48</v>
      </c>
      <c r="H7" s="50">
        <v>41</v>
      </c>
      <c r="I7" s="50">
        <v>50</v>
      </c>
      <c r="J7" s="50"/>
      <c r="K7" s="50"/>
      <c r="L7" s="50"/>
      <c r="M7" s="51">
        <f t="shared" si="0"/>
        <v>61.142857142857146</v>
      </c>
      <c r="N7" s="52">
        <f t="shared" si="1"/>
        <v>22</v>
      </c>
      <c r="O7" s="53">
        <f t="shared" si="2"/>
        <v>17.266813751901562</v>
      </c>
      <c r="P7" s="53">
        <f t="shared" si="3"/>
        <v>3</v>
      </c>
    </row>
    <row r="8" spans="1:17" ht="18.75" customHeight="1">
      <c r="A8" s="50">
        <v>6</v>
      </c>
      <c r="B8" s="50" t="s">
        <v>79</v>
      </c>
      <c r="C8" s="50">
        <v>80</v>
      </c>
      <c r="D8" s="50">
        <v>80</v>
      </c>
      <c r="E8" s="50">
        <v>60</v>
      </c>
      <c r="F8" s="50">
        <v>83</v>
      </c>
      <c r="G8" s="50">
        <v>48</v>
      </c>
      <c r="H8" s="50">
        <v>41</v>
      </c>
      <c r="I8" s="50">
        <v>68</v>
      </c>
      <c r="J8" s="50"/>
      <c r="K8" s="50"/>
      <c r="L8" s="50"/>
      <c r="M8" s="51">
        <f t="shared" si="0"/>
        <v>65.714285714285708</v>
      </c>
      <c r="N8" s="52">
        <f t="shared" si="1"/>
        <v>15</v>
      </c>
      <c r="O8" s="53">
        <f t="shared" si="2"/>
        <v>16.680470474123187</v>
      </c>
      <c r="P8" s="53">
        <f t="shared" si="3"/>
        <v>2</v>
      </c>
    </row>
    <row r="9" spans="1:17" ht="18.75" customHeight="1">
      <c r="A9" s="50">
        <v>7</v>
      </c>
      <c r="B9" s="50" t="s">
        <v>80</v>
      </c>
      <c r="C9" s="50">
        <v>88</v>
      </c>
      <c r="D9" s="50">
        <v>84</v>
      </c>
      <c r="E9" s="50">
        <v>40</v>
      </c>
      <c r="F9" s="50">
        <v>55</v>
      </c>
      <c r="G9" s="50">
        <v>32</v>
      </c>
      <c r="H9" s="50">
        <v>36</v>
      </c>
      <c r="I9" s="50">
        <v>49</v>
      </c>
      <c r="J9" s="50"/>
      <c r="K9" s="50"/>
      <c r="L9" s="50"/>
      <c r="M9" s="51">
        <f t="shared" si="0"/>
        <v>54.857142857142854</v>
      </c>
      <c r="N9" s="52">
        <f t="shared" si="1"/>
        <v>27</v>
      </c>
      <c r="O9" s="53">
        <f t="shared" si="2"/>
        <v>22.660013029038403</v>
      </c>
      <c r="P9" s="53">
        <f t="shared" si="3"/>
        <v>5</v>
      </c>
    </row>
    <row r="10" spans="1:17" ht="18.75" customHeight="1">
      <c r="A10" s="50">
        <v>8</v>
      </c>
      <c r="B10" s="50" t="s">
        <v>81</v>
      </c>
      <c r="C10" s="50">
        <v>88</v>
      </c>
      <c r="D10" s="50">
        <v>80</v>
      </c>
      <c r="E10" s="50">
        <v>68</v>
      </c>
      <c r="F10" s="50">
        <v>93</v>
      </c>
      <c r="G10" s="50">
        <v>84</v>
      </c>
      <c r="H10" s="50">
        <v>81</v>
      </c>
      <c r="I10" s="50">
        <v>58</v>
      </c>
      <c r="J10" s="50"/>
      <c r="K10" s="50"/>
      <c r="L10" s="50"/>
      <c r="M10" s="51">
        <f t="shared" si="0"/>
        <v>78.857142857142861</v>
      </c>
      <c r="N10" s="52">
        <f t="shared" si="1"/>
        <v>7</v>
      </c>
      <c r="O10" s="53">
        <f t="shared" si="2"/>
        <v>12.033682886362103</v>
      </c>
      <c r="P10" s="53">
        <f t="shared" si="3"/>
        <v>1</v>
      </c>
    </row>
    <row r="11" spans="1:17" ht="18.75" customHeight="1">
      <c r="A11" s="50">
        <v>9</v>
      </c>
      <c r="B11" s="50" t="s">
        <v>82</v>
      </c>
      <c r="C11" s="50">
        <v>80</v>
      </c>
      <c r="D11" s="50">
        <v>76</v>
      </c>
      <c r="E11" s="50">
        <v>56</v>
      </c>
      <c r="F11" s="50">
        <v>50</v>
      </c>
      <c r="G11" s="50">
        <v>44</v>
      </c>
      <c r="H11" s="50">
        <v>42</v>
      </c>
      <c r="I11" s="50">
        <v>55</v>
      </c>
      <c r="J11" s="50"/>
      <c r="K11" s="50"/>
      <c r="L11" s="50"/>
      <c r="M11" s="51">
        <f t="shared" si="0"/>
        <v>57.571428571428569</v>
      </c>
      <c r="N11" s="52">
        <f t="shared" si="1"/>
        <v>23</v>
      </c>
      <c r="O11" s="53">
        <f t="shared" si="2"/>
        <v>14.920423841803144</v>
      </c>
      <c r="P11" s="53">
        <f t="shared" si="3"/>
        <v>5</v>
      </c>
    </row>
    <row r="12" spans="1:17" ht="18.75" customHeight="1">
      <c r="A12" s="50">
        <v>10</v>
      </c>
      <c r="B12" s="50" t="s">
        <v>83</v>
      </c>
      <c r="C12" s="50">
        <v>76</v>
      </c>
      <c r="D12" s="50">
        <v>68</v>
      </c>
      <c r="E12" s="50">
        <v>76</v>
      </c>
      <c r="F12" s="50">
        <v>78</v>
      </c>
      <c r="G12" s="50">
        <v>72</v>
      </c>
      <c r="H12" s="50">
        <v>76</v>
      </c>
      <c r="I12" s="50">
        <v>78</v>
      </c>
      <c r="J12" s="50"/>
      <c r="K12" s="50"/>
      <c r="L12" s="50"/>
      <c r="M12" s="51">
        <f t="shared" si="0"/>
        <v>74.857142857142861</v>
      </c>
      <c r="N12" s="52">
        <f t="shared" si="1"/>
        <v>8</v>
      </c>
      <c r="O12" s="53">
        <f t="shared" si="2"/>
        <v>3.6253078686998625</v>
      </c>
      <c r="P12" s="53">
        <f t="shared" si="3"/>
        <v>0</v>
      </c>
    </row>
    <row r="13" spans="1:17" ht="18.75" customHeight="1">
      <c r="A13" s="50">
        <v>11</v>
      </c>
      <c r="B13" s="50" t="s">
        <v>84</v>
      </c>
      <c r="C13" s="50">
        <v>64</v>
      </c>
      <c r="D13" s="50">
        <v>84</v>
      </c>
      <c r="E13" s="50">
        <v>56</v>
      </c>
      <c r="F13" s="50">
        <v>53</v>
      </c>
      <c r="G13" s="50">
        <v>80</v>
      </c>
      <c r="H13" s="50">
        <v>82</v>
      </c>
      <c r="I13" s="50">
        <v>56</v>
      </c>
      <c r="J13" s="50"/>
      <c r="K13" s="50"/>
      <c r="L13" s="50"/>
      <c r="M13" s="51">
        <f t="shared" si="0"/>
        <v>67.857142857142861</v>
      </c>
      <c r="N13" s="52">
        <f t="shared" si="1"/>
        <v>13</v>
      </c>
      <c r="O13" s="53">
        <f t="shared" si="2"/>
        <v>13.692194509142434</v>
      </c>
      <c r="P13" s="53">
        <f t="shared" si="3"/>
        <v>3</v>
      </c>
    </row>
    <row r="14" spans="1:17" ht="18.75" customHeight="1">
      <c r="A14" s="50">
        <v>12</v>
      </c>
      <c r="B14" s="50" t="s">
        <v>85</v>
      </c>
      <c r="C14" s="50">
        <v>72</v>
      </c>
      <c r="D14" s="50">
        <v>76</v>
      </c>
      <c r="E14" s="50">
        <v>60</v>
      </c>
      <c r="F14" s="50">
        <v>53</v>
      </c>
      <c r="G14" s="50">
        <v>56</v>
      </c>
      <c r="H14" s="50">
        <v>56</v>
      </c>
      <c r="I14" s="50">
        <v>60</v>
      </c>
      <c r="J14" s="50"/>
      <c r="K14" s="50"/>
      <c r="L14" s="50"/>
      <c r="M14" s="51">
        <f t="shared" si="0"/>
        <v>61.857142857142854</v>
      </c>
      <c r="N14" s="52">
        <f t="shared" si="1"/>
        <v>21</v>
      </c>
      <c r="O14" s="53">
        <f t="shared" si="2"/>
        <v>8.7259874594716713</v>
      </c>
      <c r="P14" s="53">
        <f t="shared" si="3"/>
        <v>3</v>
      </c>
    </row>
    <row r="15" spans="1:17" ht="18.75" customHeight="1">
      <c r="A15" s="50">
        <v>13</v>
      </c>
      <c r="B15" s="50" t="s">
        <v>86</v>
      </c>
      <c r="C15" s="50">
        <v>80</v>
      </c>
      <c r="D15" s="50">
        <v>72</v>
      </c>
      <c r="E15" s="50">
        <v>68</v>
      </c>
      <c r="F15" s="50">
        <v>90</v>
      </c>
      <c r="G15" s="50">
        <v>48</v>
      </c>
      <c r="H15" s="50">
        <v>55</v>
      </c>
      <c r="I15" s="50">
        <v>69</v>
      </c>
      <c r="J15" s="50"/>
      <c r="K15" s="50"/>
      <c r="L15" s="50"/>
      <c r="M15" s="51">
        <f t="shared" si="0"/>
        <v>68.857142857142861</v>
      </c>
      <c r="N15" s="52">
        <f t="shared" si="1"/>
        <v>11</v>
      </c>
      <c r="O15" s="53">
        <f t="shared" si="2"/>
        <v>14.194230887096026</v>
      </c>
      <c r="P15" s="53">
        <f t="shared" si="3"/>
        <v>2</v>
      </c>
    </row>
    <row r="16" spans="1:17" ht="18.75" customHeight="1">
      <c r="A16" s="50">
        <v>14</v>
      </c>
      <c r="B16" s="50" t="s">
        <v>87</v>
      </c>
      <c r="C16" s="50">
        <v>68</v>
      </c>
      <c r="D16" s="50">
        <v>76</v>
      </c>
      <c r="E16" s="50">
        <v>48</v>
      </c>
      <c r="F16" s="50">
        <v>50</v>
      </c>
      <c r="G16" s="50">
        <v>80</v>
      </c>
      <c r="H16" s="50">
        <v>81</v>
      </c>
      <c r="I16" s="50">
        <v>57</v>
      </c>
      <c r="J16" s="50"/>
      <c r="K16" s="50"/>
      <c r="L16" s="50"/>
      <c r="M16" s="51">
        <f t="shared" si="0"/>
        <v>65.714285714285708</v>
      </c>
      <c r="N16" s="52">
        <f t="shared" si="1"/>
        <v>15</v>
      </c>
      <c r="O16" s="53">
        <f t="shared" si="2"/>
        <v>14.056010407346344</v>
      </c>
      <c r="P16" s="53">
        <f t="shared" si="3"/>
        <v>3</v>
      </c>
    </row>
    <row r="17" spans="1:16" ht="18.75" customHeight="1">
      <c r="A17" s="50">
        <v>15</v>
      </c>
      <c r="B17" s="50" t="s">
        <v>88</v>
      </c>
      <c r="C17" s="50">
        <v>76</v>
      </c>
      <c r="D17" s="50">
        <v>92</v>
      </c>
      <c r="E17" s="50">
        <v>32</v>
      </c>
      <c r="F17" s="50">
        <v>60</v>
      </c>
      <c r="G17" s="50">
        <v>28</v>
      </c>
      <c r="H17" s="50">
        <v>26</v>
      </c>
      <c r="I17" s="50">
        <v>39</v>
      </c>
      <c r="J17" s="50"/>
      <c r="K17" s="50"/>
      <c r="L17" s="50"/>
      <c r="M17" s="51">
        <f t="shared" si="0"/>
        <v>50.428571428571431</v>
      </c>
      <c r="N17" s="52">
        <f t="shared" si="1"/>
        <v>34</v>
      </c>
      <c r="O17" s="53">
        <f t="shared" si="2"/>
        <v>25.960592846704813</v>
      </c>
      <c r="P17" s="53">
        <f t="shared" si="3"/>
        <v>4</v>
      </c>
    </row>
    <row r="18" spans="1:16" ht="18.75" customHeight="1">
      <c r="A18" s="50">
        <v>16</v>
      </c>
      <c r="B18" s="50" t="s">
        <v>89</v>
      </c>
      <c r="C18" s="50">
        <v>88</v>
      </c>
      <c r="D18" s="50">
        <v>84</v>
      </c>
      <c r="E18" s="50">
        <v>76</v>
      </c>
      <c r="F18" s="50">
        <v>88</v>
      </c>
      <c r="G18" s="50">
        <v>76</v>
      </c>
      <c r="H18" s="50">
        <v>80</v>
      </c>
      <c r="I18" s="50">
        <v>73</v>
      </c>
      <c r="J18" s="50"/>
      <c r="K18" s="50"/>
      <c r="L18" s="50"/>
      <c r="M18" s="51">
        <f t="shared" si="0"/>
        <v>80.714285714285708</v>
      </c>
      <c r="N18" s="52">
        <f t="shared" si="1"/>
        <v>6</v>
      </c>
      <c r="O18" s="53">
        <f t="shared" si="2"/>
        <v>6.0749289629395591</v>
      </c>
      <c r="P18" s="53">
        <f t="shared" si="3"/>
        <v>0</v>
      </c>
    </row>
    <row r="19" spans="1:16" ht="18.75" customHeight="1">
      <c r="A19" s="50">
        <v>17</v>
      </c>
      <c r="B19" s="50" t="s">
        <v>90</v>
      </c>
      <c r="C19" s="50">
        <v>80</v>
      </c>
      <c r="D19" s="50">
        <v>60</v>
      </c>
      <c r="E19" s="50">
        <v>28</v>
      </c>
      <c r="F19" s="50">
        <v>60</v>
      </c>
      <c r="G19" s="50">
        <v>20</v>
      </c>
      <c r="H19" s="50">
        <v>13</v>
      </c>
      <c r="I19" s="50">
        <v>35</v>
      </c>
      <c r="J19" s="50"/>
      <c r="K19" s="50"/>
      <c r="L19" s="50"/>
      <c r="M19" s="51">
        <f t="shared" si="0"/>
        <v>42.285714285714285</v>
      </c>
      <c r="N19" s="52">
        <f t="shared" si="1"/>
        <v>39</v>
      </c>
      <c r="O19" s="53">
        <f t="shared" si="2"/>
        <v>24.702997697406989</v>
      </c>
      <c r="P19" s="53">
        <f t="shared" si="3"/>
        <v>4</v>
      </c>
    </row>
    <row r="20" spans="1:16" ht="18.75" customHeight="1">
      <c r="A20" s="50">
        <v>18</v>
      </c>
      <c r="B20" s="50" t="s">
        <v>91</v>
      </c>
      <c r="C20" s="50">
        <v>88</v>
      </c>
      <c r="D20" s="50">
        <v>68</v>
      </c>
      <c r="E20" s="50">
        <v>32</v>
      </c>
      <c r="F20" s="50">
        <v>50</v>
      </c>
      <c r="G20" s="50">
        <v>16</v>
      </c>
      <c r="H20" s="50">
        <v>7</v>
      </c>
      <c r="I20" s="50">
        <v>29</v>
      </c>
      <c r="J20" s="50"/>
      <c r="K20" s="50"/>
      <c r="L20" s="50"/>
      <c r="M20" s="51">
        <f t="shared" si="0"/>
        <v>41.428571428571431</v>
      </c>
      <c r="N20" s="52">
        <f t="shared" si="1"/>
        <v>40</v>
      </c>
      <c r="O20" s="53">
        <f t="shared" si="2"/>
        <v>28.935889726872308</v>
      </c>
      <c r="P20" s="53">
        <f t="shared" si="3"/>
        <v>5</v>
      </c>
    </row>
    <row r="21" spans="1:16" ht="18.75" customHeight="1">
      <c r="A21" s="50">
        <v>19</v>
      </c>
      <c r="B21" s="50" t="s">
        <v>92</v>
      </c>
      <c r="C21" s="50">
        <v>72</v>
      </c>
      <c r="D21" s="50">
        <v>68</v>
      </c>
      <c r="E21" s="50">
        <v>60</v>
      </c>
      <c r="F21" s="50">
        <v>63</v>
      </c>
      <c r="G21" s="50">
        <v>16</v>
      </c>
      <c r="H21" s="50">
        <v>10</v>
      </c>
      <c r="I21" s="50">
        <v>56</v>
      </c>
      <c r="J21" s="50"/>
      <c r="K21" s="50"/>
      <c r="L21" s="50"/>
      <c r="M21" s="51">
        <f t="shared" si="0"/>
        <v>49.285714285714285</v>
      </c>
      <c r="N21" s="52">
        <f t="shared" si="1"/>
        <v>36</v>
      </c>
      <c r="O21" s="53">
        <f t="shared" si="2"/>
        <v>25.381845780756279</v>
      </c>
      <c r="P21" s="53">
        <f t="shared" si="3"/>
        <v>3</v>
      </c>
    </row>
    <row r="22" spans="1:16" ht="18.75" customHeight="1">
      <c r="A22" s="50">
        <v>20</v>
      </c>
      <c r="B22" s="50" t="s">
        <v>93</v>
      </c>
      <c r="C22" s="50">
        <v>60</v>
      </c>
      <c r="D22" s="50">
        <v>60</v>
      </c>
      <c r="E22" s="50">
        <v>48</v>
      </c>
      <c r="F22" s="50" t="s">
        <v>94</v>
      </c>
      <c r="G22" s="50">
        <v>24</v>
      </c>
      <c r="H22" s="50">
        <v>22</v>
      </c>
      <c r="I22" s="50">
        <v>40</v>
      </c>
      <c r="J22" s="50"/>
      <c r="K22" s="50"/>
      <c r="L22" s="50"/>
      <c r="M22" s="51">
        <f t="shared" si="0"/>
        <v>42.333333333333336</v>
      </c>
      <c r="N22" s="52">
        <f t="shared" si="1"/>
        <v>38</v>
      </c>
      <c r="O22" s="53">
        <f t="shared" si="2"/>
        <v>16.800793632048062</v>
      </c>
      <c r="P22" s="53">
        <f t="shared" si="3"/>
        <v>4</v>
      </c>
    </row>
    <row r="23" spans="1:16" ht="18.75" customHeight="1">
      <c r="A23" s="50">
        <v>21</v>
      </c>
      <c r="B23" s="50" t="s">
        <v>95</v>
      </c>
      <c r="C23" s="50">
        <v>76</v>
      </c>
      <c r="D23" s="50">
        <v>68</v>
      </c>
      <c r="E23" s="50">
        <v>56</v>
      </c>
      <c r="F23" s="50">
        <v>58</v>
      </c>
      <c r="G23" s="50">
        <v>68</v>
      </c>
      <c r="H23" s="50">
        <v>74</v>
      </c>
      <c r="I23" s="50">
        <v>60</v>
      </c>
      <c r="J23" s="50"/>
      <c r="K23" s="50"/>
      <c r="L23" s="50"/>
      <c r="M23" s="51">
        <f t="shared" si="0"/>
        <v>65.714285714285708</v>
      </c>
      <c r="N23" s="52">
        <f t="shared" si="1"/>
        <v>15</v>
      </c>
      <c r="O23" s="53">
        <f t="shared" si="2"/>
        <v>7.8679579246944424</v>
      </c>
      <c r="P23" s="53">
        <f t="shared" si="3"/>
        <v>2</v>
      </c>
    </row>
    <row r="24" spans="1:16" ht="18.75" customHeight="1">
      <c r="A24" s="50">
        <v>22</v>
      </c>
      <c r="B24" s="50" t="s">
        <v>96</v>
      </c>
      <c r="C24" s="50">
        <v>84</v>
      </c>
      <c r="D24" s="50">
        <v>72</v>
      </c>
      <c r="E24" s="50">
        <v>64</v>
      </c>
      <c r="F24" s="50">
        <v>75</v>
      </c>
      <c r="G24" s="50">
        <v>52</v>
      </c>
      <c r="H24" s="50">
        <v>58</v>
      </c>
      <c r="I24" s="50">
        <v>60</v>
      </c>
      <c r="J24" s="50"/>
      <c r="K24" s="50"/>
      <c r="L24" s="50"/>
      <c r="M24" s="51">
        <f t="shared" si="0"/>
        <v>66.428571428571431</v>
      </c>
      <c r="N24" s="52">
        <f t="shared" si="1"/>
        <v>14</v>
      </c>
      <c r="O24" s="53">
        <f t="shared" si="2"/>
        <v>11.103410029613173</v>
      </c>
      <c r="P24" s="53">
        <f t="shared" si="3"/>
        <v>2</v>
      </c>
    </row>
    <row r="25" spans="1:16" ht="18.75" customHeight="1">
      <c r="A25" s="50">
        <v>23</v>
      </c>
      <c r="B25" s="50" t="s">
        <v>97</v>
      </c>
      <c r="C25" s="50">
        <v>84</v>
      </c>
      <c r="D25" s="50">
        <v>76</v>
      </c>
      <c r="E25" s="50">
        <v>32</v>
      </c>
      <c r="F25" s="50">
        <v>55</v>
      </c>
      <c r="G25" s="50">
        <v>56</v>
      </c>
      <c r="H25" s="50">
        <v>51</v>
      </c>
      <c r="I25" s="50">
        <v>25</v>
      </c>
      <c r="J25" s="50"/>
      <c r="K25" s="50"/>
      <c r="L25" s="50"/>
      <c r="M25" s="51">
        <f t="shared" si="0"/>
        <v>54.142857142857146</v>
      </c>
      <c r="N25" s="52">
        <f t="shared" si="1"/>
        <v>28</v>
      </c>
      <c r="O25" s="53">
        <f t="shared" si="2"/>
        <v>21.302805538461914</v>
      </c>
      <c r="P25" s="53">
        <f t="shared" si="3"/>
        <v>5</v>
      </c>
    </row>
    <row r="26" spans="1:16" ht="18.75" customHeight="1">
      <c r="A26" s="50">
        <v>24</v>
      </c>
      <c r="B26" s="50" t="s">
        <v>98</v>
      </c>
      <c r="C26" s="50">
        <v>92</v>
      </c>
      <c r="D26" s="50">
        <v>72</v>
      </c>
      <c r="E26" s="50">
        <v>44</v>
      </c>
      <c r="F26" s="50">
        <v>67</v>
      </c>
      <c r="G26" s="50">
        <v>64</v>
      </c>
      <c r="H26" s="50">
        <v>60</v>
      </c>
      <c r="I26" s="50">
        <v>44</v>
      </c>
      <c r="J26" s="50"/>
      <c r="K26" s="50"/>
      <c r="L26" s="50"/>
      <c r="M26" s="51">
        <f t="shared" si="0"/>
        <v>63.285714285714285</v>
      </c>
      <c r="N26" s="52">
        <f t="shared" si="1"/>
        <v>18</v>
      </c>
      <c r="O26" s="53">
        <f t="shared" si="2"/>
        <v>16.680470474123187</v>
      </c>
      <c r="P26" s="53">
        <f t="shared" si="3"/>
        <v>2</v>
      </c>
    </row>
    <row r="27" spans="1:16" ht="18.75" customHeight="1">
      <c r="A27" s="50">
        <v>25</v>
      </c>
      <c r="B27" s="50" t="s">
        <v>99</v>
      </c>
      <c r="C27" s="50">
        <v>68</v>
      </c>
      <c r="D27" s="50">
        <v>68</v>
      </c>
      <c r="E27" s="50">
        <v>44</v>
      </c>
      <c r="F27" s="50">
        <v>70</v>
      </c>
      <c r="G27" s="50">
        <v>44</v>
      </c>
      <c r="H27" s="50">
        <v>34</v>
      </c>
      <c r="I27" s="50">
        <v>35</v>
      </c>
      <c r="J27" s="50"/>
      <c r="K27" s="50"/>
      <c r="L27" s="50"/>
      <c r="M27" s="51">
        <f t="shared" si="0"/>
        <v>51.857142857142854</v>
      </c>
      <c r="N27" s="52">
        <f t="shared" si="1"/>
        <v>32</v>
      </c>
      <c r="O27" s="53">
        <f t="shared" si="2"/>
        <v>16.211401044003679</v>
      </c>
      <c r="P27" s="53">
        <f t="shared" si="3"/>
        <v>4</v>
      </c>
    </row>
    <row r="28" spans="1:16" ht="18.75" customHeight="1">
      <c r="A28" s="50">
        <v>26</v>
      </c>
      <c r="B28" s="50" t="s">
        <v>100</v>
      </c>
      <c r="C28" s="50">
        <v>80</v>
      </c>
      <c r="D28" s="50">
        <v>92</v>
      </c>
      <c r="E28" s="50">
        <v>56</v>
      </c>
      <c r="F28" s="50">
        <v>73</v>
      </c>
      <c r="G28" s="50">
        <v>64</v>
      </c>
      <c r="H28" s="50">
        <v>68</v>
      </c>
      <c r="I28" s="50">
        <v>51</v>
      </c>
      <c r="J28" s="50"/>
      <c r="K28" s="50"/>
      <c r="L28" s="50"/>
      <c r="M28" s="51">
        <f t="shared" si="0"/>
        <v>69.142857142857139</v>
      </c>
      <c r="N28" s="52">
        <f t="shared" si="1"/>
        <v>10</v>
      </c>
      <c r="O28" s="53">
        <f t="shared" si="2"/>
        <v>14.052622192181458</v>
      </c>
      <c r="P28" s="53">
        <f t="shared" si="3"/>
        <v>2</v>
      </c>
    </row>
    <row r="29" spans="1:16" ht="18.75" customHeight="1">
      <c r="A29" s="50">
        <v>27</v>
      </c>
      <c r="B29" s="50" t="s">
        <v>101</v>
      </c>
      <c r="C29" s="50">
        <v>88</v>
      </c>
      <c r="D29" s="50">
        <v>80</v>
      </c>
      <c r="E29" s="50">
        <v>60</v>
      </c>
      <c r="F29" s="50">
        <v>63</v>
      </c>
      <c r="G29" s="50">
        <v>44</v>
      </c>
      <c r="H29" s="50">
        <v>45</v>
      </c>
      <c r="I29" s="50">
        <v>62</v>
      </c>
      <c r="J29" s="50"/>
      <c r="K29" s="50"/>
      <c r="L29" s="50"/>
      <c r="M29" s="51">
        <f t="shared" si="0"/>
        <v>63.142857142857146</v>
      </c>
      <c r="N29" s="52">
        <f t="shared" si="1"/>
        <v>19</v>
      </c>
      <c r="O29" s="53">
        <f t="shared" si="2"/>
        <v>16.375068156891956</v>
      </c>
      <c r="P29" s="53">
        <f t="shared" si="3"/>
        <v>2</v>
      </c>
    </row>
    <row r="30" spans="1:16" ht="18.75" customHeight="1">
      <c r="A30" s="50">
        <v>28</v>
      </c>
      <c r="B30" s="50" t="s">
        <v>102</v>
      </c>
      <c r="C30" s="50">
        <v>48</v>
      </c>
      <c r="D30" s="50">
        <v>68</v>
      </c>
      <c r="E30" s="50">
        <v>46</v>
      </c>
      <c r="F30" s="50">
        <v>58</v>
      </c>
      <c r="G30" s="50">
        <v>64</v>
      </c>
      <c r="H30" s="50">
        <v>66</v>
      </c>
      <c r="I30" s="50">
        <v>53</v>
      </c>
      <c r="J30" s="50"/>
      <c r="K30" s="50"/>
      <c r="L30" s="50"/>
      <c r="M30" s="51">
        <f t="shared" si="0"/>
        <v>57.571428571428569</v>
      </c>
      <c r="N30" s="52">
        <f t="shared" si="1"/>
        <v>23</v>
      </c>
      <c r="O30" s="53">
        <f t="shared" si="2"/>
        <v>8.8290645570400628</v>
      </c>
      <c r="P30" s="53">
        <f t="shared" si="3"/>
        <v>4</v>
      </c>
    </row>
    <row r="31" spans="1:16" ht="18.75" customHeight="1">
      <c r="A31" s="50">
        <v>29</v>
      </c>
      <c r="B31" s="50" t="s">
        <v>103</v>
      </c>
      <c r="C31" s="50">
        <v>68</v>
      </c>
      <c r="D31" s="50">
        <v>80</v>
      </c>
      <c r="E31" s="50">
        <v>48</v>
      </c>
      <c r="F31" s="50">
        <v>53</v>
      </c>
      <c r="G31" s="50">
        <v>20</v>
      </c>
      <c r="H31" s="50">
        <v>18</v>
      </c>
      <c r="I31" s="50">
        <v>42</v>
      </c>
      <c r="J31" s="50"/>
      <c r="K31" s="50"/>
      <c r="L31" s="50"/>
      <c r="M31" s="51">
        <f t="shared" si="0"/>
        <v>47</v>
      </c>
      <c r="N31" s="52">
        <f t="shared" si="1"/>
        <v>37</v>
      </c>
      <c r="O31" s="53">
        <f t="shared" si="2"/>
        <v>22.956480566497994</v>
      </c>
      <c r="P31" s="53">
        <f t="shared" si="3"/>
        <v>5</v>
      </c>
    </row>
    <row r="32" spans="1:16" ht="18.75" customHeight="1">
      <c r="A32" s="50">
        <v>30</v>
      </c>
      <c r="B32" s="50" t="s">
        <v>104</v>
      </c>
      <c r="C32" s="50">
        <v>92</v>
      </c>
      <c r="D32" s="50">
        <v>80</v>
      </c>
      <c r="E32" s="50">
        <v>64</v>
      </c>
      <c r="F32" s="50">
        <v>75</v>
      </c>
      <c r="G32" s="50">
        <v>72</v>
      </c>
      <c r="H32" s="50">
        <v>71</v>
      </c>
      <c r="I32" s="50">
        <v>65</v>
      </c>
      <c r="J32" s="50"/>
      <c r="K32" s="50"/>
      <c r="L32" s="50"/>
      <c r="M32" s="51">
        <f t="shared" si="0"/>
        <v>74.142857142857139</v>
      </c>
      <c r="N32" s="52">
        <f t="shared" si="1"/>
        <v>9</v>
      </c>
      <c r="O32" s="53">
        <f t="shared" si="2"/>
        <v>9.616454152970876</v>
      </c>
      <c r="P32" s="53">
        <f t="shared" si="3"/>
        <v>0</v>
      </c>
    </row>
    <row r="33" spans="1:16" ht="18.75" customHeight="1">
      <c r="A33" s="50">
        <v>31</v>
      </c>
      <c r="B33" s="50" t="s">
        <v>105</v>
      </c>
      <c r="C33" s="50">
        <v>84</v>
      </c>
      <c r="D33" s="50">
        <v>76</v>
      </c>
      <c r="E33" s="50">
        <v>48</v>
      </c>
      <c r="F33" s="50">
        <v>60</v>
      </c>
      <c r="G33" s="50">
        <v>64</v>
      </c>
      <c r="H33" s="50">
        <v>58</v>
      </c>
      <c r="I33" s="50">
        <v>48</v>
      </c>
      <c r="J33" s="50"/>
      <c r="K33" s="50"/>
      <c r="L33" s="50"/>
      <c r="M33" s="51">
        <f t="shared" si="0"/>
        <v>62.571428571428569</v>
      </c>
      <c r="N33" s="52">
        <f t="shared" si="1"/>
        <v>20</v>
      </c>
      <c r="O33" s="53">
        <f t="shared" si="2"/>
        <v>13.501322686526471</v>
      </c>
      <c r="P33" s="53">
        <f t="shared" si="3"/>
        <v>3</v>
      </c>
    </row>
    <row r="34" spans="1:16" ht="18.75" customHeight="1">
      <c r="A34" s="50">
        <v>32</v>
      </c>
      <c r="B34" s="50" t="s">
        <v>106</v>
      </c>
      <c r="C34" s="50">
        <v>80</v>
      </c>
      <c r="D34" s="50">
        <v>84</v>
      </c>
      <c r="E34" s="50">
        <v>40</v>
      </c>
      <c r="F34" s="50">
        <v>84</v>
      </c>
      <c r="G34" s="50">
        <v>40</v>
      </c>
      <c r="H34" s="50">
        <v>44</v>
      </c>
      <c r="I34" s="50">
        <v>30</v>
      </c>
      <c r="J34" s="50"/>
      <c r="K34" s="50"/>
      <c r="L34" s="50"/>
      <c r="M34" s="51">
        <f t="shared" si="0"/>
        <v>57.428571428571431</v>
      </c>
      <c r="N34" s="52">
        <f t="shared" si="1"/>
        <v>25</v>
      </c>
      <c r="O34" s="53">
        <f t="shared" si="2"/>
        <v>24.019833075031581</v>
      </c>
      <c r="P34" s="53">
        <f t="shared" si="3"/>
        <v>4</v>
      </c>
    </row>
    <row r="35" spans="1:16" ht="18.75" customHeight="1">
      <c r="A35" s="50">
        <v>33</v>
      </c>
      <c r="B35" s="50" t="s">
        <v>107</v>
      </c>
      <c r="C35" s="50">
        <v>64</v>
      </c>
      <c r="D35" s="50">
        <v>64</v>
      </c>
      <c r="E35" s="50">
        <v>56</v>
      </c>
      <c r="F35" s="50">
        <v>60</v>
      </c>
      <c r="G35" s="50">
        <v>36</v>
      </c>
      <c r="H35" s="50">
        <v>44</v>
      </c>
      <c r="I35" s="50">
        <v>53</v>
      </c>
      <c r="J35" s="50"/>
      <c r="K35" s="50"/>
      <c r="L35" s="50"/>
      <c r="M35" s="51">
        <f t="shared" si="0"/>
        <v>53.857142857142854</v>
      </c>
      <c r="N35" s="52">
        <f t="shared" si="1"/>
        <v>29</v>
      </c>
      <c r="O35" s="53">
        <f t="shared" si="2"/>
        <v>10.526610271570025</v>
      </c>
      <c r="P35" s="53">
        <f t="shared" si="3"/>
        <v>4</v>
      </c>
    </row>
    <row r="36" spans="1:16" ht="18.75" customHeight="1">
      <c r="A36" s="50">
        <v>34</v>
      </c>
      <c r="B36" s="50" t="s">
        <v>108</v>
      </c>
      <c r="C36" s="50">
        <v>92</v>
      </c>
      <c r="D36" s="50">
        <v>84</v>
      </c>
      <c r="E36" s="50">
        <v>68</v>
      </c>
      <c r="F36" s="50">
        <v>90</v>
      </c>
      <c r="G36" s="50">
        <v>84</v>
      </c>
      <c r="H36" s="50">
        <v>85</v>
      </c>
      <c r="I36" s="50">
        <v>65</v>
      </c>
      <c r="J36" s="50"/>
      <c r="K36" s="50"/>
      <c r="L36" s="50"/>
      <c r="M36" s="51">
        <f t="shared" si="0"/>
        <v>81.142857142857139</v>
      </c>
      <c r="N36" s="52">
        <f t="shared" si="1"/>
        <v>5</v>
      </c>
      <c r="O36" s="53">
        <f t="shared" si="2"/>
        <v>10.494896719018129</v>
      </c>
      <c r="P36" s="53">
        <f t="shared" si="3"/>
        <v>0</v>
      </c>
    </row>
    <row r="37" spans="1:16" ht="18.75" customHeight="1">
      <c r="A37" s="50">
        <v>35</v>
      </c>
      <c r="B37" s="50" t="s">
        <v>109</v>
      </c>
      <c r="C37" s="50">
        <v>88</v>
      </c>
      <c r="D37" s="50">
        <v>88</v>
      </c>
      <c r="E37" s="50">
        <v>88</v>
      </c>
      <c r="F37" s="50">
        <v>85</v>
      </c>
      <c r="G37" s="50">
        <v>84</v>
      </c>
      <c r="H37" s="50">
        <v>84</v>
      </c>
      <c r="I37" s="50">
        <v>92</v>
      </c>
      <c r="J37" s="50"/>
      <c r="K37" s="50"/>
      <c r="L37" s="50"/>
      <c r="M37" s="51">
        <f t="shared" si="0"/>
        <v>87</v>
      </c>
      <c r="N37" s="52">
        <f t="shared" si="1"/>
        <v>2</v>
      </c>
      <c r="O37" s="53">
        <f t="shared" si="2"/>
        <v>2.8867513459481291</v>
      </c>
      <c r="P37" s="53">
        <f t="shared" si="3"/>
        <v>0</v>
      </c>
    </row>
    <row r="38" spans="1:16" ht="18.75" customHeight="1">
      <c r="A38" s="50">
        <v>36</v>
      </c>
      <c r="B38" s="50" t="s">
        <v>110</v>
      </c>
      <c r="C38" s="50">
        <v>88</v>
      </c>
      <c r="D38" s="50">
        <v>88</v>
      </c>
      <c r="E38" s="50">
        <v>88</v>
      </c>
      <c r="F38" s="50">
        <v>88</v>
      </c>
      <c r="G38" s="50">
        <v>80</v>
      </c>
      <c r="H38" s="50">
        <v>89</v>
      </c>
      <c r="I38" s="50">
        <v>88</v>
      </c>
      <c r="J38" s="50"/>
      <c r="K38" s="50"/>
      <c r="L38" s="50"/>
      <c r="M38" s="51">
        <f t="shared" si="0"/>
        <v>87</v>
      </c>
      <c r="N38" s="52">
        <f t="shared" si="1"/>
        <v>2</v>
      </c>
      <c r="O38" s="53">
        <f t="shared" si="2"/>
        <v>3.1091263510296048</v>
      </c>
      <c r="P38" s="53">
        <f t="shared" si="3"/>
        <v>0</v>
      </c>
    </row>
    <row r="39" spans="1:16" ht="18.75" customHeight="1">
      <c r="A39" s="50">
        <v>37</v>
      </c>
      <c r="B39" s="50" t="s">
        <v>111</v>
      </c>
      <c r="C39" s="50">
        <v>76</v>
      </c>
      <c r="D39" s="50">
        <v>76</v>
      </c>
      <c r="E39" s="50">
        <v>40</v>
      </c>
      <c r="F39" s="50">
        <v>48</v>
      </c>
      <c r="G39" s="50">
        <v>44</v>
      </c>
      <c r="H39" s="50">
        <v>51</v>
      </c>
      <c r="I39" s="50">
        <v>41</v>
      </c>
      <c r="J39" s="50"/>
      <c r="K39" s="50"/>
      <c r="L39" s="50"/>
      <c r="M39" s="51">
        <f t="shared" si="0"/>
        <v>53.714285714285715</v>
      </c>
      <c r="N39" s="52">
        <f t="shared" si="1"/>
        <v>30</v>
      </c>
      <c r="O39" s="53">
        <f t="shared" si="2"/>
        <v>15.691975504635973</v>
      </c>
      <c r="P39" s="53">
        <f t="shared" si="3"/>
        <v>5</v>
      </c>
    </row>
    <row r="40" spans="1:16" ht="18.75" customHeight="1">
      <c r="A40" s="50">
        <v>38</v>
      </c>
      <c r="B40" s="50" t="s">
        <v>112</v>
      </c>
      <c r="C40" s="50">
        <v>52</v>
      </c>
      <c r="D40" s="50">
        <v>44</v>
      </c>
      <c r="E40" s="50">
        <v>24</v>
      </c>
      <c r="F40" s="50">
        <v>58</v>
      </c>
      <c r="G40" s="50">
        <v>16</v>
      </c>
      <c r="H40" s="50">
        <v>21</v>
      </c>
      <c r="I40" s="50">
        <v>14</v>
      </c>
      <c r="J40" s="50"/>
      <c r="K40" s="50"/>
      <c r="L40" s="50"/>
      <c r="M40" s="51">
        <f t="shared" si="0"/>
        <v>32.714285714285715</v>
      </c>
      <c r="N40" s="52">
        <f t="shared" si="1"/>
        <v>41</v>
      </c>
      <c r="O40" s="53">
        <f t="shared" si="2"/>
        <v>18.172454298693264</v>
      </c>
      <c r="P40" s="53">
        <f t="shared" si="3"/>
        <v>7</v>
      </c>
    </row>
    <row r="41" spans="1:16" ht="18.75" customHeight="1">
      <c r="A41" s="50">
        <v>39</v>
      </c>
      <c r="B41" s="50" t="s">
        <v>113</v>
      </c>
      <c r="C41" s="50">
        <v>88</v>
      </c>
      <c r="D41" s="50">
        <v>80</v>
      </c>
      <c r="E41" s="50">
        <v>96</v>
      </c>
      <c r="F41" s="50">
        <v>68</v>
      </c>
      <c r="G41" s="50">
        <v>84</v>
      </c>
      <c r="H41" s="50">
        <v>90</v>
      </c>
      <c r="I41" s="50">
        <v>99</v>
      </c>
      <c r="J41" s="50"/>
      <c r="K41" s="50"/>
      <c r="L41" s="50"/>
      <c r="M41" s="51">
        <f t="shared" si="0"/>
        <v>86.428571428571431</v>
      </c>
      <c r="N41" s="52">
        <f t="shared" si="1"/>
        <v>4</v>
      </c>
      <c r="O41" s="53">
        <f t="shared" si="2"/>
        <v>10.422046229941945</v>
      </c>
      <c r="P41" s="53">
        <f t="shared" si="3"/>
        <v>0</v>
      </c>
    </row>
    <row r="42" spans="1:16" ht="18.75" customHeight="1">
      <c r="A42" s="50">
        <v>40</v>
      </c>
      <c r="B42" s="50" t="s">
        <v>114</v>
      </c>
      <c r="C42" s="50">
        <v>76</v>
      </c>
      <c r="D42" s="50">
        <v>92</v>
      </c>
      <c r="E42" s="50">
        <v>28</v>
      </c>
      <c r="F42" s="50">
        <v>78</v>
      </c>
      <c r="G42" s="50">
        <v>52</v>
      </c>
      <c r="H42" s="50">
        <v>46</v>
      </c>
      <c r="I42" s="50">
        <v>30</v>
      </c>
      <c r="J42" s="50"/>
      <c r="K42" s="50"/>
      <c r="L42" s="50"/>
      <c r="M42" s="51">
        <f t="shared" si="0"/>
        <v>57.428571428571431</v>
      </c>
      <c r="N42" s="52">
        <f t="shared" si="1"/>
        <v>25</v>
      </c>
      <c r="O42" s="53">
        <f t="shared" si="2"/>
        <v>24.972365679267305</v>
      </c>
      <c r="P42" s="53">
        <f t="shared" si="3"/>
        <v>4</v>
      </c>
    </row>
    <row r="43" spans="1:16" ht="18.75" customHeight="1">
      <c r="A43" s="50">
        <v>41</v>
      </c>
      <c r="B43" s="50" t="s">
        <v>115</v>
      </c>
      <c r="C43" s="50">
        <v>80</v>
      </c>
      <c r="D43" s="50">
        <v>68</v>
      </c>
      <c r="E43" s="50">
        <v>72</v>
      </c>
      <c r="F43" s="50">
        <v>85</v>
      </c>
      <c r="G43" s="50">
        <v>52</v>
      </c>
      <c r="H43" s="50">
        <v>52</v>
      </c>
      <c r="I43" s="50">
        <v>69</v>
      </c>
      <c r="J43" s="50"/>
      <c r="K43" s="50"/>
      <c r="L43" s="50"/>
      <c r="M43" s="51">
        <f t="shared" si="0"/>
        <v>68.285714285714292</v>
      </c>
      <c r="N43" s="52">
        <f t="shared" si="1"/>
        <v>12</v>
      </c>
      <c r="O43" s="53">
        <f t="shared" si="2"/>
        <v>12.658518682614305</v>
      </c>
      <c r="P43" s="53">
        <f t="shared" si="3"/>
        <v>2</v>
      </c>
    </row>
    <row r="44" spans="1:16" ht="18.75" customHeight="1">
      <c r="A44" s="47"/>
      <c r="B44" s="47" t="s">
        <v>116</v>
      </c>
      <c r="C44" s="48">
        <f t="shared" ref="C44:M44" si="4">IFERROR(AVERAGE(C3:C43),"")</f>
        <v>78.146341463414629</v>
      </c>
      <c r="D44" s="48">
        <f t="shared" si="4"/>
        <v>76.58536585365853</v>
      </c>
      <c r="E44" s="48">
        <f t="shared" si="4"/>
        <v>54.68292682926829</v>
      </c>
      <c r="F44" s="48">
        <f t="shared" si="4"/>
        <v>67.375</v>
      </c>
      <c r="G44" s="48">
        <f t="shared" si="4"/>
        <v>52.780487804878049</v>
      </c>
      <c r="H44" s="48">
        <f t="shared" si="4"/>
        <v>52.365853658536587</v>
      </c>
      <c r="I44" s="48">
        <f t="shared" si="4"/>
        <v>53.560975609756099</v>
      </c>
      <c r="J44" s="48" t="str">
        <f t="shared" si="4"/>
        <v/>
      </c>
      <c r="K44" s="48" t="str">
        <f t="shared" si="4"/>
        <v/>
      </c>
      <c r="L44" s="48" t="str">
        <f t="shared" si="4"/>
        <v/>
      </c>
      <c r="M44" s="48">
        <f t="shared" si="4"/>
        <v>62.126596980255513</v>
      </c>
      <c r="N44" s="48"/>
      <c r="O44" s="48"/>
      <c r="P44" s="48"/>
    </row>
    <row r="45" spans="1:16" ht="18.75" customHeight="1">
      <c r="A45" s="47"/>
      <c r="B45" s="47" t="s">
        <v>117</v>
      </c>
      <c r="C45" s="48">
        <f t="shared" ref="C45:M45" si="5">IF(MAX(C3:C43)=0,"",MAX(C3:C43))</f>
        <v>92</v>
      </c>
      <c r="D45" s="48">
        <f t="shared" si="5"/>
        <v>92</v>
      </c>
      <c r="E45" s="48">
        <f t="shared" si="5"/>
        <v>96</v>
      </c>
      <c r="F45" s="48">
        <f t="shared" si="5"/>
        <v>93</v>
      </c>
      <c r="G45" s="48">
        <f t="shared" si="5"/>
        <v>96</v>
      </c>
      <c r="H45" s="48">
        <f t="shared" si="5"/>
        <v>98</v>
      </c>
      <c r="I45" s="48">
        <f t="shared" si="5"/>
        <v>99</v>
      </c>
      <c r="J45" s="48" t="str">
        <f t="shared" si="5"/>
        <v/>
      </c>
      <c r="K45" s="48" t="str">
        <f t="shared" si="5"/>
        <v/>
      </c>
      <c r="L45" s="48" t="str">
        <f t="shared" si="5"/>
        <v/>
      </c>
      <c r="M45" s="48">
        <f t="shared" si="5"/>
        <v>91.428571428571431</v>
      </c>
      <c r="N45" s="47"/>
      <c r="O45" s="47"/>
      <c r="P45" s="47"/>
    </row>
    <row r="46" spans="1:16" ht="18.75" customHeight="1">
      <c r="A46" s="47"/>
      <c r="B46" s="47" t="s">
        <v>118</v>
      </c>
      <c r="C46" s="48">
        <f t="shared" ref="C46:M46" si="6">IF(MAX(C3:C43)=0,"",MIN(C3:C43))</f>
        <v>48</v>
      </c>
      <c r="D46" s="48">
        <f t="shared" si="6"/>
        <v>44</v>
      </c>
      <c r="E46" s="48">
        <f t="shared" si="6"/>
        <v>24</v>
      </c>
      <c r="F46" s="48">
        <f t="shared" si="6"/>
        <v>48</v>
      </c>
      <c r="G46" s="48">
        <f t="shared" si="6"/>
        <v>16</v>
      </c>
      <c r="H46" s="48">
        <f t="shared" si="6"/>
        <v>7</v>
      </c>
      <c r="I46" s="48">
        <f t="shared" si="6"/>
        <v>14</v>
      </c>
      <c r="J46" s="48" t="str">
        <f t="shared" si="6"/>
        <v/>
      </c>
      <c r="K46" s="48" t="str">
        <f t="shared" si="6"/>
        <v/>
      </c>
      <c r="L46" s="48" t="str">
        <f t="shared" si="6"/>
        <v/>
      </c>
      <c r="M46" s="48">
        <f t="shared" si="6"/>
        <v>32.714285714285715</v>
      </c>
      <c r="N46" s="47"/>
      <c r="O46" s="47"/>
      <c r="P46" s="47"/>
    </row>
    <row r="47" spans="1:16" ht="18.75" customHeight="1">
      <c r="A47" s="47"/>
      <c r="B47" s="47" t="s">
        <v>73</v>
      </c>
      <c r="C47" s="49">
        <f t="shared" ref="C47:M47" si="7">COUNTIF(C3:C43,"&lt;60")</f>
        <v>2</v>
      </c>
      <c r="D47" s="49">
        <f t="shared" si="7"/>
        <v>1</v>
      </c>
      <c r="E47" s="49">
        <f t="shared" si="7"/>
        <v>24</v>
      </c>
      <c r="F47" s="49">
        <f t="shared" si="7"/>
        <v>14</v>
      </c>
      <c r="G47" s="49">
        <f t="shared" si="7"/>
        <v>25</v>
      </c>
      <c r="H47" s="49">
        <f t="shared" si="7"/>
        <v>26</v>
      </c>
      <c r="I47" s="49">
        <f t="shared" si="7"/>
        <v>26</v>
      </c>
      <c r="J47" s="49">
        <f t="shared" si="7"/>
        <v>0</v>
      </c>
      <c r="K47" s="49">
        <f t="shared" si="7"/>
        <v>0</v>
      </c>
      <c r="L47" s="49">
        <f t="shared" si="7"/>
        <v>0</v>
      </c>
      <c r="M47" s="49">
        <f t="shared" si="7"/>
        <v>19</v>
      </c>
      <c r="N47" s="47"/>
      <c r="O47" s="47"/>
      <c r="P47" s="47"/>
    </row>
    <row r="48" spans="1:16" ht="18.75" customHeight="1">
      <c r="A48" s="47"/>
      <c r="B48" s="47" t="s">
        <v>119</v>
      </c>
      <c r="C48" s="49">
        <f t="shared" ref="C48:M48" si="8">IF(MAX(C3:C43)=0,"",41-COUNT(C3:C43))</f>
        <v>0</v>
      </c>
      <c r="D48" s="49">
        <f t="shared" si="8"/>
        <v>0</v>
      </c>
      <c r="E48" s="49">
        <f t="shared" si="8"/>
        <v>0</v>
      </c>
      <c r="F48" s="49">
        <f t="shared" si="8"/>
        <v>1</v>
      </c>
      <c r="G48" s="49">
        <f t="shared" si="8"/>
        <v>0</v>
      </c>
      <c r="H48" s="49">
        <f t="shared" si="8"/>
        <v>0</v>
      </c>
      <c r="I48" s="49">
        <f t="shared" si="8"/>
        <v>0</v>
      </c>
      <c r="J48" s="49" t="str">
        <f t="shared" si="8"/>
        <v/>
      </c>
      <c r="K48" s="49" t="str">
        <f t="shared" si="8"/>
        <v/>
      </c>
      <c r="L48" s="49" t="str">
        <f t="shared" si="8"/>
        <v/>
      </c>
      <c r="M48" s="49">
        <f t="shared" si="8"/>
        <v>0</v>
      </c>
      <c r="N48" s="47"/>
      <c r="O48" s="47"/>
      <c r="P48" s="47"/>
    </row>
  </sheetData>
  <mergeCells count="1">
    <mergeCell ref="A1:B1"/>
  </mergeCells>
  <phoneticPr fontId="2" type="noConversion"/>
  <conditionalFormatting sqref="C3:M44">
    <cfRule type="cellIs" dxfId="19" priority="1" operator="lessThan">
      <formula>60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Spinner 1">
              <controlPr defaultSize="0" autoPict="0">
                <anchor moveWithCells="1" sizeWithCells="1">
                  <from>
                    <xdr:col>16</xdr:col>
                    <xdr:colOff>190500</xdr:colOff>
                    <xdr:row>0</xdr:row>
                    <xdr:rowOff>0</xdr:rowOff>
                  </from>
                  <to>
                    <xdr:col>16</xdr:col>
                    <xdr:colOff>361950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B710-66A6-4039-9F99-3EF8C850CCBB}">
  <dimension ref="A1:G18"/>
  <sheetViews>
    <sheetView workbookViewId="0">
      <selection activeCell="C3" sqref="C3"/>
    </sheetView>
  </sheetViews>
  <sheetFormatPr defaultRowHeight="15"/>
  <cols>
    <col min="1" max="1" width="12.25" style="25" customWidth="1"/>
    <col min="2" max="2" width="7" style="25" customWidth="1"/>
    <col min="3" max="3" width="45.875" style="25" bestFit="1" customWidth="1"/>
    <col min="4" max="16384" width="9" style="25"/>
  </cols>
  <sheetData>
    <row r="1" spans="1:7" ht="15.75" thickBot="1">
      <c r="A1" s="26">
        <v>1</v>
      </c>
      <c r="B1" s="27"/>
      <c r="C1" s="28">
        <v>2</v>
      </c>
      <c r="F1" s="25">
        <v>2</v>
      </c>
    </row>
    <row r="2" spans="1:7" ht="21.75" customHeight="1">
      <c r="A2" s="29" t="s">
        <v>49</v>
      </c>
      <c r="B2" s="30" t="s">
        <v>50</v>
      </c>
      <c r="C2" s="31" t="s">
        <v>51</v>
      </c>
      <c r="G2" s="32"/>
    </row>
    <row r="3" spans="1:7" ht="21.75" customHeight="1">
      <c r="A3" s="33" t="s">
        <v>52</v>
      </c>
      <c r="B3" s="34">
        <v>56</v>
      </c>
      <c r="C3" s="35" t="str">
        <f t="shared" ref="C3:C10" si="0">IF(A$1=1,REPT("|",B3)&amp;" "&amp;TEXT(B3/100,"0%"),B3/100)</f>
        <v>|||||||||||||||||||||||||||||||||||||||||||||||||||||||| 56%</v>
      </c>
      <c r="E3" s="36"/>
      <c r="F3" s="36"/>
      <c r="G3" s="32"/>
    </row>
    <row r="4" spans="1:7" ht="21.75" customHeight="1">
      <c r="A4" s="37" t="s">
        <v>53</v>
      </c>
      <c r="B4" s="38">
        <v>87</v>
      </c>
      <c r="C4" s="35" t="str">
        <f t="shared" si="0"/>
        <v>||||||||||||||||||||||||||||||||||||||||||||||||||||||||||||||||||||||||||||||||||||||| 87%</v>
      </c>
      <c r="E4" s="36"/>
      <c r="F4" s="36" t="str">
        <f>REPT("|",0)</f>
        <v/>
      </c>
      <c r="G4" s="36"/>
    </row>
    <row r="5" spans="1:7" ht="21.75" customHeight="1">
      <c r="A5" s="37" t="s">
        <v>54</v>
      </c>
      <c r="B5" s="38">
        <v>96</v>
      </c>
      <c r="C5" s="35" t="str">
        <f t="shared" si="0"/>
        <v>|||||||||||||||||||||||||||||||||||||||||||||||||||||||||||||||||||||||||||||||||||||||||||||||| 96%</v>
      </c>
      <c r="E5" s="36"/>
      <c r="F5" s="36"/>
      <c r="G5" s="36"/>
    </row>
    <row r="6" spans="1:7" ht="21.75" customHeight="1">
      <c r="A6" s="37" t="s">
        <v>55</v>
      </c>
      <c r="B6" s="38">
        <v>41</v>
      </c>
      <c r="C6" s="35" t="str">
        <f t="shared" si="0"/>
        <v>||||||||||||||||||||||||||||||||||||||||| 41%</v>
      </c>
      <c r="E6" s="36"/>
      <c r="F6" s="36"/>
      <c r="G6" s="36"/>
    </row>
    <row r="7" spans="1:7" ht="21.75" customHeight="1">
      <c r="A7" s="37" t="s">
        <v>56</v>
      </c>
      <c r="B7" s="38">
        <v>86</v>
      </c>
      <c r="C7" s="35" t="str">
        <f t="shared" si="0"/>
        <v>|||||||||||||||||||||||||||||||||||||||||||||||||||||||||||||||||||||||||||||||||||||| 86%</v>
      </c>
      <c r="E7" s="36"/>
      <c r="F7" s="36"/>
      <c r="G7" s="36"/>
    </row>
    <row r="8" spans="1:7" ht="21.75" customHeight="1">
      <c r="A8" s="37" t="s">
        <v>57</v>
      </c>
      <c r="B8" s="38">
        <v>74</v>
      </c>
      <c r="C8" s="35" t="str">
        <f t="shared" si="0"/>
        <v>|||||||||||||||||||||||||||||||||||||||||||||||||||||||||||||||||||||||||| 74%</v>
      </c>
      <c r="E8" s="36"/>
      <c r="F8" s="36"/>
      <c r="G8" s="36"/>
    </row>
    <row r="9" spans="1:7" ht="21.75" customHeight="1">
      <c r="A9" s="37" t="s">
        <v>58</v>
      </c>
      <c r="B9" s="38">
        <v>59</v>
      </c>
      <c r="C9" s="35" t="str">
        <f t="shared" si="0"/>
        <v>||||||||||||||||||||||||||||||||||||||||||||||||||||||||||| 59%</v>
      </c>
      <c r="E9" s="36"/>
      <c r="F9" s="36"/>
      <c r="G9" s="39"/>
    </row>
    <row r="10" spans="1:7" ht="21.75" customHeight="1">
      <c r="A10" s="37" t="s">
        <v>59</v>
      </c>
      <c r="B10" s="38">
        <v>39</v>
      </c>
      <c r="C10" s="35" t="str">
        <f t="shared" si="0"/>
        <v>||||||||||||||||||||||||||||||||||||||| 39%</v>
      </c>
      <c r="E10" s="36"/>
      <c r="F10" s="36"/>
      <c r="G10" s="36"/>
    </row>
    <row r="17" spans="1:1">
      <c r="A17" s="40"/>
    </row>
    <row r="18" spans="1:1" ht="17.25">
      <c r="A18" s="41"/>
    </row>
  </sheetData>
  <phoneticPr fontId="2" type="noConversion"/>
  <conditionalFormatting sqref="C3:C10">
    <cfRule type="expression" dxfId="18" priority="1">
      <formula>IF($B3&lt;40,1,0)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3" name="Option Button 3">
              <controlPr defaultSize="0" autoFill="0" autoLine="0" autoPict="0">
                <anchor moveWithCells="1" sizeWithCells="1">
                  <from>
                    <xdr:col>1</xdr:col>
                    <xdr:colOff>409575</xdr:colOff>
                    <xdr:row>0</xdr:row>
                    <xdr:rowOff>38100</xdr:rowOff>
                  </from>
                  <to>
                    <xdr:col>2</xdr:col>
                    <xdr:colOff>457200</xdr:colOff>
                    <xdr:row>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4" name="Option Button 4">
              <controlPr defaultSize="0" autoFill="0" autoLine="0" autoPict="0">
                <anchor moveWithCells="1" sizeWithCells="1">
                  <from>
                    <xdr:col>0</xdr:col>
                    <xdr:colOff>66675</xdr:colOff>
                    <xdr:row>0</xdr:row>
                    <xdr:rowOff>19050</xdr:rowOff>
                  </from>
                  <to>
                    <xdr:col>1</xdr:col>
                    <xdr:colOff>409575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N1" sqref="N1"/>
    </sheetView>
  </sheetViews>
  <sheetFormatPr defaultRowHeight="16.5"/>
  <cols>
    <col min="13" max="13" width="11.625" bestFit="1" customWidth="1"/>
  </cols>
  <sheetData>
    <row r="1" spans="1:17">
      <c r="A1" s="7" t="str">
        <f>"商店"&amp; F1</f>
        <v>商店甲</v>
      </c>
      <c r="B1" s="2" t="s">
        <v>0</v>
      </c>
      <c r="C1" s="2" t="s">
        <v>1</v>
      </c>
      <c r="D1" s="2" t="s">
        <v>2</v>
      </c>
      <c r="F1" s="6" t="s">
        <v>17</v>
      </c>
      <c r="M1" s="67" t="s">
        <v>159</v>
      </c>
      <c r="N1" t="s">
        <v>157</v>
      </c>
      <c r="O1" t="s">
        <v>158</v>
      </c>
      <c r="P1" t="str">
        <f>ADDRESS(2,2)</f>
        <v>$B$2</v>
      </c>
      <c r="Q1">
        <f ca="1">INDIRECT(N1&amp;O1&amp;P1)</f>
        <v>21</v>
      </c>
    </row>
    <row r="2" spans="1:17">
      <c r="A2" s="1" t="s">
        <v>4</v>
      </c>
      <c r="B2" s="5">
        <f ca="1">INDIRECT($A$1&amp;"!"&amp;ADDRESS(ROW(),COLUMN()))</f>
        <v>21</v>
      </c>
      <c r="C2" s="5">
        <f t="shared" ref="C2:D2" ca="1" si="0">INDIRECT($A$1&amp;"!"&amp;ADDRESS(ROW(),COLUMN()))</f>
        <v>15</v>
      </c>
      <c r="D2" s="5">
        <f t="shared" ca="1" si="0"/>
        <v>30</v>
      </c>
    </row>
    <row r="3" spans="1:17">
      <c r="A3" s="1" t="s">
        <v>8</v>
      </c>
      <c r="B3" s="5">
        <f t="shared" ref="B3:D12" ca="1" si="1">INDIRECT($A$1&amp;"!"&amp;ADDRESS(ROW(),COLUMN()))</f>
        <v>14</v>
      </c>
      <c r="C3" s="5">
        <f t="shared" ca="1" si="1"/>
        <v>2</v>
      </c>
      <c r="D3" s="5">
        <f t="shared" ca="1" si="1"/>
        <v>2</v>
      </c>
    </row>
    <row r="4" spans="1:17">
      <c r="A4" s="1" t="s">
        <v>5</v>
      </c>
      <c r="B4" s="5">
        <f t="shared" ca="1" si="1"/>
        <v>0</v>
      </c>
      <c r="C4" s="5">
        <f t="shared" ca="1" si="1"/>
        <v>1</v>
      </c>
      <c r="D4" s="5">
        <f t="shared" ca="1" si="1"/>
        <v>2</v>
      </c>
    </row>
    <row r="5" spans="1:17">
      <c r="A5" s="1" t="s">
        <v>9</v>
      </c>
      <c r="B5" s="5">
        <f t="shared" ca="1" si="1"/>
        <v>2</v>
      </c>
      <c r="C5" s="5">
        <f t="shared" ca="1" si="1"/>
        <v>12</v>
      </c>
      <c r="D5" s="5">
        <f t="shared" ca="1" si="1"/>
        <v>5</v>
      </c>
    </row>
    <row r="6" spans="1:17">
      <c r="A6" s="1" t="s">
        <v>6</v>
      </c>
      <c r="B6" s="5">
        <f t="shared" ca="1" si="1"/>
        <v>5</v>
      </c>
      <c r="C6" s="5">
        <f t="shared" ca="1" si="1"/>
        <v>5</v>
      </c>
      <c r="D6" s="5">
        <f t="shared" ca="1" si="1"/>
        <v>5</v>
      </c>
    </row>
    <row r="7" spans="1:17">
      <c r="A7" s="1" t="s">
        <v>7</v>
      </c>
      <c r="B7" s="5">
        <f t="shared" ca="1" si="1"/>
        <v>34</v>
      </c>
      <c r="C7" s="5">
        <f t="shared" ca="1" si="1"/>
        <v>21</v>
      </c>
      <c r="D7" s="5">
        <f t="shared" ca="1" si="1"/>
        <v>11</v>
      </c>
    </row>
    <row r="8" spans="1:17">
      <c r="A8" s="1" t="s">
        <v>3</v>
      </c>
      <c r="B8" s="5">
        <f t="shared" ca="1" si="1"/>
        <v>9</v>
      </c>
      <c r="C8" s="5">
        <f t="shared" ca="1" si="1"/>
        <v>66</v>
      </c>
      <c r="D8" s="5">
        <f t="shared" ca="1" si="1"/>
        <v>98</v>
      </c>
    </row>
    <row r="9" spans="1:17">
      <c r="A9" s="1" t="s">
        <v>10</v>
      </c>
      <c r="B9" s="5">
        <f t="shared" ca="1" si="1"/>
        <v>5</v>
      </c>
      <c r="C9" s="5">
        <f t="shared" ca="1" si="1"/>
        <v>1</v>
      </c>
      <c r="D9" s="5">
        <f t="shared" ca="1" si="1"/>
        <v>0</v>
      </c>
    </row>
    <row r="10" spans="1:17">
      <c r="A10" s="1" t="s">
        <v>11</v>
      </c>
      <c r="B10" s="5">
        <f t="shared" ca="1" si="1"/>
        <v>3</v>
      </c>
      <c r="C10" s="5">
        <f t="shared" ca="1" si="1"/>
        <v>5</v>
      </c>
      <c r="D10" s="5">
        <f t="shared" ca="1" si="1"/>
        <v>7</v>
      </c>
    </row>
    <row r="11" spans="1:17">
      <c r="A11" s="1" t="s">
        <v>12</v>
      </c>
      <c r="B11" s="5">
        <f t="shared" ca="1" si="1"/>
        <v>0</v>
      </c>
      <c r="C11" s="5">
        <f t="shared" ca="1" si="1"/>
        <v>0</v>
      </c>
      <c r="D11" s="5">
        <f t="shared" ca="1" si="1"/>
        <v>2</v>
      </c>
    </row>
    <row r="12" spans="1:17">
      <c r="A12" s="1" t="s">
        <v>13</v>
      </c>
      <c r="B12" s="5">
        <f t="shared" ca="1" si="1"/>
        <v>1</v>
      </c>
      <c r="C12" s="5">
        <f t="shared" ca="1" si="1"/>
        <v>0</v>
      </c>
      <c r="D12" s="5">
        <f t="shared" ca="1" si="1"/>
        <v>0</v>
      </c>
    </row>
  </sheetData>
  <phoneticPr fontId="2" type="noConversion"/>
  <dataValidations count="1">
    <dataValidation type="list" allowBlank="1" showInputMessage="1" showErrorMessage="1" sqref="F1" xr:uid="{00000000-0002-0000-0100-000000000000}">
      <formula1>"甲,乙,丙"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17" sqref="C17"/>
    </sheetView>
  </sheetViews>
  <sheetFormatPr defaultRowHeight="16.5"/>
  <sheetData>
    <row r="1" spans="1:4">
      <c r="A1" s="4" t="s">
        <v>14</v>
      </c>
      <c r="B1" s="2" t="s">
        <v>0</v>
      </c>
      <c r="C1" s="2" t="s">
        <v>1</v>
      </c>
      <c r="D1" s="2" t="s">
        <v>2</v>
      </c>
    </row>
    <row r="2" spans="1:4">
      <c r="A2" s="1" t="s">
        <v>4</v>
      </c>
      <c r="B2" s="3">
        <v>21</v>
      </c>
      <c r="C2" s="3">
        <v>15</v>
      </c>
      <c r="D2" s="3">
        <v>30</v>
      </c>
    </row>
    <row r="3" spans="1:4">
      <c r="A3" s="1" t="s">
        <v>8</v>
      </c>
      <c r="B3" s="3">
        <v>14</v>
      </c>
      <c r="C3" s="3">
        <v>2</v>
      </c>
      <c r="D3" s="3">
        <v>2</v>
      </c>
    </row>
    <row r="4" spans="1:4">
      <c r="A4" s="1" t="s">
        <v>5</v>
      </c>
      <c r="B4" s="3">
        <v>0</v>
      </c>
      <c r="C4" s="3">
        <v>1</v>
      </c>
      <c r="D4" s="3">
        <v>2</v>
      </c>
    </row>
    <row r="5" spans="1:4">
      <c r="A5" s="1" t="s">
        <v>9</v>
      </c>
      <c r="B5" s="3">
        <v>2</v>
      </c>
      <c r="C5" s="3">
        <v>12</v>
      </c>
      <c r="D5" s="3">
        <v>5</v>
      </c>
    </row>
    <row r="6" spans="1:4">
      <c r="A6" s="1" t="s">
        <v>6</v>
      </c>
      <c r="B6" s="3">
        <v>5</v>
      </c>
      <c r="C6" s="3">
        <v>5</v>
      </c>
      <c r="D6" s="3">
        <v>5</v>
      </c>
    </row>
    <row r="7" spans="1:4">
      <c r="A7" s="1" t="s">
        <v>7</v>
      </c>
      <c r="B7" s="3">
        <v>34</v>
      </c>
      <c r="C7" s="3">
        <v>21</v>
      </c>
      <c r="D7" s="3">
        <v>11</v>
      </c>
    </row>
    <row r="8" spans="1:4">
      <c r="A8" s="1" t="s">
        <v>3</v>
      </c>
      <c r="B8" s="3">
        <v>9</v>
      </c>
      <c r="C8" s="3">
        <v>66</v>
      </c>
      <c r="D8" s="3">
        <v>98</v>
      </c>
    </row>
    <row r="9" spans="1:4">
      <c r="A9" s="1" t="s">
        <v>10</v>
      </c>
      <c r="B9" s="3">
        <v>5</v>
      </c>
      <c r="C9" s="3">
        <v>1</v>
      </c>
      <c r="D9" s="3">
        <v>0</v>
      </c>
    </row>
    <row r="10" spans="1:4">
      <c r="A10" s="1" t="s">
        <v>11</v>
      </c>
      <c r="B10" s="3">
        <v>3</v>
      </c>
      <c r="C10" s="3">
        <v>5</v>
      </c>
      <c r="D10" s="3">
        <v>7</v>
      </c>
    </row>
    <row r="11" spans="1:4">
      <c r="A11" s="1" t="s">
        <v>12</v>
      </c>
      <c r="B11" s="3">
        <v>0</v>
      </c>
      <c r="C11" s="3">
        <v>0</v>
      </c>
      <c r="D11" s="3">
        <v>2</v>
      </c>
    </row>
    <row r="12" spans="1:4">
      <c r="A12" s="1" t="s">
        <v>13</v>
      </c>
      <c r="B12" s="3">
        <v>1</v>
      </c>
      <c r="C12" s="3">
        <v>0</v>
      </c>
      <c r="D12" s="3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B2" sqref="B2:D12"/>
    </sheetView>
  </sheetViews>
  <sheetFormatPr defaultRowHeight="16.5"/>
  <sheetData>
    <row r="1" spans="1:4">
      <c r="A1" s="4" t="s">
        <v>15</v>
      </c>
      <c r="B1" s="2" t="s">
        <v>0</v>
      </c>
      <c r="C1" s="2" t="s">
        <v>1</v>
      </c>
      <c r="D1" s="2" t="s">
        <v>2</v>
      </c>
    </row>
    <row r="2" spans="1:4">
      <c r="A2" s="1" t="s">
        <v>4</v>
      </c>
      <c r="B2" s="3">
        <v>45</v>
      </c>
      <c r="C2" s="3">
        <v>53</v>
      </c>
      <c r="D2" s="3">
        <v>51</v>
      </c>
    </row>
    <row r="3" spans="1:4">
      <c r="A3" s="1" t="s">
        <v>8</v>
      </c>
      <c r="B3" s="3">
        <v>0</v>
      </c>
      <c r="C3" s="3">
        <v>32</v>
      </c>
      <c r="D3" s="3">
        <v>36</v>
      </c>
    </row>
    <row r="4" spans="1:4">
      <c r="A4" s="1" t="s">
        <v>5</v>
      </c>
      <c r="B4" s="3">
        <v>15</v>
      </c>
      <c r="C4" s="3">
        <v>16</v>
      </c>
      <c r="D4" s="3">
        <v>21</v>
      </c>
    </row>
    <row r="5" spans="1:4">
      <c r="A5" s="1" t="s">
        <v>9</v>
      </c>
      <c r="B5" s="3">
        <v>12</v>
      </c>
      <c r="C5" s="3">
        <v>9</v>
      </c>
      <c r="D5" s="3">
        <v>15</v>
      </c>
    </row>
    <row r="6" spans="1:4">
      <c r="A6" s="1" t="s">
        <v>6</v>
      </c>
      <c r="B6" s="3">
        <v>5</v>
      </c>
      <c r="C6" s="3">
        <v>6</v>
      </c>
      <c r="D6" s="3">
        <v>12</v>
      </c>
    </row>
    <row r="7" spans="1:4">
      <c r="A7" s="1" t="s">
        <v>7</v>
      </c>
      <c r="B7" s="3">
        <v>14</v>
      </c>
      <c r="C7" s="3">
        <v>0</v>
      </c>
      <c r="D7" s="3">
        <v>0</v>
      </c>
    </row>
    <row r="8" spans="1:4">
      <c r="A8" s="1" t="s">
        <v>3</v>
      </c>
      <c r="B8" s="3">
        <v>4</v>
      </c>
      <c r="C8" s="3">
        <v>2</v>
      </c>
      <c r="D8" s="3">
        <v>3</v>
      </c>
    </row>
    <row r="9" spans="1:4">
      <c r="A9" s="1" t="s">
        <v>10</v>
      </c>
      <c r="B9" s="3">
        <v>3</v>
      </c>
      <c r="C9" s="3">
        <v>0</v>
      </c>
      <c r="D9" s="3">
        <v>1</v>
      </c>
    </row>
    <row r="10" spans="1:4">
      <c r="A10" s="1" t="s">
        <v>11</v>
      </c>
      <c r="B10" s="3">
        <v>8</v>
      </c>
      <c r="C10" s="3">
        <v>23</v>
      </c>
      <c r="D10" s="3">
        <v>5</v>
      </c>
    </row>
    <row r="11" spans="1:4">
      <c r="A11" s="1" t="s">
        <v>12</v>
      </c>
      <c r="B11" s="3">
        <v>12</v>
      </c>
      <c r="C11" s="3">
        <v>7</v>
      </c>
      <c r="D11" s="3">
        <v>0</v>
      </c>
    </row>
    <row r="12" spans="1:4">
      <c r="A12" s="1" t="s">
        <v>13</v>
      </c>
      <c r="B12" s="3">
        <v>34</v>
      </c>
      <c r="C12" s="3">
        <v>7</v>
      </c>
      <c r="D12" s="3">
        <v>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B2" sqref="B2:D12"/>
    </sheetView>
  </sheetViews>
  <sheetFormatPr defaultRowHeight="16.5"/>
  <sheetData>
    <row r="1" spans="1:4">
      <c r="A1" s="4" t="s">
        <v>16</v>
      </c>
      <c r="B1" s="2" t="s">
        <v>0</v>
      </c>
      <c r="C1" s="2" t="s">
        <v>1</v>
      </c>
      <c r="D1" s="2" t="s">
        <v>2</v>
      </c>
    </row>
    <row r="2" spans="1:4">
      <c r="A2" s="1" t="s">
        <v>4</v>
      </c>
      <c r="B2" s="3">
        <v>3</v>
      </c>
      <c r="C2" s="3">
        <v>98</v>
      </c>
      <c r="D2" s="3">
        <v>123</v>
      </c>
    </row>
    <row r="3" spans="1:4">
      <c r="A3" s="1" t="s">
        <v>8</v>
      </c>
      <c r="B3" s="3">
        <v>45</v>
      </c>
      <c r="C3" s="3">
        <v>65</v>
      </c>
      <c r="D3" s="3">
        <v>98</v>
      </c>
    </row>
    <row r="4" spans="1:4">
      <c r="A4" s="1" t="s">
        <v>5</v>
      </c>
      <c r="B4" s="3">
        <v>3</v>
      </c>
      <c r="C4" s="3">
        <v>12</v>
      </c>
      <c r="D4" s="3">
        <v>33</v>
      </c>
    </row>
    <row r="5" spans="1:4">
      <c r="A5" s="1" t="s">
        <v>9</v>
      </c>
      <c r="B5" s="3">
        <v>33</v>
      </c>
      <c r="C5" s="3">
        <v>13</v>
      </c>
      <c r="D5" s="3">
        <v>19</v>
      </c>
    </row>
    <row r="6" spans="1:4">
      <c r="A6" s="1" t="s">
        <v>6</v>
      </c>
      <c r="B6" s="3">
        <v>15</v>
      </c>
      <c r="C6" s="3">
        <v>3</v>
      </c>
      <c r="D6" s="3">
        <v>6</v>
      </c>
    </row>
    <row r="7" spans="1:4">
      <c r="A7" s="1" t="s">
        <v>7</v>
      </c>
      <c r="B7" s="3">
        <v>0</v>
      </c>
      <c r="C7" s="3">
        <v>0</v>
      </c>
      <c r="D7" s="3">
        <v>2</v>
      </c>
    </row>
    <row r="8" spans="1:4">
      <c r="A8" s="1" t="s">
        <v>3</v>
      </c>
      <c r="B8" s="3">
        <v>5</v>
      </c>
      <c r="C8" s="3">
        <v>0</v>
      </c>
      <c r="D8" s="3">
        <v>1</v>
      </c>
    </row>
    <row r="9" spans="1:4">
      <c r="A9" s="1" t="s">
        <v>10</v>
      </c>
      <c r="B9" s="3">
        <v>1</v>
      </c>
      <c r="C9" s="3">
        <v>2</v>
      </c>
      <c r="D9" s="3">
        <v>0</v>
      </c>
    </row>
    <row r="10" spans="1:4">
      <c r="A10" s="1" t="s">
        <v>11</v>
      </c>
      <c r="B10" s="3">
        <v>12</v>
      </c>
      <c r="C10" s="3">
        <v>5</v>
      </c>
      <c r="D10" s="3">
        <v>2</v>
      </c>
    </row>
    <row r="11" spans="1:4">
      <c r="A11" s="1" t="s">
        <v>12</v>
      </c>
      <c r="B11" s="3">
        <v>5</v>
      </c>
      <c r="C11" s="3">
        <v>5</v>
      </c>
      <c r="D11" s="3">
        <v>5</v>
      </c>
    </row>
    <row r="12" spans="1:4">
      <c r="A12" s="1" t="s">
        <v>13</v>
      </c>
      <c r="B12" s="3">
        <v>21</v>
      </c>
      <c r="C12" s="3">
        <v>11</v>
      </c>
      <c r="D12" s="3">
        <v>34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1"/>
  <sheetViews>
    <sheetView workbookViewId="0">
      <selection activeCell="N12" sqref="N12"/>
    </sheetView>
  </sheetViews>
  <sheetFormatPr defaultRowHeight="16.5"/>
  <sheetData>
    <row r="1" spans="1:6">
      <c r="A1" t="s">
        <v>18</v>
      </c>
      <c r="B1" t="s">
        <v>19</v>
      </c>
      <c r="F1" s="8">
        <v>17</v>
      </c>
    </row>
    <row r="2" spans="1:6">
      <c r="A2" s="9">
        <v>40544</v>
      </c>
      <c r="B2">
        <v>716</v>
      </c>
    </row>
    <row r="3" spans="1:6" ht="19.5">
      <c r="A3" s="9">
        <v>40545</v>
      </c>
      <c r="B3">
        <v>171</v>
      </c>
      <c r="D3" s="10" t="s">
        <v>20</v>
      </c>
    </row>
    <row r="4" spans="1:6">
      <c r="A4" s="9">
        <v>40546</v>
      </c>
      <c r="B4">
        <v>479</v>
      </c>
    </row>
    <row r="5" spans="1:6">
      <c r="A5" s="9">
        <v>40547</v>
      </c>
      <c r="B5">
        <v>516</v>
      </c>
    </row>
    <row r="6" spans="1:6">
      <c r="A6" s="9">
        <v>40548</v>
      </c>
      <c r="B6">
        <v>310</v>
      </c>
    </row>
    <row r="7" spans="1:6">
      <c r="A7" s="9">
        <v>40549</v>
      </c>
      <c r="B7">
        <v>104</v>
      </c>
    </row>
    <row r="8" spans="1:6">
      <c r="A8" s="9">
        <v>40550</v>
      </c>
      <c r="B8">
        <v>441</v>
      </c>
    </row>
    <row r="9" spans="1:6">
      <c r="A9" s="9">
        <v>40551</v>
      </c>
      <c r="B9">
        <v>556</v>
      </c>
    </row>
    <row r="10" spans="1:6">
      <c r="A10" s="9">
        <v>40552</v>
      </c>
      <c r="B10">
        <v>287</v>
      </c>
    </row>
    <row r="11" spans="1:6">
      <c r="A11" s="9">
        <v>40553</v>
      </c>
      <c r="B11">
        <v>419</v>
      </c>
    </row>
    <row r="12" spans="1:6">
      <c r="A12" s="9">
        <v>40554</v>
      </c>
      <c r="B12">
        <v>507</v>
      </c>
    </row>
    <row r="13" spans="1:6">
      <c r="A13" s="9">
        <v>40555</v>
      </c>
      <c r="B13">
        <v>800</v>
      </c>
    </row>
    <row r="14" spans="1:6">
      <c r="A14" s="9">
        <v>40556</v>
      </c>
      <c r="B14">
        <v>913</v>
      </c>
    </row>
    <row r="15" spans="1:6">
      <c r="A15" s="9">
        <v>40557</v>
      </c>
      <c r="B15">
        <v>110</v>
      </c>
    </row>
    <row r="16" spans="1:6">
      <c r="A16" s="9">
        <v>40558</v>
      </c>
      <c r="B16">
        <v>551</v>
      </c>
    </row>
    <row r="17" spans="1:2">
      <c r="A17" s="9">
        <v>40559</v>
      </c>
      <c r="B17">
        <v>228</v>
      </c>
    </row>
    <row r="18" spans="1:2">
      <c r="A18" s="9">
        <v>40560</v>
      </c>
      <c r="B18">
        <v>702</v>
      </c>
    </row>
    <row r="19" spans="1:2">
      <c r="A19" s="9">
        <v>40561</v>
      </c>
      <c r="B19">
        <v>773</v>
      </c>
    </row>
    <row r="20" spans="1:2">
      <c r="A20" s="9">
        <v>40562</v>
      </c>
      <c r="B20">
        <v>159</v>
      </c>
    </row>
    <row r="21" spans="1:2">
      <c r="A21" s="9">
        <v>40563</v>
      </c>
      <c r="B21">
        <v>381</v>
      </c>
    </row>
    <row r="22" spans="1:2">
      <c r="A22" s="9">
        <v>40564</v>
      </c>
      <c r="B22">
        <v>160</v>
      </c>
    </row>
    <row r="23" spans="1:2">
      <c r="A23" s="9">
        <v>40565</v>
      </c>
      <c r="B23">
        <v>220</v>
      </c>
    </row>
    <row r="24" spans="1:2">
      <c r="A24" s="9">
        <v>40566</v>
      </c>
      <c r="B24">
        <v>956</v>
      </c>
    </row>
    <row r="25" spans="1:2">
      <c r="A25" s="9">
        <v>40567</v>
      </c>
      <c r="B25">
        <v>483</v>
      </c>
    </row>
    <row r="26" spans="1:2">
      <c r="A26" s="9">
        <v>40568</v>
      </c>
      <c r="B26">
        <v>464</v>
      </c>
    </row>
    <row r="27" spans="1:2">
      <c r="A27" s="9">
        <v>40569</v>
      </c>
      <c r="B27">
        <v>976</v>
      </c>
    </row>
    <row r="28" spans="1:2">
      <c r="A28" s="9">
        <v>40570</v>
      </c>
      <c r="B28">
        <v>263</v>
      </c>
    </row>
    <row r="29" spans="1:2">
      <c r="A29" s="9">
        <v>40571</v>
      </c>
      <c r="B29">
        <v>444</v>
      </c>
    </row>
    <row r="30" spans="1:2">
      <c r="A30" s="9">
        <v>40572</v>
      </c>
      <c r="B30">
        <v>899</v>
      </c>
    </row>
    <row r="31" spans="1:2">
      <c r="A31" s="9">
        <v>40573</v>
      </c>
      <c r="B31">
        <v>443</v>
      </c>
    </row>
    <row r="32" spans="1:2">
      <c r="A32" s="9">
        <v>40574</v>
      </c>
      <c r="B32">
        <v>782</v>
      </c>
    </row>
    <row r="33" spans="1:2">
      <c r="A33" s="9">
        <v>40575</v>
      </c>
      <c r="B33">
        <v>520</v>
      </c>
    </row>
    <row r="34" spans="1:2">
      <c r="A34" s="9">
        <v>40576</v>
      </c>
      <c r="B34">
        <v>148</v>
      </c>
    </row>
    <row r="35" spans="1:2">
      <c r="A35" s="9">
        <v>40577</v>
      </c>
      <c r="B35">
        <v>155</v>
      </c>
    </row>
    <row r="36" spans="1:2">
      <c r="A36" s="9">
        <v>40578</v>
      </c>
      <c r="B36">
        <v>755</v>
      </c>
    </row>
    <row r="37" spans="1:2">
      <c r="A37" s="9">
        <v>40579</v>
      </c>
      <c r="B37">
        <v>392</v>
      </c>
    </row>
    <row r="38" spans="1:2">
      <c r="A38" s="9">
        <v>40580</v>
      </c>
      <c r="B38">
        <v>986</v>
      </c>
    </row>
    <row r="39" spans="1:2">
      <c r="A39" s="9">
        <v>40581</v>
      </c>
      <c r="B39">
        <v>616</v>
      </c>
    </row>
    <row r="40" spans="1:2">
      <c r="A40" s="9">
        <v>40582</v>
      </c>
      <c r="B40">
        <v>989</v>
      </c>
    </row>
    <row r="41" spans="1:2">
      <c r="A41" s="9">
        <v>40583</v>
      </c>
      <c r="B41">
        <v>195</v>
      </c>
    </row>
    <row r="42" spans="1:2">
      <c r="A42" s="9">
        <v>40584</v>
      </c>
      <c r="B42">
        <v>859</v>
      </c>
    </row>
    <row r="43" spans="1:2">
      <c r="A43" s="9">
        <v>40585</v>
      </c>
      <c r="B43">
        <v>714</v>
      </c>
    </row>
    <row r="44" spans="1:2">
      <c r="A44" s="9">
        <v>40586</v>
      </c>
      <c r="B44">
        <v>158</v>
      </c>
    </row>
    <row r="45" spans="1:2">
      <c r="A45" s="9">
        <v>40587</v>
      </c>
      <c r="B45">
        <v>910</v>
      </c>
    </row>
    <row r="46" spans="1:2">
      <c r="A46" s="9">
        <v>40588</v>
      </c>
      <c r="B46">
        <v>111</v>
      </c>
    </row>
    <row r="47" spans="1:2">
      <c r="A47" s="9">
        <v>40589</v>
      </c>
      <c r="B47">
        <v>610</v>
      </c>
    </row>
    <row r="48" spans="1:2">
      <c r="A48" s="9">
        <v>40590</v>
      </c>
      <c r="B48">
        <v>754</v>
      </c>
    </row>
    <row r="49" spans="1:2">
      <c r="A49" s="9">
        <v>40591</v>
      </c>
      <c r="B49">
        <v>835</v>
      </c>
    </row>
    <row r="50" spans="1:2">
      <c r="A50" s="9">
        <v>40592</v>
      </c>
      <c r="B50">
        <v>764</v>
      </c>
    </row>
    <row r="51" spans="1:2">
      <c r="A51" s="9">
        <v>40593</v>
      </c>
      <c r="B51">
        <v>399</v>
      </c>
    </row>
    <row r="52" spans="1:2">
      <c r="A52" s="9">
        <v>40594</v>
      </c>
      <c r="B52">
        <v>978</v>
      </c>
    </row>
    <row r="53" spans="1:2">
      <c r="A53" s="9">
        <v>40595</v>
      </c>
      <c r="B53">
        <v>782</v>
      </c>
    </row>
    <row r="54" spans="1:2">
      <c r="A54" s="9">
        <v>40596</v>
      </c>
      <c r="B54">
        <v>415</v>
      </c>
    </row>
    <row r="55" spans="1:2">
      <c r="A55" s="9">
        <v>40597</v>
      </c>
      <c r="B55">
        <v>138</v>
      </c>
    </row>
    <row r="56" spans="1:2">
      <c r="A56" s="9">
        <v>40598</v>
      </c>
      <c r="B56">
        <v>124</v>
      </c>
    </row>
    <row r="57" spans="1:2">
      <c r="A57" s="9">
        <v>40599</v>
      </c>
      <c r="B57">
        <v>808</v>
      </c>
    </row>
    <row r="58" spans="1:2">
      <c r="A58" s="9">
        <v>40600</v>
      </c>
      <c r="B58">
        <v>356</v>
      </c>
    </row>
    <row r="59" spans="1:2">
      <c r="A59" s="9">
        <v>40601</v>
      </c>
      <c r="B59">
        <v>207</v>
      </c>
    </row>
    <row r="60" spans="1:2">
      <c r="A60" s="9">
        <v>40602</v>
      </c>
      <c r="B60">
        <v>640</v>
      </c>
    </row>
    <row r="61" spans="1:2">
      <c r="A61" s="9">
        <v>40603</v>
      </c>
      <c r="B61">
        <v>402</v>
      </c>
    </row>
    <row r="62" spans="1:2">
      <c r="A62" s="9">
        <v>40604</v>
      </c>
      <c r="B62">
        <v>504</v>
      </c>
    </row>
    <row r="63" spans="1:2">
      <c r="A63" s="9">
        <v>40605</v>
      </c>
      <c r="B63">
        <v>922</v>
      </c>
    </row>
    <row r="64" spans="1:2">
      <c r="A64" s="9">
        <v>40606</v>
      </c>
      <c r="B64">
        <v>290</v>
      </c>
    </row>
    <row r="65" spans="1:2">
      <c r="A65" s="9">
        <v>40607</v>
      </c>
      <c r="B65">
        <v>716</v>
      </c>
    </row>
    <row r="66" spans="1:2">
      <c r="A66" s="9">
        <v>40608</v>
      </c>
      <c r="B66">
        <v>428</v>
      </c>
    </row>
    <row r="67" spans="1:2">
      <c r="A67" s="9">
        <v>40609</v>
      </c>
      <c r="B67">
        <v>958</v>
      </c>
    </row>
    <row r="68" spans="1:2">
      <c r="A68" s="9">
        <v>40610</v>
      </c>
      <c r="B68">
        <v>993</v>
      </c>
    </row>
    <row r="69" spans="1:2">
      <c r="A69" s="9">
        <v>40611</v>
      </c>
      <c r="B69">
        <v>803</v>
      </c>
    </row>
    <row r="70" spans="1:2">
      <c r="A70" s="9">
        <v>40612</v>
      </c>
      <c r="B70">
        <v>696</v>
      </c>
    </row>
    <row r="71" spans="1:2">
      <c r="A71" s="9">
        <v>40613</v>
      </c>
      <c r="B71">
        <v>482</v>
      </c>
    </row>
    <row r="72" spans="1:2">
      <c r="A72" s="9">
        <v>40614</v>
      </c>
      <c r="B72">
        <v>497</v>
      </c>
    </row>
    <row r="73" spans="1:2">
      <c r="A73" s="9">
        <v>40615</v>
      </c>
      <c r="B73">
        <v>985</v>
      </c>
    </row>
    <row r="74" spans="1:2">
      <c r="A74" s="9">
        <v>40616</v>
      </c>
      <c r="B74">
        <v>470</v>
      </c>
    </row>
    <row r="75" spans="1:2">
      <c r="A75" s="9">
        <v>40617</v>
      </c>
      <c r="B75">
        <v>881</v>
      </c>
    </row>
    <row r="76" spans="1:2">
      <c r="A76" s="9">
        <v>40618</v>
      </c>
      <c r="B76">
        <v>848</v>
      </c>
    </row>
    <row r="77" spans="1:2">
      <c r="A77" s="9">
        <v>40619</v>
      </c>
      <c r="B77">
        <v>640</v>
      </c>
    </row>
    <row r="78" spans="1:2">
      <c r="A78" s="9">
        <v>40620</v>
      </c>
      <c r="B78">
        <v>398</v>
      </c>
    </row>
    <row r="79" spans="1:2">
      <c r="A79" s="9">
        <v>40621</v>
      </c>
      <c r="B79">
        <v>954</v>
      </c>
    </row>
    <row r="80" spans="1:2">
      <c r="A80" s="9">
        <v>40622</v>
      </c>
      <c r="B80">
        <v>304</v>
      </c>
    </row>
    <row r="81" spans="1:2">
      <c r="A81" s="9">
        <v>40623</v>
      </c>
      <c r="B81">
        <v>222</v>
      </c>
    </row>
    <row r="82" spans="1:2">
      <c r="A82" s="9">
        <v>40624</v>
      </c>
      <c r="B82">
        <v>541</v>
      </c>
    </row>
    <row r="83" spans="1:2">
      <c r="A83" s="9">
        <v>40625</v>
      </c>
      <c r="B83">
        <v>848</v>
      </c>
    </row>
    <row r="84" spans="1:2">
      <c r="A84" s="9">
        <v>40626</v>
      </c>
      <c r="B84">
        <v>601</v>
      </c>
    </row>
    <row r="85" spans="1:2">
      <c r="A85" s="9">
        <v>40627</v>
      </c>
      <c r="B85">
        <v>734</v>
      </c>
    </row>
    <row r="86" spans="1:2">
      <c r="A86" s="9">
        <v>40628</v>
      </c>
      <c r="B86">
        <v>520</v>
      </c>
    </row>
    <row r="87" spans="1:2">
      <c r="A87" s="9">
        <v>40629</v>
      </c>
      <c r="B87">
        <v>289</v>
      </c>
    </row>
    <row r="88" spans="1:2">
      <c r="A88" s="9">
        <v>40630</v>
      </c>
      <c r="B88">
        <v>473</v>
      </c>
    </row>
    <row r="89" spans="1:2">
      <c r="A89" s="9">
        <v>40631</v>
      </c>
      <c r="B89">
        <v>714</v>
      </c>
    </row>
    <row r="90" spans="1:2">
      <c r="A90" s="9">
        <v>40632</v>
      </c>
      <c r="B90">
        <v>715</v>
      </c>
    </row>
    <row r="91" spans="1:2">
      <c r="A91" s="9">
        <v>40633</v>
      </c>
      <c r="B91">
        <v>952</v>
      </c>
    </row>
    <row r="92" spans="1:2">
      <c r="A92" s="9">
        <v>40634</v>
      </c>
      <c r="B92">
        <v>851</v>
      </c>
    </row>
    <row r="93" spans="1:2">
      <c r="A93" s="9">
        <v>40635</v>
      </c>
      <c r="B93">
        <v>355</v>
      </c>
    </row>
    <row r="94" spans="1:2">
      <c r="A94" s="9">
        <v>40636</v>
      </c>
      <c r="B94">
        <v>840</v>
      </c>
    </row>
    <row r="95" spans="1:2">
      <c r="A95" s="9">
        <v>40637</v>
      </c>
      <c r="B95">
        <v>605</v>
      </c>
    </row>
    <row r="96" spans="1:2">
      <c r="A96" s="9">
        <v>40638</v>
      </c>
      <c r="B96">
        <v>613</v>
      </c>
    </row>
    <row r="97" spans="1:2">
      <c r="A97" s="9">
        <v>40639</v>
      </c>
      <c r="B97">
        <v>916</v>
      </c>
    </row>
    <row r="98" spans="1:2">
      <c r="A98" s="9">
        <v>40640</v>
      </c>
      <c r="B98">
        <v>296</v>
      </c>
    </row>
    <row r="99" spans="1:2">
      <c r="A99" s="9">
        <v>40641</v>
      </c>
      <c r="B99">
        <v>828</v>
      </c>
    </row>
    <row r="100" spans="1:2">
      <c r="A100" s="9">
        <v>40642</v>
      </c>
      <c r="B100">
        <v>998</v>
      </c>
    </row>
    <row r="101" spans="1:2">
      <c r="A101" s="9">
        <v>40643</v>
      </c>
      <c r="B101">
        <v>580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6</xdr:col>
                    <xdr:colOff>9525</xdr:colOff>
                    <xdr:row>0</xdr:row>
                    <xdr:rowOff>0</xdr:rowOff>
                  </from>
                  <to>
                    <xdr:col>6</xdr:col>
                    <xdr:colOff>209550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20"/>
  <sheetViews>
    <sheetView tabSelected="1" zoomScale="115" zoomScaleNormal="115" workbookViewId="0">
      <selection activeCell="D4" sqref="D4"/>
    </sheetView>
  </sheetViews>
  <sheetFormatPr defaultRowHeight="16.5"/>
  <cols>
    <col min="2" max="4" width="5.75" customWidth="1"/>
  </cols>
  <sheetData>
    <row r="1" spans="2:17" ht="17.25" thickBot="1">
      <c r="B1">
        <f ca="1">RANDBETWEEN(1,6)</f>
        <v>2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</row>
    <row r="2" spans="2:17" ht="33.75" customHeight="1">
      <c r="B2" s="71" t="str">
        <f ca="1">CHOOSE(B1,"","●","●","●","●","●")</f>
        <v>●</v>
      </c>
      <c r="C2" s="72"/>
      <c r="D2" s="73" t="str">
        <f ca="1">CHOOSE(B1,"","","","●","●","●")</f>
        <v/>
      </c>
      <c r="H2" s="23">
        <v>1</v>
      </c>
      <c r="I2" s="23"/>
      <c r="J2" s="23"/>
      <c r="K2" s="23"/>
      <c r="L2" s="23"/>
      <c r="M2" s="23" t="s">
        <v>169</v>
      </c>
      <c r="N2" s="23"/>
      <c r="O2" s="23"/>
      <c r="P2" s="23"/>
      <c r="Q2" s="23"/>
    </row>
    <row r="3" spans="2:17" ht="33.75" customHeight="1">
      <c r="B3" s="74" t="str">
        <f ca="1">CHOOSE(B1,"","","","","","●")</f>
        <v/>
      </c>
      <c r="C3" s="75" t="str">
        <f ca="1">CHOOSE(B1,"●","","●","","●","")</f>
        <v/>
      </c>
      <c r="D3" s="76" t="str">
        <f ca="1">CHOOSE(B1,"","","","","","●")</f>
        <v/>
      </c>
      <c r="H3" s="23">
        <v>2</v>
      </c>
      <c r="I3" s="23" t="s">
        <v>170</v>
      </c>
      <c r="J3" s="23"/>
      <c r="K3" s="23"/>
      <c r="L3" s="23"/>
      <c r="M3" s="23"/>
      <c r="N3" s="23"/>
      <c r="O3" s="23"/>
      <c r="P3" s="23"/>
      <c r="Q3" s="23" t="s">
        <v>169</v>
      </c>
    </row>
    <row r="4" spans="2:17" ht="33.75" customHeight="1" thickBot="1">
      <c r="B4" s="77" t="str">
        <f ca="1">CHOOSE(B1,"","","","●","●","●")</f>
        <v/>
      </c>
      <c r="C4" s="78"/>
      <c r="D4" s="79" t="str">
        <f ca="1">CHOOSE(B1,"","●","●","●","●","●")</f>
        <v>●</v>
      </c>
      <c r="H4" s="23">
        <v>3</v>
      </c>
      <c r="I4" s="23" t="s">
        <v>169</v>
      </c>
      <c r="J4" s="23"/>
      <c r="K4" s="23"/>
      <c r="L4" s="23"/>
      <c r="M4" s="23" t="s">
        <v>169</v>
      </c>
      <c r="N4" s="23"/>
      <c r="O4" s="23"/>
      <c r="P4" s="23"/>
      <c r="Q4" s="23" t="s">
        <v>169</v>
      </c>
    </row>
    <row r="5" spans="2:17">
      <c r="H5" s="23">
        <v>4</v>
      </c>
      <c r="I5" s="23" t="s">
        <v>169</v>
      </c>
      <c r="J5" s="23"/>
      <c r="K5" s="23" t="s">
        <v>169</v>
      </c>
      <c r="L5" s="23"/>
      <c r="M5" s="23"/>
      <c r="N5" s="23"/>
      <c r="O5" s="23" t="s">
        <v>169</v>
      </c>
      <c r="P5" s="23"/>
      <c r="Q5" s="23" t="s">
        <v>169</v>
      </c>
    </row>
    <row r="6" spans="2:17">
      <c r="B6" s="5" t="s">
        <v>41</v>
      </c>
      <c r="H6" s="23">
        <v>5</v>
      </c>
      <c r="I6" s="23" t="s">
        <v>169</v>
      </c>
      <c r="J6" s="23"/>
      <c r="K6" s="23" t="s">
        <v>169</v>
      </c>
      <c r="L6" s="23"/>
      <c r="M6" s="23" t="s">
        <v>169</v>
      </c>
      <c r="N6" s="23"/>
      <c r="O6" s="23" t="s">
        <v>169</v>
      </c>
      <c r="P6" s="23"/>
      <c r="Q6" s="23" t="s">
        <v>169</v>
      </c>
    </row>
    <row r="7" spans="2:17">
      <c r="B7" s="24"/>
      <c r="H7" s="23">
        <v>6</v>
      </c>
      <c r="I7" s="23" t="s">
        <v>169</v>
      </c>
      <c r="J7" s="23"/>
      <c r="K7" s="23" t="s">
        <v>169</v>
      </c>
      <c r="L7" s="23" t="s">
        <v>169</v>
      </c>
      <c r="M7" s="23"/>
      <c r="N7" s="23" t="s">
        <v>169</v>
      </c>
      <c r="O7" s="23" t="s">
        <v>169</v>
      </c>
      <c r="P7" s="23"/>
      <c r="Q7" s="23" t="s">
        <v>169</v>
      </c>
    </row>
    <row r="8" spans="2:17">
      <c r="B8" s="5" t="s">
        <v>42</v>
      </c>
    </row>
    <row r="9" spans="2:17">
      <c r="B9" s="24"/>
    </row>
    <row r="10" spans="2:17">
      <c r="B10" s="5" t="s">
        <v>43</v>
      </c>
    </row>
    <row r="11" spans="2:17">
      <c r="B11" s="24"/>
    </row>
    <row r="12" spans="2:17">
      <c r="B12" s="5" t="s">
        <v>44</v>
      </c>
    </row>
    <row r="13" spans="2:17">
      <c r="B13" s="24"/>
    </row>
    <row r="14" spans="2:17">
      <c r="B14" s="5" t="s">
        <v>45</v>
      </c>
    </row>
    <row r="15" spans="2:17">
      <c r="B15" s="24"/>
    </row>
    <row r="16" spans="2:17">
      <c r="B16" s="5" t="s">
        <v>46</v>
      </c>
    </row>
    <row r="17" spans="2:2">
      <c r="B17" s="24"/>
    </row>
    <row r="18" spans="2:2">
      <c r="B18" s="5" t="s">
        <v>47</v>
      </c>
    </row>
    <row r="19" spans="2:2">
      <c r="B19" s="24"/>
    </row>
    <row r="20" spans="2:2">
      <c r="B20" s="5" t="s">
        <v>48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學生成績1</vt:lpstr>
      <vt:lpstr>學生成績2</vt:lpstr>
      <vt:lpstr>BarChart</vt:lpstr>
      <vt:lpstr>商店統計圖</vt:lpstr>
      <vt:lpstr>商店甲</vt:lpstr>
      <vt:lpstr>商店乙</vt:lpstr>
      <vt:lpstr>商店丙</vt:lpstr>
      <vt:lpstr>日期階段銷售統計</vt:lpstr>
      <vt:lpstr>產生骰子的六種點數</vt:lpstr>
      <vt:lpstr>產生骰子的六種點數 (2)</vt:lpstr>
      <vt:lpstr>產品銷售統計</vt:lpstr>
      <vt:lpstr>甘特圖</vt:lpstr>
      <vt:lpstr>甘特圖 (2)</vt:lpstr>
    </vt:vector>
  </TitlesOfParts>
  <Company>TCH_HOME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蘇孟緯</cp:lastModifiedBy>
  <dcterms:created xsi:type="dcterms:W3CDTF">2011-06-19T06:20:29Z</dcterms:created>
  <dcterms:modified xsi:type="dcterms:W3CDTF">2022-07-08T10:49:53Z</dcterms:modified>
</cp:coreProperties>
</file>