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_110\中興大學\全方位\Final\Samples\"/>
    </mc:Choice>
  </mc:AlternateContent>
  <xr:revisionPtr revIDLastSave="0" documentId="8_{F1D4228B-0F28-4E1F-BC10-0835A7C20F8A}" xr6:coauthVersionLast="47" xr6:coauthVersionMax="47" xr10:uidLastSave="{00000000-0000-0000-0000-000000000000}"/>
  <bookViews>
    <workbookView xWindow="-120" yWindow="-120" windowWidth="20640" windowHeight="11160" tabRatio="833" firstSheet="8" activeTab="14" xr2:uid="{00000000-000D-0000-FFFF-FFFF00000000}"/>
  </bookViews>
  <sheets>
    <sheet name="月報表" sheetId="1" r:id="rId1"/>
    <sheet name="業績統計圖" sheetId="14" r:id="rId2"/>
    <sheet name="季報表" sheetId="2" r:id="rId3"/>
    <sheet name="年度報表" sheetId="3" r:id="rId4"/>
    <sheet name="上半年度" sheetId="20" r:id="rId5"/>
    <sheet name="下半年度" sheetId="21" r:id="rId6"/>
    <sheet name="水果銷售報表" sheetId="4" r:id="rId7"/>
    <sheet name="各地區水果銷售報表" sheetId="22" r:id="rId8"/>
    <sheet name="水果用量" sheetId="5" r:id="rId9"/>
    <sheet name="上半年統計圖" sheetId="6" r:id="rId10"/>
    <sheet name="下半年度統計圖" sheetId="7" r:id="rId11"/>
    <sheet name="全年度統計圖" sheetId="8" r:id="rId12"/>
    <sheet name="學費收費表" sheetId="9" r:id="rId13"/>
    <sheet name="股價分析表" sheetId="10" r:id="rId14"/>
    <sheet name="工作時間" sheetId="11" r:id="rId15"/>
    <sheet name="工作時間記錄" sheetId="24" r:id="rId16"/>
    <sheet name="預算表" sheetId="12" r:id="rId17"/>
    <sheet name="雷達圖範例" sheetId="23" r:id="rId18"/>
    <sheet name="上半年訓練費用" sheetId="13" r:id="rId19"/>
  </sheets>
  <definedNames>
    <definedName name="ACwvu.上半年度." localSheetId="2" hidden="1">季報表!$A$2</definedName>
    <definedName name="ACwvu.下半年度." localSheetId="2" hidden="1">季報表!$A$2</definedName>
    <definedName name="ACwvu.全年度資料." localSheetId="2" hidden="1">季報表!$A$2</definedName>
    <definedName name="HTML1_1" hidden="1">"[Bok2.xls]季報表!$A$1:$F$8"</definedName>
    <definedName name="HTML1_11" hidden="1">-4146</definedName>
    <definedName name="HTML1_12" hidden="1">"C:\xlssamp\19963.htm"</definedName>
    <definedName name="HTML1_2" hidden="1">-4146</definedName>
    <definedName name="HTML1_3" hidden="1">"C:\xlssamp\webpage.htm"</definedName>
    <definedName name="HTMLCount" hidden="1">1</definedName>
    <definedName name="Swvu.上半年度." localSheetId="2" hidden="1">季報表!$A$2</definedName>
    <definedName name="Swvu.下半年度." localSheetId="2" hidden="1">季報表!$A$2</definedName>
    <definedName name="Swvu.全年度資料." localSheetId="2" hidden="1">季報表!$A$2</definedName>
    <definedName name="wrn.1996._.報表." localSheetId="7" hidden="1">{"全年度資料",#N/A,FALSE,"季報表"}</definedName>
    <definedName name="wrn.1996._.報表." hidden="1">{"全年度資料",#N/A,FALSE,"季報表"}</definedName>
    <definedName name="wvu.上半年度." localSheetId="2" hidden="1">{TRUE,FALSE,-2.75,-17,439.5,207,FALSE,TRUE,TRUE,TRUE,0,1,#N/A,1,#N/A,12.5925925925926,12.5882352941176,1,FALSE,FALSE,3,TRUE,1,FALSE,75,"Swvu.上半年度.","ACwvu.上半年度.",#N/A,FALSE,FALSE,0.75,0.75,1,1,2,"&amp;A","第 &amp;P 頁",FALSE,FALSE,FALSE,TRUE,1,250,#N/A,#N/A,FALSE,FALSE,FALSE,FALSE,FALSE,FALSE,FALSE,9,600,600,FALSE,FALSE,TRUE,TRUE,TRUE}</definedName>
    <definedName name="wvu.下半年度." localSheetId="2" hidden="1">{TRUE,FALSE,-2.75,-17,439.5,207,FALSE,TRUE,TRUE,TRUE,0,1,#N/A,1,#N/A,12.9259259259259,12.5882352941176,1,FALSE,FALSE,3,TRUE,1,FALSE,75,"Swvu.下半年度.","ACwvu.下半年度.",#N/A,FALSE,FALSE,0.75,0.75,1,1,2,"&amp;A","第 &amp;P 頁",FALSE,FALSE,FALSE,TRUE,1,250,#N/A,#N/A,FALSE,FALSE,FALSE,FALSE,FALSE,FALSE,FALSE,9,600,600,FALSE,FALSE,TRUE,TRUE,TRUE}</definedName>
    <definedName name="wvu.全年度資料." localSheetId="2" hidden="1">{TRUE,FALSE,-2.75,-17,439.5,207,FALSE,TRUE,TRUE,TRUE,0,1,#N/A,1,#N/A,9.59259259259259,12.5882352941176,1,FALSE,FALSE,3,TRUE,1,FALSE,75,"Swvu.全年度資料.","ACwvu.全年度資料.",#N/A,FALSE,FALSE,0.75,0.75,1,1,2,"&amp;A","第 &amp;P 頁",FALSE,FALSE,FALSE,TRUE,1,250,#N/A,#N/A,FALSE,FALSE,FALSE,FALSE,FALSE,FALSE,FALSE,9,600,600,FALSE,FALSE,TRUE,TRUE,TRUE}</definedName>
  </definedNames>
  <calcPr calcId="191029"/>
  <customWorkbookViews>
    <customWorkbookView name="全年度資料 (季報表)" guid="{1954137F-0261-11D3-A998-0080C8884D08}" includeHiddenRowCol="0" maximized="1" windowWidth="576" windowHeight="247" tabRatio="815" activeSheetId="2"/>
    <customWorkbookView name="上半年度 (季報表)" guid="{1954137E-0261-11D3-A998-0080C8884D08}" includeHiddenRowCol="0" maximized="1" windowWidth="576" windowHeight="247" tabRatio="815" activeSheetId="2"/>
    <customWorkbookView name="下半年度 (季報表)" guid="{1954137D-0261-11D3-A998-0080C8884D08}" includeHiddenRowCol="0" maximized="1" windowWidth="576" windowHeight="247" tabRatio="81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1" l="1"/>
  <c r="H3" i="24" l="1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3" i="11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N4" i="1"/>
  <c r="N5" i="1"/>
  <c r="N6" i="1"/>
  <c r="N7" i="1"/>
  <c r="B8" i="1"/>
  <c r="C8" i="1"/>
  <c r="D8" i="1"/>
  <c r="E8" i="1"/>
  <c r="F8" i="1"/>
  <c r="G8" i="1"/>
  <c r="N8" i="1" s="1"/>
  <c r="H8" i="1"/>
  <c r="I8" i="1"/>
  <c r="J8" i="1"/>
  <c r="K8" i="1"/>
  <c r="L8" i="1"/>
  <c r="M8" i="1"/>
  <c r="E4" i="5"/>
  <c r="E5" i="5"/>
  <c r="E6" i="5"/>
  <c r="E7" i="5"/>
  <c r="B8" i="5"/>
  <c r="E8" i="5" s="1"/>
  <c r="C8" i="5"/>
  <c r="D8" i="5"/>
  <c r="E3" i="4"/>
  <c r="E4" i="4"/>
  <c r="E5" i="4"/>
  <c r="E6" i="4"/>
  <c r="B7" i="4"/>
  <c r="E7" i="4" s="1"/>
  <c r="C7" i="4"/>
  <c r="D7" i="4"/>
  <c r="G4" i="3"/>
  <c r="G5" i="3"/>
  <c r="G6" i="3"/>
  <c r="G7" i="3"/>
  <c r="B8" i="3"/>
  <c r="C8" i="3"/>
  <c r="D8" i="3"/>
  <c r="E8" i="3"/>
  <c r="F8" i="3"/>
  <c r="F3" i="2"/>
  <c r="F4" i="2"/>
  <c r="F5" i="2"/>
  <c r="F6" i="2"/>
  <c r="B7" i="2"/>
  <c r="C7" i="2"/>
  <c r="D7" i="2"/>
  <c r="E7" i="2"/>
  <c r="G2" i="10"/>
  <c r="C3" i="10"/>
  <c r="G3" i="10" s="1"/>
  <c r="C4" i="10"/>
  <c r="G4" i="10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/>
  <c r="C11" i="10"/>
  <c r="G11" i="10" s="1"/>
  <c r="C12" i="10"/>
  <c r="G12" i="10" s="1"/>
  <c r="C13" i="10"/>
  <c r="G13" i="10" s="1"/>
  <c r="H2" i="23"/>
  <c r="H3" i="23"/>
  <c r="H4" i="23"/>
  <c r="H5" i="23"/>
  <c r="C6" i="23"/>
  <c r="D6" i="23"/>
  <c r="E6" i="23"/>
  <c r="F6" i="23"/>
  <c r="G6" i="23"/>
  <c r="D3" i="12"/>
  <c r="D4" i="12"/>
  <c r="D5" i="12"/>
  <c r="D6" i="12"/>
  <c r="D7" i="12"/>
  <c r="B8" i="12"/>
  <c r="C8" i="12"/>
  <c r="D3" i="9"/>
  <c r="D4" i="9"/>
  <c r="D5" i="9"/>
  <c r="D6" i="9"/>
  <c r="D7" i="9"/>
  <c r="D8" i="9"/>
  <c r="D9" i="9"/>
  <c r="B10" i="9"/>
  <c r="C10" i="9"/>
  <c r="D10" i="9" l="1"/>
  <c r="H6" i="23"/>
  <c r="G8" i="3"/>
  <c r="F7" i="2"/>
  <c r="D8" i="12"/>
  <c r="E6" i="24" l="1"/>
  <c r="C6" i="11" s="1"/>
  <c r="E22" i="24"/>
  <c r="C22" i="11" s="1"/>
  <c r="E16" i="24"/>
  <c r="C16" i="11" s="1"/>
  <c r="E18" i="24"/>
  <c r="C18" i="11" s="1"/>
  <c r="E17" i="24"/>
  <c r="C17" i="11" s="1"/>
  <c r="E12" i="24"/>
  <c r="C12" i="11" s="1"/>
  <c r="E13" i="24"/>
  <c r="C13" i="11" s="1"/>
  <c r="E14" i="24"/>
  <c r="C14" i="11" s="1"/>
  <c r="E4" i="24"/>
  <c r="C4" i="11" s="1"/>
  <c r="E20" i="24"/>
  <c r="C20" i="11" s="1"/>
  <c r="E5" i="24"/>
  <c r="C5" i="11" s="1"/>
  <c r="E21" i="24"/>
  <c r="C21" i="11" s="1"/>
  <c r="E8" i="24"/>
  <c r="C8" i="11" s="1"/>
  <c r="E24" i="24"/>
  <c r="C24" i="11" s="1"/>
  <c r="E9" i="24"/>
  <c r="C9" i="11" s="1"/>
  <c r="E10" i="24"/>
  <c r="C10" i="11" s="1"/>
  <c r="E7" i="24"/>
  <c r="C7" i="11" s="1"/>
  <c r="E19" i="24"/>
  <c r="C19" i="11" s="1"/>
  <c r="E23" i="24"/>
  <c r="C23" i="11" s="1"/>
  <c r="E15" i="24"/>
  <c r="C15" i="11" s="1"/>
  <c r="E11" i="24"/>
  <c r="C11" i="11" s="1"/>
  <c r="E3" i="24"/>
  <c r="C3" i="11" s="1"/>
</calcChain>
</file>

<file path=xl/sharedStrings.xml><?xml version="1.0" encoding="utf-8"?>
<sst xmlns="http://schemas.openxmlformats.org/spreadsheetml/2006/main" count="149" uniqueCount="91">
  <si>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</si>
  <si>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</si>
  <si>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</si>
  <si>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</si>
  <si>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</si>
  <si>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</si>
  <si>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</si>
  <si>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</si>
  <si>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</si>
  <si>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</si>
  <si>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</si>
  <si>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</si>
  <si>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合計</t>
  </si>
  <si>
    <t>台北地區</t>
  </si>
  <si>
    <t>台中地區</t>
  </si>
  <si>
    <t>高雄地區</t>
  </si>
  <si>
    <t>花東地區</t>
  </si>
  <si>
    <t>第一季</t>
  </si>
  <si>
    <t>第二季</t>
  </si>
  <si>
    <t>第三季</t>
  </si>
  <si>
    <t>第四季</t>
  </si>
  <si>
    <t>業務人數</t>
  </si>
  <si>
    <t>業績合計</t>
  </si>
  <si>
    <t>七月份主要水果銷售統計表</t>
  </si>
  <si>
    <t>香蕉</t>
  </si>
  <si>
    <t>蘋果</t>
  </si>
  <si>
    <t>水蜜桃</t>
  </si>
  <si>
    <t>項目</t>
  </si>
  <si>
    <t>上學期</t>
  </si>
  <si>
    <t>下學期</t>
  </si>
  <si>
    <t>學費</t>
  </si>
  <si>
    <t>伙食費</t>
  </si>
  <si>
    <t>交通費</t>
  </si>
  <si>
    <t>保險費</t>
  </si>
  <si>
    <t>書本教具</t>
  </si>
  <si>
    <t>活動費</t>
  </si>
  <si>
    <t>雜費</t>
  </si>
  <si>
    <t>日期</t>
  </si>
  <si>
    <t>成交量</t>
  </si>
  <si>
    <t>開盤價</t>
  </si>
  <si>
    <t>最高價</t>
  </si>
  <si>
    <t>最低價</t>
  </si>
  <si>
    <t>收盤價</t>
  </si>
  <si>
    <r>
      <t>漲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跌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持平</t>
    </r>
  </si>
  <si>
    <t>星期</t>
  </si>
  <si>
    <t>上班時間</t>
  </si>
  <si>
    <t>下班時間</t>
  </si>
  <si>
    <r>
      <t>遲到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早退</t>
    </r>
  </si>
  <si>
    <t>預算</t>
  </si>
  <si>
    <t>實際支出</t>
  </si>
  <si>
    <t>差額</t>
  </si>
  <si>
    <t>管銷費用</t>
  </si>
  <si>
    <t>薪資</t>
  </si>
  <si>
    <t>材料費用</t>
  </si>
  <si>
    <t>廣告與促銷</t>
  </si>
  <si>
    <t>雜項支出</t>
  </si>
  <si>
    <t>艾瑞斯管理顧問公司</t>
  </si>
  <si>
    <t>電腦軟體</t>
  </si>
  <si>
    <t>文書行政作業</t>
  </si>
  <si>
    <t>領導統御課程</t>
  </si>
  <si>
    <t>人事管理</t>
  </si>
  <si>
    <t>第一季</t>
    <phoneticPr fontId="6" type="noConversion"/>
  </si>
  <si>
    <t>編號</t>
    <phoneticPr fontId="6" type="noConversion"/>
  </si>
  <si>
    <t>001</t>
    <phoneticPr fontId="6" type="noConversion"/>
  </si>
  <si>
    <t>002</t>
  </si>
  <si>
    <t>003</t>
  </si>
  <si>
    <t>004</t>
  </si>
  <si>
    <t>005</t>
  </si>
  <si>
    <t>姓名</t>
    <phoneticPr fontId="6" type="noConversion"/>
  </si>
  <si>
    <t>李榮華</t>
    <phoneticPr fontId="6" type="noConversion"/>
  </si>
  <si>
    <t>翁富貴</t>
    <phoneticPr fontId="6" type="noConversion"/>
  </si>
  <si>
    <t>錢錦繡</t>
    <phoneticPr fontId="6" type="noConversion"/>
  </si>
  <si>
    <t>張前程</t>
    <phoneticPr fontId="6" type="noConversion"/>
  </si>
  <si>
    <t>平均</t>
    <phoneticPr fontId="6" type="noConversion"/>
  </si>
  <si>
    <t>儀表</t>
    <phoneticPr fontId="6" type="noConversion"/>
  </si>
  <si>
    <t>台風</t>
    <phoneticPr fontId="6" type="noConversion"/>
  </si>
  <si>
    <t>企業智商</t>
    <phoneticPr fontId="6" type="noConversion"/>
  </si>
  <si>
    <t>專業技能</t>
    <phoneticPr fontId="6" type="noConversion"/>
  </si>
  <si>
    <t>服務態度</t>
    <phoneticPr fontId="6" type="noConversion"/>
  </si>
  <si>
    <t>總分</t>
    <phoneticPr fontId="6" type="noConversion"/>
  </si>
  <si>
    <t>名次</t>
    <phoneticPr fontId="6" type="noConversion"/>
  </si>
  <si>
    <r>
      <t>科學顧問管理公司</t>
    </r>
    <r>
      <rPr>
        <sz val="12"/>
        <rFont val="Times New Roman"/>
        <family val="1"/>
      </rPr>
      <t>2020</t>
    </r>
    <r>
      <rPr>
        <sz val="12"/>
        <rFont val="細明體"/>
        <family val="3"/>
        <charset val="136"/>
      </rPr>
      <t>年業績報表</t>
    </r>
    <phoneticPr fontId="6" type="noConversion"/>
  </si>
  <si>
    <r>
      <rPr>
        <sz val="12"/>
        <rFont val="新細明體"/>
        <family val="1"/>
        <charset val="136"/>
      </rPr>
      <t>科學顧問管理公司</t>
    </r>
    <r>
      <rPr>
        <sz val="12"/>
        <rFont val="細明體-ExtB"/>
        <family val="1"/>
        <charset val="136"/>
      </rPr>
      <t xml:space="preserve">2020 </t>
    </r>
    <r>
      <rPr>
        <sz val="12"/>
        <rFont val="新細明體"/>
        <family val="1"/>
        <charset val="136"/>
      </rPr>
      <t>年業績季報表</t>
    </r>
    <phoneticPr fontId="6" type="noConversion"/>
  </si>
  <si>
    <t>快樂才藝補習班全學年收費表</t>
    <phoneticPr fontId="6" type="noConversion"/>
  </si>
  <si>
    <r>
      <t>台北分公司</t>
    </r>
    <r>
      <rPr>
        <sz val="12"/>
        <rFont val="Times New Roman"/>
        <family val="1"/>
      </rPr>
      <t>2020</t>
    </r>
    <r>
      <rPr>
        <sz val="12"/>
        <rFont val="細明體"/>
        <family val="3"/>
        <charset val="136"/>
      </rPr>
      <t>年預算表</t>
    </r>
    <phoneticPr fontId="6" type="noConversion"/>
  </si>
  <si>
    <r>
      <t xml:space="preserve">2020 </t>
    </r>
    <r>
      <rPr>
        <sz val="12"/>
        <rFont val="細明體"/>
        <family val="3"/>
        <charset val="136"/>
      </rPr>
      <t>年上半年度訓練費用支出表</t>
    </r>
    <phoneticPr fontId="6" type="noConversion"/>
  </si>
  <si>
    <t>水蜜桃</t>
    <phoneticPr fontId="6" type="noConversion"/>
  </si>
  <si>
    <t>延伸應用：是否可以用選取人員的方法，選取展示其他人員的上下班圖表？</t>
    <phoneticPr fontId="6" type="noConversion"/>
  </si>
  <si>
    <t>小美</t>
    <phoneticPr fontId="6" type="noConversion"/>
  </si>
  <si>
    <t>小明</t>
  </si>
  <si>
    <t>小明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</si>
</sst>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$&quot;#,##0_);[Red]\(&quot;$&quot;#,##0\)"/>
    <numFmt numFmtId="177" formatCode="&quot;$&quot;#,##0.00_);[Red]\(&quot;$&quot;#,##0.00\)"/>
    <numFmt numFmtId="178" formatCode="_(&quot;$&quot;* #,##0_);_(&quot;$&quot;* \(#,##0\);_(&quot;$&quot;* &quot;-&quot;_);_(@_)"/>
    <numFmt numFmtId="179" formatCode="_(* #,##0_);_(* \(#,##0\);_(* &quot;-&quot;_);_(@_)"/>
    <numFmt numFmtId="180" formatCode="_(* #,##0.00_);_(* \(#,##0.00\);_(* &quot;-&quot;??_);_(@_)"/>
    <numFmt numFmtId="181" formatCode="0.000"/>
    <numFmt numFmtId="182" formatCode="_(* #,##0_);_(* \(#,##0\);_(* &quot;-&quot;??_);_(@_)"/>
    <numFmt numFmtId="183" formatCode="aaaa"/>
    <numFmt numFmtId="184" formatCode="#,##0\ &quot;箱&quot;"/>
  </numFmts>
  <fonts count="17"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MS Sans Serif"/>
      <family val="2"/>
    </font>
    <font>
      <sz val="12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華康新儷中黑"/>
      <family val="1"/>
      <charset val="136"/>
    </font>
    <font>
      <sz val="12"/>
      <name val="細明體"/>
      <family val="3"/>
      <charset val="136"/>
    </font>
    <font>
      <sz val="18"/>
      <name val="文鼎粗行楷"/>
      <family val="3"/>
      <charset val="136"/>
    </font>
    <font>
      <sz val="18"/>
      <name val="文鼎海報體"/>
      <family val="3"/>
      <charset val="136"/>
    </font>
    <font>
      <sz val="12"/>
      <name val="細明體-ExtB"/>
      <family val="1"/>
      <charset val="136"/>
    </font>
    <font>
      <sz val="12"/>
      <name val="細明體"/>
      <family val="1"/>
      <charset val="136"/>
    </font>
    <font>
      <sz val="12"/>
      <color rgb="FFFF0000"/>
      <name val="細明體"/>
      <family val="1"/>
      <charset val="136"/>
    </font>
    <font>
      <sz val="14"/>
      <name val="細明體"/>
      <family val="3"/>
      <charset val="136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/>
    <xf numFmtId="0" fontId="2" fillId="0" borderId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right"/>
    </xf>
    <xf numFmtId="0" fontId="7" fillId="0" borderId="0" xfId="1"/>
    <xf numFmtId="30" fontId="0" fillId="0" borderId="0" xfId="0" applyNumberFormat="1"/>
    <xf numFmtId="20" fontId="0" fillId="0" borderId="0" xfId="0" applyNumberForma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/>
    <xf numFmtId="0" fontId="2" fillId="0" borderId="0" xfId="2"/>
    <xf numFmtId="30" fontId="4" fillId="0" borderId="0" xfId="2" applyNumberFormat="1" applyFont="1"/>
    <xf numFmtId="179" fontId="4" fillId="0" borderId="0" xfId="4" applyFont="1"/>
    <xf numFmtId="177" fontId="4" fillId="0" borderId="0" xfId="5" applyNumberFormat="1" applyFont="1"/>
    <xf numFmtId="0" fontId="2" fillId="0" borderId="0" xfId="2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2" applyFont="1"/>
    <xf numFmtId="1" fontId="9" fillId="0" borderId="0" xfId="2" applyNumberFormat="1" applyFont="1" applyAlignment="1">
      <alignment horizontal="right"/>
    </xf>
    <xf numFmtId="181" fontId="9" fillId="0" borderId="0" xfId="2" applyNumberFormat="1" applyFont="1" applyAlignment="1">
      <alignment horizontal="right"/>
    </xf>
    <xf numFmtId="0" fontId="9" fillId="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83" fontId="0" fillId="0" borderId="0" xfId="0" applyNumberFormat="1"/>
    <xf numFmtId="182" fontId="7" fillId="0" borderId="0" xfId="3" applyNumberFormat="1" applyFont="1"/>
    <xf numFmtId="0" fontId="11" fillId="0" borderId="0" xfId="1" applyFont="1"/>
    <xf numFmtId="184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quotePrefix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20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0" fillId="2" borderId="0" xfId="0" applyFill="1" applyAlignment="1">
      <alignment horizontal="center" vertical="center"/>
    </xf>
  </cellXfs>
  <cellStyles count="7">
    <cellStyle name="一般" xfId="0" builtinId="0"/>
    <cellStyle name="一般_Sheet1" xfId="1" xr:uid="{00000000-0005-0000-0000-000001000000}"/>
    <cellStyle name="一般_股價分析表_1" xfId="2" xr:uid="{00000000-0005-0000-0000-000002000000}"/>
    <cellStyle name="千分位" xfId="3" builtinId="3"/>
    <cellStyle name="千分位[0]" xfId="4" builtinId="6"/>
    <cellStyle name="貨幣 [0]" xfId="5" builtinId="7"/>
    <cellStyle name="貨幣[0]_全球業績報表" xfId="6" xr:uid="{00000000-0005-0000-0000-00000600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zh-TW"/>
              <a:t>年業績統計</a:t>
            </a:r>
          </a:p>
        </c:rich>
      </c:tx>
      <c:layout>
        <c:manualLayout>
          <c:xMode val="edge"/>
          <c:yMode val="edge"/>
          <c:x val="0.40951396070320578"/>
          <c:y val="5.0847457627118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029989658738367"/>
          <c:y val="0.11355932203389831"/>
          <c:w val="0.8407445708376422"/>
          <c:h val="0.64406779661016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季報表!$B$2</c:f>
              <c:strCache>
                <c:ptCount val="1"/>
                <c:pt idx="0">
                  <c:v>第一季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季報表!$B$3:$B$6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7-49A9-9FC3-DBD7BA5BA9AB}"/>
            </c:ext>
          </c:extLst>
        </c:ser>
        <c:ser>
          <c:idx val="1"/>
          <c:order val="1"/>
          <c:tx>
            <c:strRef>
              <c:f>季報表!$C$2</c:f>
              <c:strCache>
                <c:ptCount val="1"/>
                <c:pt idx="0">
                  <c:v>第二季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季報表!$C$3:$C$6</c:f>
              <c:numCache>
                <c:formatCode>General</c:formatCode>
                <c:ptCount val="4"/>
                <c:pt idx="0">
                  <c:v>497</c:v>
                </c:pt>
                <c:pt idx="1">
                  <c:v>460</c:v>
                </c:pt>
                <c:pt idx="2">
                  <c:v>530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7-49A9-9FC3-DBD7BA5BA9AB}"/>
            </c:ext>
          </c:extLst>
        </c:ser>
        <c:ser>
          <c:idx val="2"/>
          <c:order val="2"/>
          <c:tx>
            <c:strRef>
              <c:f>季報表!$D$2</c:f>
              <c:strCache>
                <c:ptCount val="1"/>
                <c:pt idx="0">
                  <c:v>第三季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季報表!$D$3:$D$6</c:f>
              <c:numCache>
                <c:formatCode>General</c:formatCode>
                <c:ptCount val="4"/>
                <c:pt idx="0">
                  <c:v>550</c:v>
                </c:pt>
                <c:pt idx="1">
                  <c:v>420</c:v>
                </c:pt>
                <c:pt idx="2">
                  <c:v>500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7-49A9-9FC3-DBD7BA5BA9AB}"/>
            </c:ext>
          </c:extLst>
        </c:ser>
        <c:ser>
          <c:idx val="3"/>
          <c:order val="3"/>
          <c:tx>
            <c:strRef>
              <c:f>季報表!$E$2</c:f>
              <c:strCache>
                <c:ptCount val="1"/>
                <c:pt idx="0">
                  <c:v>第四季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季報表!$E$3:$E$6</c:f>
              <c:numCache>
                <c:formatCode>General</c:formatCode>
                <c:ptCount val="4"/>
                <c:pt idx="0">
                  <c:v>600</c:v>
                </c:pt>
                <c:pt idx="1">
                  <c:v>550</c:v>
                </c:pt>
                <c:pt idx="2">
                  <c:v>580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7-49A9-9FC3-DBD7BA5B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89454936"/>
        <c:axId val="1"/>
      </c:barChart>
      <c:catAx>
        <c:axId val="8894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地區</a:t>
                </a:r>
              </a:p>
            </c:rich>
          </c:tx>
          <c:layout>
            <c:manualLayout>
              <c:xMode val="edge"/>
              <c:yMode val="edge"/>
              <c:x val="0.516028955532575"/>
              <c:y val="0.8542372881355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業績（台幣）</a:t>
                </a:r>
              </a:p>
            </c:rich>
          </c:tx>
          <c:layout>
            <c:manualLayout>
              <c:xMode val="edge"/>
              <c:yMode val="edge"/>
              <c:x val="1.0341261633919339E-3"/>
              <c:y val="0.2559322033898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94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學費收費表!$B$2</c:f>
              <c:strCache>
                <c:ptCount val="1"/>
                <c:pt idx="0">
                  <c:v>上學期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09-4FA6-8C39-60CBCBEC1C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09-4FA6-8C39-60CBCBEC1C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09-4FA6-8C39-60CBCBEC1C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09-4FA6-8C39-60CBCBEC1C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09-4FA6-8C39-60CBCBEC1C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09-4FA6-8C39-60CBCBEC1C9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09-4FA6-8C39-60CBCBEC1C9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09-4FA6-8C39-60CBCBEC1C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學費收費表!$A$3:$A$9</c:f>
              <c:strCache>
                <c:ptCount val="7"/>
                <c:pt idx="0">
                  <c:v>學費</c:v>
                </c:pt>
                <c:pt idx="1">
                  <c:v>伙食費</c:v>
                </c:pt>
                <c:pt idx="2">
                  <c:v>交通費</c:v>
                </c:pt>
                <c:pt idx="3">
                  <c:v>保險費</c:v>
                </c:pt>
                <c:pt idx="4">
                  <c:v>書本教具</c:v>
                </c:pt>
                <c:pt idx="5">
                  <c:v>活動費</c:v>
                </c:pt>
                <c:pt idx="6">
                  <c:v>雜費</c:v>
                </c:pt>
              </c:strCache>
            </c:strRef>
          </c:cat>
          <c:val>
            <c:numRef>
              <c:f>學費收費表!$B$3:$B$9</c:f>
              <c:numCache>
                <c:formatCode>_(* #,##0_);_(* \(#,##0\);_(* "-"??_);_(@_)</c:formatCode>
                <c:ptCount val="7"/>
                <c:pt idx="0">
                  <c:v>4500</c:v>
                </c:pt>
                <c:pt idx="1">
                  <c:v>2100</c:v>
                </c:pt>
                <c:pt idx="2">
                  <c:v>1200</c:v>
                </c:pt>
                <c:pt idx="3">
                  <c:v>430</c:v>
                </c:pt>
                <c:pt idx="4">
                  <c:v>890</c:v>
                </c:pt>
                <c:pt idx="5">
                  <c:v>1260</c:v>
                </c:pt>
                <c:pt idx="6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F1C-AD04-0FFD108B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plitType val="cust"/>
        <c:custSplit>
          <c:secondPiePt val="2"/>
          <c:secondPiePt val="3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股價分析表!$B$1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股價分析表!$B$2:$B$13</c:f>
              <c:numCache>
                <c:formatCode>_(* #,##0_);_(* \(#,##0\);_(* "-"_);_(@_)</c:formatCode>
                <c:ptCount val="12"/>
                <c:pt idx="0">
                  <c:v>90049</c:v>
                </c:pt>
                <c:pt idx="1">
                  <c:v>83305</c:v>
                </c:pt>
                <c:pt idx="2">
                  <c:v>115767</c:v>
                </c:pt>
                <c:pt idx="3">
                  <c:v>59437</c:v>
                </c:pt>
                <c:pt idx="4">
                  <c:v>105299</c:v>
                </c:pt>
                <c:pt idx="5">
                  <c:v>72723</c:v>
                </c:pt>
                <c:pt idx="6">
                  <c:v>71328</c:v>
                </c:pt>
                <c:pt idx="7">
                  <c:v>64769</c:v>
                </c:pt>
                <c:pt idx="8">
                  <c:v>69035</c:v>
                </c:pt>
                <c:pt idx="9">
                  <c:v>121504</c:v>
                </c:pt>
                <c:pt idx="10">
                  <c:v>104759</c:v>
                </c:pt>
                <c:pt idx="11">
                  <c:v>91969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1E6-8743-AF24E60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51080"/>
        <c:axId val="998852720"/>
      </c:barChart>
      <c:stockChart>
        <c:ser>
          <c:idx val="1"/>
          <c:order val="1"/>
          <c:tx>
            <c:strRef>
              <c:f>股價分析表!$C$1</c:f>
              <c:strCache>
                <c:ptCount val="1"/>
                <c:pt idx="0">
                  <c:v>開盤價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股價分析表!$C$2:$C$13</c:f>
              <c:numCache>
                <c:formatCode>"$"#,##0.00_);[Red]\("$"#,##0.00\)</c:formatCode>
                <c:ptCount val="12"/>
                <c:pt idx="0">
                  <c:v>61.39</c:v>
                </c:pt>
                <c:pt idx="1">
                  <c:v>68.89</c:v>
                </c:pt>
                <c:pt idx="2">
                  <c:v>85.23</c:v>
                </c:pt>
                <c:pt idx="3">
                  <c:v>75.290000000000006</c:v>
                </c:pt>
                <c:pt idx="4">
                  <c:v>70.91</c:v>
                </c:pt>
                <c:pt idx="5">
                  <c:v>64.45</c:v>
                </c:pt>
                <c:pt idx="6">
                  <c:v>53.27</c:v>
                </c:pt>
                <c:pt idx="7">
                  <c:v>43.06</c:v>
                </c:pt>
                <c:pt idx="8">
                  <c:v>65.08</c:v>
                </c:pt>
                <c:pt idx="9">
                  <c:v>47.57</c:v>
                </c:pt>
                <c:pt idx="10">
                  <c:v>57.89</c:v>
                </c:pt>
                <c:pt idx="11">
                  <c:v>51.94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8-41E6-8743-AF24E60300BA}"/>
            </c:ext>
          </c:extLst>
        </c:ser>
        <c:ser>
          <c:idx val="2"/>
          <c:order val="2"/>
          <c:tx>
            <c:strRef>
              <c:f>股價分析表!$D$1</c:f>
              <c:strCache>
                <c:ptCount val="1"/>
                <c:pt idx="0">
                  <c:v>最高價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股價分析表!$D$2:$D$13</c:f>
              <c:numCache>
                <c:formatCode>"$"#,##0.00_);[Red]\("$"#,##0.00\)</c:formatCode>
                <c:ptCount val="12"/>
                <c:pt idx="0">
                  <c:v>78.040000000000006</c:v>
                </c:pt>
                <c:pt idx="1">
                  <c:v>71.8</c:v>
                </c:pt>
                <c:pt idx="2">
                  <c:v>89.77</c:v>
                </c:pt>
                <c:pt idx="3">
                  <c:v>88.95</c:v>
                </c:pt>
                <c:pt idx="4">
                  <c:v>89.92</c:v>
                </c:pt>
                <c:pt idx="5">
                  <c:v>66.69</c:v>
                </c:pt>
                <c:pt idx="6">
                  <c:v>71.760000000000005</c:v>
                </c:pt>
                <c:pt idx="7">
                  <c:v>68.989999999999995</c:v>
                </c:pt>
                <c:pt idx="8">
                  <c:v>78.28</c:v>
                </c:pt>
                <c:pt idx="9">
                  <c:v>64.75</c:v>
                </c:pt>
                <c:pt idx="10">
                  <c:v>51.06</c:v>
                </c:pt>
                <c:pt idx="11">
                  <c:v>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8-41E6-8743-AF24E60300BA}"/>
            </c:ext>
          </c:extLst>
        </c:ser>
        <c:ser>
          <c:idx val="3"/>
          <c:order val="3"/>
          <c:tx>
            <c:strRef>
              <c:f>股價分析表!$E$1</c:f>
              <c:strCache>
                <c:ptCount val="1"/>
                <c:pt idx="0">
                  <c:v>最低價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股價分析表!$E$2:$E$13</c:f>
              <c:numCache>
                <c:formatCode>"$"#,##0.00_);[Red]\("$"#,##0.00\)</c:formatCode>
                <c:ptCount val="12"/>
                <c:pt idx="0">
                  <c:v>60.03</c:v>
                </c:pt>
                <c:pt idx="1">
                  <c:v>53</c:v>
                </c:pt>
                <c:pt idx="2">
                  <c:v>70.56</c:v>
                </c:pt>
                <c:pt idx="3">
                  <c:v>71.45</c:v>
                </c:pt>
                <c:pt idx="4">
                  <c:v>64.45</c:v>
                </c:pt>
                <c:pt idx="5">
                  <c:v>58.93</c:v>
                </c:pt>
                <c:pt idx="6">
                  <c:v>77.39</c:v>
                </c:pt>
                <c:pt idx="7">
                  <c:v>46.13</c:v>
                </c:pt>
                <c:pt idx="8">
                  <c:v>54.58</c:v>
                </c:pt>
                <c:pt idx="9">
                  <c:v>54.26</c:v>
                </c:pt>
                <c:pt idx="10">
                  <c:v>47.66</c:v>
                </c:pt>
                <c:pt idx="11">
                  <c:v>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8-41E6-8743-AF24E60300BA}"/>
            </c:ext>
          </c:extLst>
        </c:ser>
        <c:ser>
          <c:idx val="4"/>
          <c:order val="4"/>
          <c:tx>
            <c:strRef>
              <c:f>股價分析表!$F$1</c:f>
              <c:strCache>
                <c:ptCount val="1"/>
                <c:pt idx="0">
                  <c:v>收盤價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股價分析表!$F$2:$F$13</c:f>
              <c:numCache>
                <c:formatCode>"$"#,##0.00_);[Red]\("$"#,##0.00\)</c:formatCode>
                <c:ptCount val="12"/>
                <c:pt idx="0">
                  <c:v>68.89</c:v>
                </c:pt>
                <c:pt idx="1">
                  <c:v>85.23</c:v>
                </c:pt>
                <c:pt idx="2">
                  <c:v>75.290000000000006</c:v>
                </c:pt>
                <c:pt idx="3">
                  <c:v>70.91</c:v>
                </c:pt>
                <c:pt idx="4">
                  <c:v>64.45</c:v>
                </c:pt>
                <c:pt idx="5">
                  <c:v>53.27</c:v>
                </c:pt>
                <c:pt idx="6">
                  <c:v>43.06</c:v>
                </c:pt>
                <c:pt idx="7">
                  <c:v>65.08</c:v>
                </c:pt>
                <c:pt idx="8">
                  <c:v>47.57</c:v>
                </c:pt>
                <c:pt idx="9">
                  <c:v>57.89</c:v>
                </c:pt>
                <c:pt idx="10">
                  <c:v>51.94</c:v>
                </c:pt>
                <c:pt idx="11">
                  <c:v>61.18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8-41E6-8743-AF24E60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91593568"/>
        <c:axId val="891598816"/>
      </c:stockChart>
      <c:catAx>
        <c:axId val="99885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852720"/>
        <c:crosses val="autoZero"/>
        <c:auto val="0"/>
        <c:lblAlgn val="ctr"/>
        <c:lblOffset val="100"/>
        <c:noMultiLvlLbl val="0"/>
      </c:catAx>
      <c:valAx>
        <c:axId val="998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851080"/>
        <c:crosses val="autoZero"/>
        <c:crossBetween val="between"/>
      </c:valAx>
      <c:valAx>
        <c:axId val="891598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593568"/>
        <c:crosses val="max"/>
        <c:crossBetween val="between"/>
      </c:valAx>
      <c:dateAx>
        <c:axId val="8915935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91598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5764187875615E-2"/>
          <c:y val="9.7607707573138719E-2"/>
          <c:w val="0.9502683060339383"/>
          <c:h val="0.8590318588225252"/>
        </c:manualLayout>
      </c:layout>
      <c:lineChart>
        <c:grouping val="standard"/>
        <c:varyColors val="0"/>
        <c:ser>
          <c:idx val="0"/>
          <c:order val="0"/>
          <c:tx>
            <c:strRef>
              <c:f>工作時間!$C$2</c:f>
              <c:strCache>
                <c:ptCount val="1"/>
                <c:pt idx="0">
                  <c:v>上班時間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工作時間!$A$3:$A$24</c:f>
              <c:numCache>
                <c:formatCode>m/d/yy</c:formatCode>
                <c:ptCount val="22"/>
                <c:pt idx="0">
                  <c:v>36374</c:v>
                </c:pt>
                <c:pt idx="1">
                  <c:v>36375</c:v>
                </c:pt>
                <c:pt idx="2">
                  <c:v>36376</c:v>
                </c:pt>
                <c:pt idx="3">
                  <c:v>36377</c:v>
                </c:pt>
                <c:pt idx="4">
                  <c:v>36378</c:v>
                </c:pt>
                <c:pt idx="5">
                  <c:v>36381</c:v>
                </c:pt>
                <c:pt idx="6">
                  <c:v>36382</c:v>
                </c:pt>
                <c:pt idx="7">
                  <c:v>36383</c:v>
                </c:pt>
                <c:pt idx="8">
                  <c:v>36384</c:v>
                </c:pt>
                <c:pt idx="9">
                  <c:v>36385</c:v>
                </c:pt>
                <c:pt idx="10">
                  <c:v>36388</c:v>
                </c:pt>
                <c:pt idx="11">
                  <c:v>36389</c:v>
                </c:pt>
                <c:pt idx="12">
                  <c:v>36390</c:v>
                </c:pt>
                <c:pt idx="13">
                  <c:v>36391</c:v>
                </c:pt>
                <c:pt idx="14">
                  <c:v>36392</c:v>
                </c:pt>
                <c:pt idx="15">
                  <c:v>36395</c:v>
                </c:pt>
                <c:pt idx="16">
                  <c:v>36396</c:v>
                </c:pt>
                <c:pt idx="17">
                  <c:v>36397</c:v>
                </c:pt>
                <c:pt idx="18">
                  <c:v>36398</c:v>
                </c:pt>
                <c:pt idx="19">
                  <c:v>36399</c:v>
                </c:pt>
                <c:pt idx="20">
                  <c:v>36402</c:v>
                </c:pt>
                <c:pt idx="21">
                  <c:v>36403</c:v>
                </c:pt>
              </c:numCache>
            </c:numRef>
          </c:cat>
          <c:val>
            <c:numRef>
              <c:f>工作時間!$C$3:$C$24</c:f>
              <c:numCache>
                <c:formatCode>h:mm</c:formatCode>
                <c:ptCount val="22"/>
                <c:pt idx="0">
                  <c:v>0.34286631438744586</c:v>
                </c:pt>
                <c:pt idx="1">
                  <c:v>0.37666386778512329</c:v>
                </c:pt>
                <c:pt idx="2">
                  <c:v>0.32133363433206585</c:v>
                </c:pt>
                <c:pt idx="3">
                  <c:v>0.36300252327571891</c:v>
                </c:pt>
                <c:pt idx="4">
                  <c:v>0.29455438789306343</c:v>
                </c:pt>
                <c:pt idx="5">
                  <c:v>0.37575742141930862</c:v>
                </c:pt>
                <c:pt idx="6">
                  <c:v>0.35381124391090857</c:v>
                </c:pt>
                <c:pt idx="7">
                  <c:v>0.35663996637933998</c:v>
                </c:pt>
                <c:pt idx="8">
                  <c:v>0.33581499871921144</c:v>
                </c:pt>
                <c:pt idx="9">
                  <c:v>0.38185972966413195</c:v>
                </c:pt>
                <c:pt idx="10">
                  <c:v>0.37426648998378559</c:v>
                </c:pt>
                <c:pt idx="11">
                  <c:v>0.37310141828460364</c:v>
                </c:pt>
                <c:pt idx="12">
                  <c:v>0.36344496481187955</c:v>
                </c:pt>
                <c:pt idx="13">
                  <c:v>0.28543649341210209</c:v>
                </c:pt>
                <c:pt idx="14">
                  <c:v>0.32027643460871913</c:v>
                </c:pt>
                <c:pt idx="15">
                  <c:v>0.37229801152453035</c:v>
                </c:pt>
                <c:pt idx="16">
                  <c:v>0.32909510658062457</c:v>
                </c:pt>
                <c:pt idx="17">
                  <c:v>0.33828767757174322</c:v>
                </c:pt>
                <c:pt idx="18">
                  <c:v>0.29520930040663795</c:v>
                </c:pt>
                <c:pt idx="19">
                  <c:v>0.39491982854108088</c:v>
                </c:pt>
                <c:pt idx="20">
                  <c:v>0.33430002232919798</c:v>
                </c:pt>
                <c:pt idx="21">
                  <c:v>0.34920895460699275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0-4588-AE31-D02272DAAB23}"/>
            </c:ext>
          </c:extLst>
        </c:ser>
        <c:ser>
          <c:idx val="1"/>
          <c:order val="1"/>
          <c:tx>
            <c:strRef>
              <c:f>工作時間!$D$2</c:f>
              <c:strCache>
                <c:ptCount val="1"/>
                <c:pt idx="0">
                  <c:v>下班時間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工作時間!$D$3:$D$24</c:f>
              <c:numCache>
                <c:formatCode>h:mm</c:formatCode>
                <c:ptCount val="22"/>
                <c:pt idx="0">
                  <c:v>0.78055555555555567</c:v>
                </c:pt>
                <c:pt idx="1">
                  <c:v>0.75833333333333341</c:v>
                </c:pt>
                <c:pt idx="2">
                  <c:v>0.80138888888888904</c:v>
                </c:pt>
                <c:pt idx="3">
                  <c:v>0.7680555555555556</c:v>
                </c:pt>
                <c:pt idx="4">
                  <c:v>0.80138888888888904</c:v>
                </c:pt>
                <c:pt idx="5">
                  <c:v>0.77152777777777781</c:v>
                </c:pt>
                <c:pt idx="6">
                  <c:v>0.8</c:v>
                </c:pt>
                <c:pt idx="7">
                  <c:v>0.83680555555555547</c:v>
                </c:pt>
                <c:pt idx="8">
                  <c:v>0.76041666666666674</c:v>
                </c:pt>
                <c:pt idx="9">
                  <c:v>0.85694444444444451</c:v>
                </c:pt>
                <c:pt idx="10">
                  <c:v>0.82708333333333328</c:v>
                </c:pt>
                <c:pt idx="11">
                  <c:v>0.82847222222222217</c:v>
                </c:pt>
                <c:pt idx="12">
                  <c:v>0.76319444444444451</c:v>
                </c:pt>
                <c:pt idx="13">
                  <c:v>0.76666666666666672</c:v>
                </c:pt>
                <c:pt idx="14">
                  <c:v>0.81805555555555565</c:v>
                </c:pt>
                <c:pt idx="15">
                  <c:v>0.80694444444444446</c:v>
                </c:pt>
                <c:pt idx="16">
                  <c:v>0.77430555555555558</c:v>
                </c:pt>
                <c:pt idx="17">
                  <c:v>0.75833333333333341</c:v>
                </c:pt>
                <c:pt idx="18">
                  <c:v>0.75277777777777788</c:v>
                </c:pt>
                <c:pt idx="19">
                  <c:v>0.78194444444444444</c:v>
                </c:pt>
                <c:pt idx="20">
                  <c:v>0.79861111111111105</c:v>
                </c:pt>
                <c:pt idx="21">
                  <c:v>0.81458333333333333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0-4588-AE31-D02272DA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37872"/>
        <c:axId val="672536560"/>
      </c:lineChart>
      <c:catAx>
        <c:axId val="672537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;@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536560"/>
        <c:crossesAt val="24"/>
        <c:auto val="0"/>
        <c:lblAlgn val="ctr"/>
        <c:lblOffset val="100"/>
        <c:noMultiLvlLbl val="0"/>
      </c:catAx>
      <c:valAx>
        <c:axId val="6725365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in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537872"/>
        <c:crossesAt val="3637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預算與實際支出差額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預算表!$B$2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2758635669949482E-2"/>
                  <c:y val="0.171913961799905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A-411A-B4EB-13A6780D7FC6}"/>
                </c:ext>
              </c:extLst>
            </c:dLbl>
            <c:dLbl>
              <c:idx val="2"/>
              <c:layout>
                <c:manualLayout>
                  <c:x val="1.1494254954159644E-2"/>
                  <c:y val="7.5961983120888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A-411A-B4EB-13A6780D7FC6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2244822562190711"/>
                      <c:h val="0.102748577168780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92A-411A-B4EB-13A6780D7FC6}"/>
                </c:ext>
              </c:extLst>
            </c:dLbl>
            <c:dLbl>
              <c:idx val="4"/>
              <c:layout>
                <c:manualLayout>
                  <c:x val="-3.9080466844142958E-2"/>
                  <c:y val="0.175911960911531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A-411A-B4EB-13A6780D7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預算表!$A$3:$A$7</c:f>
              <c:strCache>
                <c:ptCount val="5"/>
                <c:pt idx="0">
                  <c:v>管銷費用</c:v>
                </c:pt>
                <c:pt idx="1">
                  <c:v>薪資</c:v>
                </c:pt>
                <c:pt idx="2">
                  <c:v>材料費用</c:v>
                </c:pt>
                <c:pt idx="3">
                  <c:v>廣告與促銷</c:v>
                </c:pt>
                <c:pt idx="4">
                  <c:v>雜項支出</c:v>
                </c:pt>
              </c:strCache>
            </c:strRef>
          </c:xVal>
          <c:yVal>
            <c:numRef>
              <c:f>預算表!$B$3:$B$7</c:f>
              <c:numCache>
                <c:formatCode>General</c:formatCode>
                <c:ptCount val="5"/>
                <c:pt idx="0">
                  <c:v>5400</c:v>
                </c:pt>
                <c:pt idx="1">
                  <c:v>3250</c:v>
                </c:pt>
                <c:pt idx="2">
                  <c:v>4320</c:v>
                </c:pt>
                <c:pt idx="3">
                  <c:v>6000</c:v>
                </c:pt>
                <c:pt idx="4">
                  <c:v>4000</c:v>
                </c:pt>
              </c:numCache>
            </c:numRef>
          </c:yVal>
          <c:bubbleSize>
            <c:numRef>
              <c:f>預算表!$D$3:$D$7</c:f>
              <c:numCache>
                <c:formatCode>General</c:formatCode>
                <c:ptCount val="5"/>
                <c:pt idx="0">
                  <c:v>400</c:v>
                </c:pt>
                <c:pt idx="1">
                  <c:v>-250</c:v>
                </c:pt>
                <c:pt idx="2">
                  <c:v>20</c:v>
                </c:pt>
                <c:pt idx="3">
                  <c:v>130</c:v>
                </c:pt>
                <c:pt idx="4">
                  <c:v>250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92A-411A-B4EB-13A6780D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54306224"/>
        <c:axId val="154302064"/>
      </c:bubbleChart>
      <c:valAx>
        <c:axId val="15430622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302064"/>
        <c:crosses val="autoZero"/>
        <c:crossBetween val="midCat"/>
        <c:majorUnit val="1"/>
        <c:minorUnit val="1"/>
      </c:valAx>
      <c:valAx>
        <c:axId val="154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3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2019 </a:t>
            </a:r>
            <a:r>
              <a:rPr lang="zh-TW" altLang="en-US"/>
              <a:t>年上半年度訓練費用支出表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上半年訓練費用!$A$4</c:f>
              <c:strCache>
                <c:ptCount val="1"/>
                <c:pt idx="0">
                  <c:v>電腦軟體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上半年訓練費用!$B$4:$G$4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320</c:v>
                </c:pt>
                <c:pt idx="3">
                  <c:v>300</c:v>
                </c:pt>
                <c:pt idx="4">
                  <c:v>350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0CA-AC34-8B71EB2822D1}"/>
            </c:ext>
          </c:extLst>
        </c:ser>
        <c:ser>
          <c:idx val="1"/>
          <c:order val="1"/>
          <c:tx>
            <c:strRef>
              <c:f>上半年訓練費用!$A$5</c:f>
              <c:strCache>
                <c:ptCount val="1"/>
                <c:pt idx="0">
                  <c:v>文書行政作業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上半年訓練費用!$B$5:$G$5</c:f>
              <c:numCache>
                <c:formatCode>General</c:formatCode>
                <c:ptCount val="6"/>
                <c:pt idx="0">
                  <c:v>300</c:v>
                </c:pt>
                <c:pt idx="1">
                  <c:v>320</c:v>
                </c:pt>
                <c:pt idx="2">
                  <c:v>300</c:v>
                </c:pt>
                <c:pt idx="3">
                  <c:v>400</c:v>
                </c:pt>
                <c:pt idx="4">
                  <c:v>330</c:v>
                </c:pt>
                <c:pt idx="5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4-40CA-AC34-8B71EB2822D1}"/>
            </c:ext>
          </c:extLst>
        </c:ser>
        <c:ser>
          <c:idx val="2"/>
          <c:order val="2"/>
          <c:tx>
            <c:strRef>
              <c:f>上半年訓練費用!$A$6</c:f>
              <c:strCache>
                <c:ptCount val="1"/>
                <c:pt idx="0">
                  <c:v>領導統御課程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上半年訓練費用!$B$6:$G$6</c:f>
              <c:numCache>
                <c:formatCode>General</c:formatCode>
                <c:ptCount val="6"/>
                <c:pt idx="0">
                  <c:v>200</c:v>
                </c:pt>
                <c:pt idx="1">
                  <c:v>280</c:v>
                </c:pt>
                <c:pt idx="2">
                  <c:v>350</c:v>
                </c:pt>
                <c:pt idx="3">
                  <c:v>320</c:v>
                </c:pt>
                <c:pt idx="4">
                  <c:v>400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4-40CA-AC34-8B71EB2822D1}"/>
            </c:ext>
          </c:extLst>
        </c:ser>
        <c:ser>
          <c:idx val="3"/>
          <c:order val="3"/>
          <c:tx>
            <c:strRef>
              <c:f>上半年訓練費用!$A$7</c:f>
              <c:strCache>
                <c:ptCount val="1"/>
                <c:pt idx="0">
                  <c:v>人事管理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上半年訓練費用!$B$7:$G$7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320</c:v>
                </c:pt>
                <c:pt idx="3">
                  <c:v>280</c:v>
                </c:pt>
                <c:pt idx="4">
                  <c:v>320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4-40CA-AC34-8B71EB282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5515328"/>
        <c:axId val="695507784"/>
      </c:barChart>
      <c:catAx>
        <c:axId val="6955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07784"/>
        <c:crosses val="autoZero"/>
        <c:auto val="1"/>
        <c:lblAlgn val="ctr"/>
        <c:lblOffset val="100"/>
        <c:noMultiLvlLbl val="0"/>
      </c:catAx>
      <c:valAx>
        <c:axId val="695507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5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296983758700696"/>
          <c:y val="0.12396694214876033"/>
          <c:w val="0.62645011600928069"/>
          <c:h val="0.652892561983471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7-460E-86E5-84B5B3B011C2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7-460E-86E5-84B5B3B0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9442472"/>
        <c:axId val="1"/>
        <c:axId val="0"/>
      </c:bar3DChart>
      <c:catAx>
        <c:axId val="889442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42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94199535962882"/>
          <c:y val="0.34710743801652894"/>
          <c:w val="0.18530549110595515"/>
          <c:h val="0.180641711229946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447795823665889E-2"/>
          <c:y val="5.7851239669421489E-2"/>
          <c:w val="0.48491879350348027"/>
          <c:h val="0.731404958677685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CA4-B667-791330CFFB60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5-4CA4-B667-791330CF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9451000"/>
        <c:axId val="1"/>
        <c:axId val="2"/>
      </c:bar3DChart>
      <c:catAx>
        <c:axId val="889451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51000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4199535962882"/>
          <c:y val="0.39669421487603307"/>
          <c:w val="0.20649651972157773"/>
          <c:h val="0.21074380165289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447795823665889E-2"/>
          <c:y val="5.7851239669421489E-2"/>
          <c:w val="0.48491879350348027"/>
          <c:h val="0.731404958677685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EBB9-4CC0-A7D0-83501B77C0F6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EBB9-4CC0-A7D0-83501B77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889449360"/>
        <c:axId val="1"/>
        <c:axId val="2"/>
      </c:bar3DChart>
      <c:catAx>
        <c:axId val="889449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49360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4199535962882"/>
          <c:y val="0.39669421487603307"/>
          <c:w val="0.20649651972157773"/>
          <c:h val="0.21074380165289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577042399173"/>
          <c:y val="6.6101694915254236E-2"/>
          <c:w val="0.72802481902792138"/>
          <c:h val="0.7796610169491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水果銷售報表!$B$2</c:f>
              <c:strCache>
                <c:ptCount val="1"/>
                <c:pt idx="0">
                  <c:v>香蕉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strRef>
              <c:f>水果銷售報表!$A$3:$A$4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水果銷售報表!$B$3:$B$4</c:f>
              <c:numCache>
                <c:formatCode>#,##0\ "箱"</c:formatCode>
                <c:ptCount val="2"/>
                <c:pt idx="0">
                  <c:v>320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CC3-98E9-1C3C3581B2F6}"/>
            </c:ext>
          </c:extLst>
        </c:ser>
        <c:ser>
          <c:idx val="1"/>
          <c:order val="1"/>
          <c:tx>
            <c:strRef>
              <c:f>水果銷售報表!$C$2</c:f>
              <c:strCache>
                <c:ptCount val="1"/>
                <c:pt idx="0">
                  <c:v>蘋果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strRef>
              <c:f>水果銷售報表!$A$3:$A$4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水果銷售報表!$C$3:$C$4</c:f>
              <c:numCache>
                <c:formatCode>#,##0\ "箱"</c:formatCode>
                <c:ptCount val="2"/>
                <c:pt idx="0">
                  <c:v>300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CC3-98E9-1C3C3581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28544"/>
        <c:axId val="1"/>
      </c:barChart>
      <c:catAx>
        <c:axId val="677828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80"/>
                </a:solidFill>
                <a:latin typeface="華康細圓體(P)"/>
                <a:ea typeface="華康細圓體(P)"/>
                <a:cs typeface="華康細圓體(P)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&quot;箱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80"/>
                </a:solidFill>
                <a:latin typeface="華康細圓體(P)"/>
                <a:ea typeface="華康細圓體(P)"/>
                <a:cs typeface="華康細圓體(P)"/>
              </a:defRPr>
            </a:pPr>
            <a:endParaRPr lang="zh-TW"/>
          </a:p>
        </c:txPr>
        <c:crossAx val="677828544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66597724922445"/>
          <c:y val="0.37796610169491524"/>
          <c:w val="0.12719751809720786"/>
          <c:h val="0.15762711864406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80"/>
              </a:solidFill>
              <a:latin typeface="華康細圓體(P)"/>
              <a:ea typeface="華康細圓體(P)"/>
              <a:cs typeface="華康細圓體(P)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80"/>
          </a:solidFill>
          <a:latin typeface="華康細圓體(P)"/>
          <a:ea typeface="華康細圓體(P)"/>
          <a:cs typeface="華康細圓體(P)"/>
        </a:defRPr>
      </a:pPr>
      <a:endParaRPr lang="zh-TW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577042399173"/>
          <c:y val="6.6101694915254236E-2"/>
          <c:w val="0.7404343329886246"/>
          <c:h val="0.7796610169491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水果銷售報表!$B$2</c:f>
              <c:strCache>
                <c:ptCount val="1"/>
                <c:pt idx="0">
                  <c:v>香蕉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水果銷售報表!$A$5:$A$6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水果銷售報表!$B$5:$B$6</c:f>
              <c:numCache>
                <c:formatCode>#,##0\ "箱"</c:formatCode>
                <c:ptCount val="2"/>
                <c:pt idx="0">
                  <c:v>430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B2C-8EBD-8B9513FE1654}"/>
            </c:ext>
          </c:extLst>
        </c:ser>
        <c:ser>
          <c:idx val="1"/>
          <c:order val="1"/>
          <c:tx>
            <c:strRef>
              <c:f>水果銷售報表!$C$2</c:f>
              <c:strCache>
                <c:ptCount val="1"/>
                <c:pt idx="0">
                  <c:v>蘋果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水果銷售報表!$A$5:$A$6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水果銷售報表!$C$5:$C$6</c:f>
              <c:numCache>
                <c:formatCode>#,##0\ "箱"</c:formatCode>
                <c:ptCount val="2"/>
                <c:pt idx="0">
                  <c:v>400</c:v>
                </c:pt>
                <c:pt idx="1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C-4B2C-8EBD-8B9513FE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37296"/>
        <c:axId val="1"/>
      </c:barChart>
      <c:catAx>
        <c:axId val="67463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&quot;箱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37296"/>
        <c:crosses val="autoZero"/>
        <c:crossBetween val="between"/>
      </c:valAx>
      <c:spPr>
        <a:solidFill>
          <a:srgbClr val="A0E0E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07549120992756"/>
          <c:y val="0.37796610169491524"/>
          <c:w val="0.11478800413650465"/>
          <c:h val="0.15762711864406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86F-8911-D13509DDF595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86F-8911-D13509DDF595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季報表!$B$5:$C$5</c:f>
              <c:numCache>
                <c:formatCode>General</c:formatCode>
                <c:ptCount val="2"/>
                <c:pt idx="0">
                  <c:v>450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A-486F-8911-D13509DDF595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季報表!$B$6:$C$6</c:f>
              <c:numCache>
                <c:formatCode>General</c:formatCode>
                <c:ptCount val="2"/>
                <c:pt idx="0">
                  <c:v>300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A-486F-8911-D13509DD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28216"/>
        <c:axId val="1"/>
      </c:barChart>
      <c:catAx>
        <c:axId val="677828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7828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季報表!$D$3:$E$3</c:f>
              <c:numCache>
                <c:formatCode>General</c:formatCode>
                <c:ptCount val="2"/>
                <c:pt idx="0">
                  <c:v>550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0-42CE-AB01-D888CB19D97E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季報表!$D$4:$E$4</c:f>
              <c:numCache>
                <c:formatCode>General</c:formatCode>
                <c:ptCount val="2"/>
                <c:pt idx="0">
                  <c:v>420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0-42CE-AB01-D888CB19D97E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季報表!$D$5:$E$5</c:f>
              <c:numCache>
                <c:formatCode>General</c:formatCode>
                <c:ptCount val="2"/>
                <c:pt idx="0">
                  <c:v>500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0-42CE-AB01-D888CB19D97E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季報表!$D$6:$E$6</c:f>
              <c:numCache>
                <c:formatCode>General</c:formatCode>
                <c:ptCount val="2"/>
                <c:pt idx="0">
                  <c:v>400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0-42CE-AB01-D888CB19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41888"/>
        <c:axId val="1"/>
      </c:barChart>
      <c:catAx>
        <c:axId val="674641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4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季報表!$B$3:$E$3</c:f>
              <c:numCache>
                <c:formatCode>General</c:formatCode>
                <c:ptCount val="4"/>
                <c:pt idx="0">
                  <c:v>450</c:v>
                </c:pt>
                <c:pt idx="1">
                  <c:v>497</c:v>
                </c:pt>
                <c:pt idx="2">
                  <c:v>550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F8E-A522-F62690414A5C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季報表!$B$4:$E$4</c:f>
              <c:numCache>
                <c:formatCode>General</c:formatCode>
                <c:ptCount val="4"/>
                <c:pt idx="0">
                  <c:v>400</c:v>
                </c:pt>
                <c:pt idx="1">
                  <c:v>460</c:v>
                </c:pt>
                <c:pt idx="2">
                  <c:v>420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F-4F8E-A522-F62690414A5C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季報表!$B$5:$E$5</c:f>
              <c:numCache>
                <c:formatCode>General</c:formatCode>
                <c:ptCount val="4"/>
                <c:pt idx="0">
                  <c:v>450</c:v>
                </c:pt>
                <c:pt idx="1">
                  <c:v>530</c:v>
                </c:pt>
                <c:pt idx="2">
                  <c:v>500</c:v>
                </c:pt>
                <c:pt idx="3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F-4F8E-A522-F62690414A5C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季報表!$B$6:$E$6</c:f>
              <c:numCache>
                <c:formatCode>General</c:formatCode>
                <c:ptCount val="4"/>
                <c:pt idx="0">
                  <c:v>300</c:v>
                </c:pt>
                <c:pt idx="1">
                  <c:v>550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F-4F8E-A522-F6269041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42872"/>
        <c:axId val="1"/>
      </c:barChart>
      <c:catAx>
        <c:axId val="674642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42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圖表2"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圖表5"/>
  <sheetViews>
    <sheetView zoomScale="5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圖表6"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圖表10"/>
  <sheetViews>
    <sheetView zoomScale="38" workbookViewId="0"/>
  </sheetViews>
  <pageMargins left="0.75" right="0.75" top="1" bottom="1" header="0.5" footer="0.5"/>
  <pageSetup paperSize="9" orientation="landscape" r:id="rId1"/>
  <headerFooter alignWithMargins="0">
    <oddHeader>&amp;A</oddHeader>
    <oddFooter>第 &amp;P 頁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圖表11"/>
  <sheetViews>
    <sheetView zoomScale="38" workbookViewId="0"/>
  </sheetViews>
  <pageMargins left="0.75" right="0.75" top="1" bottom="1" header="0.5" footer="0.5"/>
  <headerFooter alignWithMargins="0">
    <oddHeader>&amp;A</oddHeader>
    <oddFooter>第 &amp;P 頁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圖表12"/>
  <sheetViews>
    <sheetView zoomScale="38" workbookViewId="0"/>
  </sheetViews>
  <pageMargins left="0.75" right="0.75" top="1" bottom="1" header="0.5" footer="0.5"/>
  <headerFooter alignWithMargins="0">
    <oddHeader>&amp;A</oddHeader>
    <oddFooter>第 &amp;P 頁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A1120D-10FC-4A0F-B001-08E9E7DBF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66675</xdr:rowOff>
    </xdr:from>
    <xdr:to>
      <xdr:col>17</xdr:col>
      <xdr:colOff>200025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39098A-19B4-4113-AC95-8A29DCF9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</xdr:row>
      <xdr:rowOff>12700</xdr:rowOff>
    </xdr:from>
    <xdr:to>
      <xdr:col>22</xdr:col>
      <xdr:colOff>76200</xdr:colOff>
      <xdr:row>21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6C509C-6531-4D66-AB96-7A46C154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52386</xdr:rowOff>
    </xdr:from>
    <xdr:to>
      <xdr:col>12</xdr:col>
      <xdr:colOff>447674</xdr:colOff>
      <xdr:row>18</xdr:row>
      <xdr:rowOff>9525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62D4F1-3E07-4CC0-A43D-BF4D108A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38100</xdr:rowOff>
    </xdr:from>
    <xdr:to>
      <xdr:col>16</xdr:col>
      <xdr:colOff>557212</xdr:colOff>
      <xdr:row>15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1324B1-262F-4E1E-B8C5-C1FFE74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76200</xdr:rowOff>
    </xdr:from>
    <xdr:to>
      <xdr:col>12</xdr:col>
      <xdr:colOff>549275</xdr:colOff>
      <xdr:row>11</xdr:row>
      <xdr:rowOff>76200</xdr:rowOff>
    </xdr:to>
    <xdr:graphicFrame macro="">
      <xdr:nvGraphicFramePr>
        <xdr:cNvPr id="3079" name="圖表 7">
          <a:extLst>
            <a:ext uri="{FF2B5EF4-FFF2-40B4-BE49-F238E27FC236}">
              <a16:creationId xmlns:a16="http://schemas.microsoft.com/office/drawing/2014/main" id="{369106DC-69A6-4CDF-8AC6-12B7FFBA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663575</xdr:colOff>
      <xdr:row>25</xdr:row>
      <xdr:rowOff>130175</xdr:rowOff>
    </xdr:from>
    <xdr:to>
      <xdr:col>12</xdr:col>
      <xdr:colOff>669925</xdr:colOff>
      <xdr:row>36</xdr:row>
      <xdr:rowOff>130175</xdr:rowOff>
    </xdr:to>
    <xdr:graphicFrame macro="">
      <xdr:nvGraphicFramePr>
        <xdr:cNvPr id="3080" name="圖表 8">
          <a:extLst>
            <a:ext uri="{FF2B5EF4-FFF2-40B4-BE49-F238E27FC236}">
              <a16:creationId xmlns:a16="http://schemas.microsoft.com/office/drawing/2014/main" id="{BF631902-FC2B-483E-9611-1FB32593A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663575</xdr:colOff>
      <xdr:row>13</xdr:row>
      <xdr:rowOff>22225</xdr:rowOff>
    </xdr:from>
    <xdr:to>
      <xdr:col>12</xdr:col>
      <xdr:colOff>669925</xdr:colOff>
      <xdr:row>24</xdr:row>
      <xdr:rowOff>22225</xdr:rowOff>
    </xdr:to>
    <xdr:graphicFrame macro="">
      <xdr:nvGraphicFramePr>
        <xdr:cNvPr id="3082" name="圖表 10">
          <a:extLst>
            <a:ext uri="{FF2B5EF4-FFF2-40B4-BE49-F238E27FC236}">
              <a16:creationId xmlns:a16="http://schemas.microsoft.com/office/drawing/2014/main" id="{5B9AD053-FC30-4D1B-B7A9-6F492B7FD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7350" cy="60579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D630F9-7ED1-4483-B052-1D3A2F6693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94F889-6DFE-4559-9489-DD7263FA8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9525</xdr:rowOff>
    </xdr:from>
    <xdr:to>
      <xdr:col>2</xdr:col>
      <xdr:colOff>685800</xdr:colOff>
      <xdr:row>2</xdr:row>
      <xdr:rowOff>0</xdr:rowOff>
    </xdr:to>
    <xdr:pic>
      <xdr:nvPicPr>
        <xdr:cNvPr id="1025" name="圖片 1">
          <a:extLst>
            <a:ext uri="{FF2B5EF4-FFF2-40B4-BE49-F238E27FC236}">
              <a16:creationId xmlns:a16="http://schemas.microsoft.com/office/drawing/2014/main" id="{77F4268B-EFC7-4CFC-9272-8485B488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85750"/>
          <a:ext cx="6572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28575</xdr:colOff>
      <xdr:row>1</xdr:row>
      <xdr:rowOff>28575</xdr:rowOff>
    </xdr:from>
    <xdr:to>
      <xdr:col>3</xdr:col>
      <xdr:colOff>657225</xdr:colOff>
      <xdr:row>1</xdr:row>
      <xdr:rowOff>666750</xdr:rowOff>
    </xdr:to>
    <xdr:pic>
      <xdr:nvPicPr>
        <xdr:cNvPr id="1026" name="圖片 2">
          <a:extLst>
            <a:ext uri="{FF2B5EF4-FFF2-40B4-BE49-F238E27FC236}">
              <a16:creationId xmlns:a16="http://schemas.microsoft.com/office/drawing/2014/main" id="{3389BF36-7700-4E34-BC18-E6ABDD90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304800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123825</xdr:rowOff>
    </xdr:from>
    <xdr:to>
      <xdr:col>1</xdr:col>
      <xdr:colOff>723900</xdr:colOff>
      <xdr:row>1</xdr:row>
      <xdr:rowOff>685800</xdr:rowOff>
    </xdr:to>
    <xdr:pic>
      <xdr:nvPicPr>
        <xdr:cNvPr id="1027" name="圖片 3">
          <a:extLst>
            <a:ext uri="{FF2B5EF4-FFF2-40B4-BE49-F238E27FC236}">
              <a16:creationId xmlns:a16="http://schemas.microsoft.com/office/drawing/2014/main" id="{21A5280E-690F-47A5-AFA7-2E90942F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400050"/>
          <a:ext cx="6953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45" cy="561473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3D7D19-7210-4F3D-A9A3-5501F2C86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1DC7CD-3572-46F9-9CDA-8D6778FBC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D6760F-30FE-4D1D-A155-8F8D45285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0</xdr:row>
      <xdr:rowOff>269630</xdr:rowOff>
    </xdr:from>
    <xdr:to>
      <xdr:col>11</xdr:col>
      <xdr:colOff>131886</xdr:colOff>
      <xdr:row>13</xdr:row>
      <xdr:rowOff>52753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779E9A-C264-40A2-BA71-620517F7B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8"/>
  <sheetViews>
    <sheetView zoomScale="115" zoomScaleNormal="115" workbookViewId="0">
      <selection activeCell="C12" sqref="C12"/>
    </sheetView>
  </sheetViews>
  <sheetFormatPr defaultRowHeight="16.5" customHeight="1"/>
  <cols>
    <col min="2" max="14" width="6" customWidth="1"/>
  </cols>
  <sheetData>
    <row r="1" spans="1:14" ht="16.5" customHeight="1">
      <c r="A1" s="32" t="s">
        <v>81</v>
      </c>
    </row>
    <row r="3" spans="1:14" s="5" customFormat="1" ht="16.5" customHeight="1"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</row>
    <row r="4" spans="1:14" ht="16.5" customHeight="1">
      <c r="A4" s="19" t="s">
        <v>13</v>
      </c>
      <c r="B4" s="1">
        <v>90</v>
      </c>
      <c r="C4" s="1">
        <v>40</v>
      </c>
      <c r="D4" s="1">
        <v>80</v>
      </c>
      <c r="E4" s="1">
        <v>60</v>
      </c>
      <c r="F4" s="1">
        <v>16</v>
      </c>
      <c r="G4" s="1">
        <v>58</v>
      </c>
      <c r="H4" s="1">
        <v>74</v>
      </c>
      <c r="I4" s="1">
        <v>58</v>
      </c>
      <c r="J4" s="1">
        <v>77</v>
      </c>
      <c r="K4" s="1">
        <v>40</v>
      </c>
      <c r="L4" s="1">
        <v>38</v>
      </c>
      <c r="M4" s="1">
        <v>27</v>
      </c>
      <c r="N4" s="1">
        <f>SUM(B4:M4)</f>
        <v>658</v>
      </c>
    </row>
    <row r="5" spans="1:14" ht="16.5" customHeight="1">
      <c r="A5" s="19" t="s">
        <v>14</v>
      </c>
      <c r="B5" s="1">
        <v>41</v>
      </c>
      <c r="C5" s="1">
        <v>49</v>
      </c>
      <c r="D5" s="1">
        <v>32</v>
      </c>
      <c r="E5" s="1">
        <v>16</v>
      </c>
      <c r="F5" s="1">
        <v>75</v>
      </c>
      <c r="G5" s="1">
        <v>66</v>
      </c>
      <c r="H5" s="1">
        <v>47</v>
      </c>
      <c r="I5" s="1">
        <v>83</v>
      </c>
      <c r="J5" s="1">
        <v>22</v>
      </c>
      <c r="K5" s="1">
        <v>27</v>
      </c>
      <c r="L5" s="1">
        <v>23</v>
      </c>
      <c r="M5" s="1">
        <v>50</v>
      </c>
      <c r="N5" s="1">
        <f>SUM(B5:M5)</f>
        <v>531</v>
      </c>
    </row>
    <row r="6" spans="1:14" ht="16.5" customHeight="1">
      <c r="A6" s="19" t="s">
        <v>15</v>
      </c>
      <c r="B6" s="1">
        <v>42</v>
      </c>
      <c r="C6" s="1">
        <v>36</v>
      </c>
      <c r="D6" s="1">
        <v>48</v>
      </c>
      <c r="E6" s="1">
        <v>79</v>
      </c>
      <c r="F6" s="1">
        <v>56</v>
      </c>
      <c r="G6" s="1">
        <v>66</v>
      </c>
      <c r="H6" s="1">
        <v>49</v>
      </c>
      <c r="I6" s="1">
        <v>44</v>
      </c>
      <c r="J6" s="1">
        <v>10</v>
      </c>
      <c r="K6" s="1">
        <v>33</v>
      </c>
      <c r="L6" s="1">
        <v>24</v>
      </c>
      <c r="M6" s="1">
        <v>28</v>
      </c>
      <c r="N6" s="1">
        <f>SUM(B6:M6)</f>
        <v>515</v>
      </c>
    </row>
    <row r="7" spans="1:14" ht="16.5" customHeight="1">
      <c r="A7" s="19" t="s">
        <v>16</v>
      </c>
      <c r="B7" s="1">
        <v>64</v>
      </c>
      <c r="C7" s="1">
        <v>91</v>
      </c>
      <c r="D7" s="1">
        <v>60</v>
      </c>
      <c r="E7" s="1">
        <v>19</v>
      </c>
      <c r="F7" s="1">
        <v>42</v>
      </c>
      <c r="G7" s="1">
        <v>38</v>
      </c>
      <c r="H7" s="1">
        <v>50</v>
      </c>
      <c r="I7" s="1">
        <v>59</v>
      </c>
      <c r="J7" s="1">
        <v>63</v>
      </c>
      <c r="K7" s="1">
        <v>86</v>
      </c>
      <c r="L7" s="1">
        <v>98</v>
      </c>
      <c r="M7" s="1">
        <v>70</v>
      </c>
      <c r="N7" s="1">
        <f>SUM(B7:M7)</f>
        <v>740</v>
      </c>
    </row>
    <row r="8" spans="1:14" ht="16.5" customHeight="1">
      <c r="A8" s="19" t="s">
        <v>12</v>
      </c>
      <c r="B8" s="1">
        <f t="shared" ref="B8:M8" si="0">SUM(B4:B7)</f>
        <v>237</v>
      </c>
      <c r="C8" s="1">
        <f t="shared" si="0"/>
        <v>216</v>
      </c>
      <c r="D8" s="1">
        <f t="shared" si="0"/>
        <v>220</v>
      </c>
      <c r="E8" s="1">
        <f t="shared" si="0"/>
        <v>174</v>
      </c>
      <c r="F8" s="1">
        <f t="shared" si="0"/>
        <v>189</v>
      </c>
      <c r="G8" s="1">
        <f t="shared" si="0"/>
        <v>228</v>
      </c>
      <c r="H8" s="1">
        <f t="shared" si="0"/>
        <v>220</v>
      </c>
      <c r="I8" s="1">
        <f t="shared" si="0"/>
        <v>244</v>
      </c>
      <c r="J8" s="1">
        <f t="shared" si="0"/>
        <v>172</v>
      </c>
      <c r="K8" s="1">
        <f t="shared" si="0"/>
        <v>186</v>
      </c>
      <c r="L8" s="1">
        <f t="shared" si="0"/>
        <v>183</v>
      </c>
      <c r="M8" s="1">
        <f t="shared" si="0"/>
        <v>175</v>
      </c>
      <c r="N8" s="1">
        <f>SUM(B8:M8)</f>
        <v>2444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C973-1679-4238-B9C0-1D536D59BF2C}">
  <sheetPr codeName="工作表19"/>
  <dimension ref="A1:J33"/>
  <sheetViews>
    <sheetView zoomScale="75" workbookViewId="0">
      <selection activeCell="L14" sqref="L14"/>
    </sheetView>
  </sheetViews>
  <sheetFormatPr defaultRowHeight="15.75"/>
  <cols>
    <col min="1" max="1" width="8.125" customWidth="1"/>
    <col min="2" max="2" width="8" customWidth="1"/>
    <col min="3" max="4" width="10" style="5" bestFit="1" customWidth="1"/>
    <col min="5" max="5" width="10.5" bestFit="1" customWidth="1"/>
  </cols>
  <sheetData>
    <row r="1" spans="1:10" ht="16.5">
      <c r="A1" s="19"/>
      <c r="B1" s="19"/>
      <c r="C1" s="36" t="s">
        <v>88</v>
      </c>
      <c r="E1" s="34" t="s">
        <v>90</v>
      </c>
    </row>
    <row r="2" spans="1:10" ht="16.5">
      <c r="A2" s="19" t="s">
        <v>37</v>
      </c>
      <c r="B2" s="25" t="s">
        <v>44</v>
      </c>
      <c r="C2" s="20" t="s">
        <v>45</v>
      </c>
      <c r="D2" s="20" t="s">
        <v>46</v>
      </c>
      <c r="E2" s="20" t="s">
        <v>45</v>
      </c>
      <c r="F2" s="20" t="s">
        <v>46</v>
      </c>
    </row>
    <row r="3" spans="1:10" ht="16.5">
      <c r="A3" s="7">
        <v>36374</v>
      </c>
      <c r="B3" s="28">
        <f>A3</f>
        <v>36374</v>
      </c>
      <c r="C3" s="8">
        <v>0.35555555555555557</v>
      </c>
      <c r="D3" s="8">
        <v>0.73055555555555562</v>
      </c>
      <c r="E3" s="37">
        <f ca="1">J3-H3</f>
        <v>0.34286631438744586</v>
      </c>
      <c r="F3" s="8">
        <v>0.78055555555555567</v>
      </c>
      <c r="G3" s="35"/>
      <c r="H3">
        <f ca="1">RAND()/10</f>
        <v>3.2689241168109673E-2</v>
      </c>
      <c r="J3" s="8">
        <v>0.37555555555555553</v>
      </c>
    </row>
    <row r="4" spans="1:10">
      <c r="A4" s="7">
        <v>36375</v>
      </c>
      <c r="B4" s="28">
        <f t="shared" ref="B4:B24" si="0">A4</f>
        <v>36375</v>
      </c>
      <c r="C4" s="8">
        <v>0.37847222222222227</v>
      </c>
      <c r="D4" s="8">
        <v>0.70833333333333337</v>
      </c>
      <c r="E4" s="37">
        <f ca="1">J4-H4</f>
        <v>0.37666386778512329</v>
      </c>
      <c r="F4" s="8">
        <v>0.75833333333333341</v>
      </c>
      <c r="H4">
        <f t="shared" ref="H4:H24" ca="1" si="1">RAND()/10</f>
        <v>2.1808354437098963E-2</v>
      </c>
      <c r="J4" s="8">
        <v>0.39847222222222223</v>
      </c>
    </row>
    <row r="5" spans="1:10">
      <c r="A5" s="7">
        <v>36376</v>
      </c>
      <c r="B5" s="28">
        <f t="shared" si="0"/>
        <v>36376</v>
      </c>
      <c r="C5" s="8">
        <v>0.36319444444444443</v>
      </c>
      <c r="D5" s="8">
        <v>0.75138888888888899</v>
      </c>
      <c r="E5" s="37">
        <f ca="1">J5-H5</f>
        <v>0.32133363433206585</v>
      </c>
      <c r="F5" s="8">
        <v>0.80138888888888904</v>
      </c>
      <c r="H5">
        <f t="shared" ca="1" si="1"/>
        <v>6.1860810112378518E-2</v>
      </c>
      <c r="J5" s="8">
        <v>0.38319444444444439</v>
      </c>
    </row>
    <row r="6" spans="1:10">
      <c r="A6" s="7">
        <v>36377</v>
      </c>
      <c r="B6" s="28">
        <f t="shared" si="0"/>
        <v>36377</v>
      </c>
      <c r="C6" s="8">
        <v>0.38263888888888892</v>
      </c>
      <c r="D6" s="8">
        <v>0.71805555555555556</v>
      </c>
      <c r="E6" s="37">
        <f ca="1">J6-H6</f>
        <v>0.36300252327571891</v>
      </c>
      <c r="F6" s="8">
        <v>0.7680555555555556</v>
      </c>
      <c r="H6">
        <f t="shared" ca="1" si="1"/>
        <v>3.963636561316998E-2</v>
      </c>
      <c r="J6" s="8">
        <v>0.40263888888888888</v>
      </c>
    </row>
    <row r="7" spans="1:10">
      <c r="A7" s="7">
        <v>36378</v>
      </c>
      <c r="B7" s="28">
        <f t="shared" si="0"/>
        <v>36378</v>
      </c>
      <c r="C7" s="8">
        <v>0.37152777777777773</v>
      </c>
      <c r="D7" s="8">
        <v>0.75138888888888899</v>
      </c>
      <c r="E7" s="37">
        <f ca="1">J7-H7</f>
        <v>0.29455438789306343</v>
      </c>
      <c r="F7" s="8">
        <v>0.80138888888888904</v>
      </c>
      <c r="H7">
        <f t="shared" ca="1" si="1"/>
        <v>9.6973389884714267E-2</v>
      </c>
      <c r="J7" s="8">
        <v>0.3915277777777777</v>
      </c>
    </row>
    <row r="8" spans="1:10">
      <c r="A8" s="7">
        <v>36381</v>
      </c>
      <c r="B8" s="28">
        <f t="shared" si="0"/>
        <v>36381</v>
      </c>
      <c r="C8" s="8">
        <v>0.3576388888888889</v>
      </c>
      <c r="D8" s="8">
        <v>0.72152777777777777</v>
      </c>
      <c r="E8" s="37">
        <f ca="1">J8-H8</f>
        <v>0.37575742141930862</v>
      </c>
      <c r="F8" s="8">
        <v>0.77152777777777781</v>
      </c>
      <c r="H8">
        <f t="shared" ca="1" si="1"/>
        <v>1.8814674695802225E-3</v>
      </c>
      <c r="J8" s="8">
        <v>0.37763888888888886</v>
      </c>
    </row>
    <row r="9" spans="1:10">
      <c r="A9" s="7">
        <v>36382</v>
      </c>
      <c r="B9" s="28">
        <f t="shared" si="0"/>
        <v>36382</v>
      </c>
      <c r="C9" s="8">
        <v>0.37638888888888888</v>
      </c>
      <c r="D9" s="8">
        <v>0.75</v>
      </c>
      <c r="E9" s="37">
        <f ca="1">J9-H9</f>
        <v>0.35381124391090857</v>
      </c>
      <c r="F9" s="8">
        <v>0.8</v>
      </c>
      <c r="H9">
        <f t="shared" ca="1" si="1"/>
        <v>4.2577644977980347E-2</v>
      </c>
      <c r="J9" s="8">
        <v>0.3963888888888889</v>
      </c>
    </row>
    <row r="10" spans="1:10">
      <c r="A10" s="7">
        <v>36383</v>
      </c>
      <c r="B10" s="28">
        <f t="shared" si="0"/>
        <v>36383</v>
      </c>
      <c r="C10" s="8">
        <v>0.36458333333333331</v>
      </c>
      <c r="D10" s="8">
        <v>0.65069444444444446</v>
      </c>
      <c r="E10" s="37">
        <f ca="1">J10-H10</f>
        <v>0.35663996637933998</v>
      </c>
      <c r="F10" s="8">
        <v>0.83680555555555547</v>
      </c>
      <c r="H10">
        <f t="shared" ca="1" si="1"/>
        <v>2.7943366953993309E-2</v>
      </c>
      <c r="J10" s="8">
        <v>0.38458333333333328</v>
      </c>
    </row>
    <row r="11" spans="1:10">
      <c r="A11" s="7">
        <v>36384</v>
      </c>
      <c r="B11" s="28">
        <f t="shared" si="0"/>
        <v>36384</v>
      </c>
      <c r="C11" s="8">
        <v>0.35416666666666669</v>
      </c>
      <c r="D11" s="8">
        <v>0.7104166666666667</v>
      </c>
      <c r="E11" s="37">
        <f ca="1">J11-H11</f>
        <v>0.33581499871921144</v>
      </c>
      <c r="F11" s="8">
        <v>0.76041666666666674</v>
      </c>
      <c r="H11">
        <f t="shared" ca="1" si="1"/>
        <v>3.8351667947455224E-2</v>
      </c>
      <c r="J11" s="8">
        <v>0.37416666666666665</v>
      </c>
    </row>
    <row r="12" spans="1:10">
      <c r="A12" s="7">
        <v>36385</v>
      </c>
      <c r="B12" s="28">
        <f t="shared" si="0"/>
        <v>36385</v>
      </c>
      <c r="C12" s="8">
        <v>0.38194444444444442</v>
      </c>
      <c r="D12" s="8">
        <v>0.80694444444444446</v>
      </c>
      <c r="E12" s="37">
        <f ca="1">J12-H12</f>
        <v>0.38185972966413195</v>
      </c>
      <c r="F12" s="8">
        <v>0.85694444444444451</v>
      </c>
      <c r="H12">
        <f t="shared" ca="1" si="1"/>
        <v>2.0084714780312506E-2</v>
      </c>
      <c r="J12" s="8">
        <v>0.40194444444444444</v>
      </c>
    </row>
    <row r="13" spans="1:10">
      <c r="A13" s="7">
        <v>36388</v>
      </c>
      <c r="B13" s="28">
        <f t="shared" si="0"/>
        <v>36388</v>
      </c>
      <c r="C13" s="8">
        <v>0.3756944444444445</v>
      </c>
      <c r="D13" s="8">
        <v>0.77708333333333324</v>
      </c>
      <c r="E13" s="37">
        <f ca="1">J13-H13</f>
        <v>0.37426648998378559</v>
      </c>
      <c r="F13" s="8">
        <v>0.82708333333333328</v>
      </c>
      <c r="H13">
        <f t="shared" ca="1" si="1"/>
        <v>2.142795446065885E-2</v>
      </c>
      <c r="J13" s="8">
        <v>0.39569444444444446</v>
      </c>
    </row>
    <row r="14" spans="1:10">
      <c r="A14" s="7">
        <v>36389</v>
      </c>
      <c r="B14" s="28">
        <f t="shared" si="0"/>
        <v>36389</v>
      </c>
      <c r="C14" s="8">
        <v>0.37291666666666662</v>
      </c>
      <c r="D14" s="8">
        <v>0.8618055555555556</v>
      </c>
      <c r="E14" s="37">
        <f ca="1">J14-H14</f>
        <v>0.37310141828460364</v>
      </c>
      <c r="F14" s="8">
        <v>0.82847222222222217</v>
      </c>
      <c r="H14">
        <f t="shared" ca="1" si="1"/>
        <v>1.9815248382062944E-2</v>
      </c>
      <c r="J14" s="8">
        <v>0.39291666666666658</v>
      </c>
    </row>
    <row r="15" spans="1:10">
      <c r="A15" s="7">
        <v>36390</v>
      </c>
      <c r="B15" s="28">
        <f>A15</f>
        <v>36390</v>
      </c>
      <c r="C15" s="8">
        <v>0.38750000000000001</v>
      </c>
      <c r="D15" s="8">
        <v>0.71319444444444446</v>
      </c>
      <c r="E15" s="37">
        <f ca="1">J15-H15</f>
        <v>0.36344496481187955</v>
      </c>
      <c r="F15" s="8">
        <v>0.76319444444444451</v>
      </c>
      <c r="H15">
        <f t="shared" ca="1" si="1"/>
        <v>4.4055035188120428E-2</v>
      </c>
      <c r="J15" s="8">
        <v>0.40749999999999997</v>
      </c>
    </row>
    <row r="16" spans="1:10">
      <c r="A16" s="7">
        <v>36391</v>
      </c>
      <c r="B16" s="28">
        <f t="shared" si="0"/>
        <v>36391</v>
      </c>
      <c r="C16" s="8">
        <v>0.36388888888888887</v>
      </c>
      <c r="D16" s="8">
        <v>0.71666666666666667</v>
      </c>
      <c r="E16" s="37">
        <f ca="1">J16-H16</f>
        <v>0.28543649341210209</v>
      </c>
      <c r="F16" s="8">
        <v>0.76666666666666672</v>
      </c>
      <c r="H16">
        <f t="shared" ca="1" si="1"/>
        <v>9.8452395476786761E-2</v>
      </c>
      <c r="J16" s="8">
        <v>0.38388888888888884</v>
      </c>
    </row>
    <row r="17" spans="1:10">
      <c r="A17" s="7">
        <v>36392</v>
      </c>
      <c r="B17" s="28">
        <f t="shared" si="0"/>
        <v>36392</v>
      </c>
      <c r="C17" s="8">
        <v>0.55555555555555558</v>
      </c>
      <c r="D17" s="8">
        <v>0.7680555555555556</v>
      </c>
      <c r="E17" s="37">
        <f ca="1">J17-H17</f>
        <v>0.32027643460871913</v>
      </c>
      <c r="F17" s="8">
        <v>0.81805555555555565</v>
      </c>
      <c r="H17">
        <f t="shared" ca="1" si="1"/>
        <v>6.2362454280169788E-2</v>
      </c>
      <c r="J17" s="8">
        <v>0.38263888888888892</v>
      </c>
    </row>
    <row r="18" spans="1:10">
      <c r="A18" s="7">
        <v>36395</v>
      </c>
      <c r="B18" s="28">
        <f t="shared" si="0"/>
        <v>36395</v>
      </c>
      <c r="C18" s="8">
        <v>0.37152777777777773</v>
      </c>
      <c r="D18" s="8">
        <v>0.79861111111111116</v>
      </c>
      <c r="E18" s="37">
        <f ca="1">J18-H18</f>
        <v>0.37229801152453035</v>
      </c>
      <c r="F18" s="8">
        <v>0.80694444444444446</v>
      </c>
      <c r="H18">
        <f t="shared" ca="1" si="1"/>
        <v>1.9229766253247328E-2</v>
      </c>
      <c r="J18" s="8">
        <v>0.3915277777777777</v>
      </c>
    </row>
    <row r="19" spans="1:10">
      <c r="A19" s="7">
        <v>36396</v>
      </c>
      <c r="B19" s="28">
        <f t="shared" si="0"/>
        <v>36396</v>
      </c>
      <c r="C19" s="8">
        <v>0.37777777777777777</v>
      </c>
      <c r="D19" s="8">
        <v>0.72430555555555554</v>
      </c>
      <c r="E19" s="37">
        <f ca="1">J19-H19</f>
        <v>0.32909510658062457</v>
      </c>
      <c r="F19" s="8">
        <v>0.77430555555555558</v>
      </c>
      <c r="H19">
        <f t="shared" ca="1" si="1"/>
        <v>6.8682671197153183E-2</v>
      </c>
      <c r="J19" s="8">
        <v>0.39777777777777779</v>
      </c>
    </row>
    <row r="20" spans="1:10">
      <c r="A20" s="7">
        <v>36397</v>
      </c>
      <c r="B20" s="28">
        <f t="shared" si="0"/>
        <v>36397</v>
      </c>
      <c r="C20" s="8">
        <v>0.3659722222222222</v>
      </c>
      <c r="D20" s="8">
        <v>0.70833333333333337</v>
      </c>
      <c r="E20" s="37">
        <f ca="1">J20-H20</f>
        <v>0.33828767757174322</v>
      </c>
      <c r="F20" s="8">
        <v>0.75833333333333341</v>
      </c>
      <c r="H20">
        <f t="shared" ca="1" si="1"/>
        <v>4.768454465047893E-2</v>
      </c>
      <c r="J20" s="8">
        <v>0.38597222222222216</v>
      </c>
    </row>
    <row r="21" spans="1:10">
      <c r="A21" s="7">
        <v>36398</v>
      </c>
      <c r="B21" s="28">
        <f t="shared" si="0"/>
        <v>36398</v>
      </c>
      <c r="C21" s="8">
        <v>0.35555555555555557</v>
      </c>
      <c r="D21" s="8">
        <v>0.70277777777777783</v>
      </c>
      <c r="E21" s="37">
        <f ca="1">J21-H21</f>
        <v>0.29520930040663795</v>
      </c>
      <c r="F21" s="8">
        <v>0.75277777777777788</v>
      </c>
      <c r="H21">
        <f t="shared" ca="1" si="1"/>
        <v>8.0346255148917606E-2</v>
      </c>
      <c r="J21" s="8">
        <v>0.37555555555555553</v>
      </c>
    </row>
    <row r="22" spans="1:10">
      <c r="A22" s="7">
        <v>36399</v>
      </c>
      <c r="B22" s="28">
        <f t="shared" si="0"/>
        <v>36399</v>
      </c>
      <c r="C22" s="8">
        <v>0.3833333333333333</v>
      </c>
      <c r="D22" s="8">
        <v>0.7319444444444444</v>
      </c>
      <c r="E22" s="37">
        <f ca="1">J22-H22</f>
        <v>0.39491982854108088</v>
      </c>
      <c r="F22" s="8">
        <v>0.78194444444444444</v>
      </c>
      <c r="H22">
        <f t="shared" ca="1" si="1"/>
        <v>8.413504792252469E-3</v>
      </c>
      <c r="J22" s="8">
        <v>0.40333333333333332</v>
      </c>
    </row>
    <row r="23" spans="1:10">
      <c r="A23" s="7">
        <v>36402</v>
      </c>
      <c r="B23" s="28">
        <f t="shared" si="0"/>
        <v>36402</v>
      </c>
      <c r="C23" s="8">
        <v>0.3756944444444445</v>
      </c>
      <c r="D23" s="8">
        <v>0.74861111111111101</v>
      </c>
      <c r="E23" s="37">
        <f ca="1">J23-H23</f>
        <v>0.33430002232919798</v>
      </c>
      <c r="F23" s="8">
        <v>0.79861111111111105</v>
      </c>
      <c r="H23">
        <f t="shared" ca="1" si="1"/>
        <v>6.1394422115246462E-2</v>
      </c>
      <c r="J23" s="8">
        <v>0.39569444444444446</v>
      </c>
    </row>
    <row r="24" spans="1:10">
      <c r="A24" s="7">
        <v>36403</v>
      </c>
      <c r="B24" s="28">
        <f t="shared" si="0"/>
        <v>36403</v>
      </c>
      <c r="C24" s="8">
        <v>0.37291666666666662</v>
      </c>
      <c r="D24" s="8">
        <v>0.76458333333333339</v>
      </c>
      <c r="E24" s="37">
        <f ca="1">J24-H24</f>
        <v>0.34920895460699275</v>
      </c>
      <c r="F24" s="8">
        <v>0.81458333333333333</v>
      </c>
      <c r="H24">
        <f t="shared" ca="1" si="1"/>
        <v>4.3707712059673845E-2</v>
      </c>
      <c r="J24" s="8">
        <v>0.39291666666666658</v>
      </c>
    </row>
    <row r="25" spans="1:10">
      <c r="A25" s="7"/>
    </row>
    <row r="26" spans="1:10">
      <c r="A26" s="7"/>
    </row>
    <row r="27" spans="1:10">
      <c r="A27" s="7"/>
    </row>
    <row r="28" spans="1:10">
      <c r="A28" s="7"/>
    </row>
    <row r="29" spans="1:10">
      <c r="A29" s="7"/>
    </row>
    <row r="30" spans="1:10">
      <c r="A30" s="7"/>
    </row>
    <row r="31" spans="1:10">
      <c r="A31" s="7"/>
    </row>
    <row r="32" spans="1:10">
      <c r="A32" s="7"/>
    </row>
    <row r="33" spans="1:1">
      <c r="A33" s="7"/>
    </row>
  </sheetData>
  <phoneticPr fontId="6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16"/>
  <dimension ref="A1:G14"/>
  <sheetViews>
    <sheetView workbookViewId="0">
      <selection activeCell="M2" sqref="M2"/>
    </sheetView>
  </sheetViews>
  <sheetFormatPr defaultRowHeight="15"/>
  <cols>
    <col min="1" max="1" width="11" style="2" customWidth="1"/>
    <col min="2" max="2" width="8.875" style="2" customWidth="1"/>
    <col min="3" max="3" width="9.125" style="2" customWidth="1"/>
    <col min="4" max="16384" width="9" style="2"/>
  </cols>
  <sheetData>
    <row r="1" spans="1:7" ht="16.5">
      <c r="A1" s="19" t="s">
        <v>84</v>
      </c>
      <c r="B1"/>
      <c r="C1"/>
      <c r="D1"/>
      <c r="E1"/>
      <c r="F1"/>
      <c r="G1"/>
    </row>
    <row r="2" spans="1:7" ht="16.5">
      <c r="A2" s="19" t="s">
        <v>27</v>
      </c>
      <c r="B2" s="19" t="s">
        <v>48</v>
      </c>
      <c r="C2" s="20" t="s">
        <v>49</v>
      </c>
      <c r="D2" s="20" t="s">
        <v>50</v>
      </c>
      <c r="E2"/>
      <c r="F2"/>
      <c r="G2"/>
    </row>
    <row r="3" spans="1:7" ht="16.5">
      <c r="A3" s="19" t="s">
        <v>51</v>
      </c>
      <c r="B3">
        <v>5400</v>
      </c>
      <c r="C3">
        <v>5000</v>
      </c>
      <c r="D3">
        <f>B3-C3</f>
        <v>400</v>
      </c>
      <c r="E3"/>
      <c r="F3"/>
      <c r="G3"/>
    </row>
    <row r="4" spans="1:7" ht="16.5">
      <c r="A4" s="19" t="s">
        <v>52</v>
      </c>
      <c r="B4">
        <v>3250</v>
      </c>
      <c r="C4">
        <v>3500</v>
      </c>
      <c r="D4">
        <f>B4-C4</f>
        <v>-250</v>
      </c>
      <c r="E4"/>
      <c r="F4"/>
      <c r="G4"/>
    </row>
    <row r="5" spans="1:7" ht="16.5">
      <c r="A5" s="19" t="s">
        <v>53</v>
      </c>
      <c r="B5">
        <v>4320</v>
      </c>
      <c r="C5">
        <v>4300</v>
      </c>
      <c r="D5">
        <f>B5-C5</f>
        <v>20</v>
      </c>
      <c r="E5"/>
      <c r="F5"/>
      <c r="G5"/>
    </row>
    <row r="6" spans="1:7" ht="16.5">
      <c r="A6" s="19" t="s">
        <v>54</v>
      </c>
      <c r="B6">
        <v>6000</v>
      </c>
      <c r="C6">
        <v>5870</v>
      </c>
      <c r="D6">
        <f>B6-C6</f>
        <v>130</v>
      </c>
      <c r="E6"/>
      <c r="F6"/>
      <c r="G6"/>
    </row>
    <row r="7" spans="1:7" ht="16.5">
      <c r="A7" s="24" t="s">
        <v>55</v>
      </c>
      <c r="B7" s="3">
        <v>4000</v>
      </c>
      <c r="C7" s="3">
        <v>3750</v>
      </c>
      <c r="D7">
        <f>B7-C7</f>
        <v>250</v>
      </c>
      <c r="E7"/>
      <c r="F7"/>
      <c r="G7"/>
    </row>
    <row r="8" spans="1:7" s="4" customFormat="1" ht="16.5">
      <c r="A8" s="24" t="s">
        <v>12</v>
      </c>
      <c r="B8">
        <f>SUM(B3:B7)</f>
        <v>22970</v>
      </c>
      <c r="C8">
        <f>SUM(C3:C7)</f>
        <v>22420</v>
      </c>
      <c r="D8" s="3">
        <f>SUM(D3:D7)</f>
        <v>550</v>
      </c>
      <c r="E8" s="3"/>
      <c r="F8" s="3"/>
      <c r="G8" s="3"/>
    </row>
    <row r="9" spans="1:7" s="4" customFormat="1" ht="15.75">
      <c r="A9"/>
      <c r="B9" s="3"/>
      <c r="C9" s="3"/>
      <c r="D9" s="3"/>
      <c r="E9" s="3"/>
      <c r="F9" s="3"/>
      <c r="G9" s="3"/>
    </row>
    <row r="10" spans="1:7" s="4" customFormat="1" ht="15.75">
      <c r="A10" s="3"/>
      <c r="B10" s="3"/>
      <c r="C10" s="3"/>
      <c r="D10" s="3"/>
      <c r="E10" s="3"/>
      <c r="F10" s="3"/>
      <c r="G10" s="3"/>
    </row>
    <row r="11" spans="1:7" s="4" customFormat="1" ht="15.75">
      <c r="A11" s="3"/>
      <c r="B11" s="3"/>
      <c r="C11" s="3"/>
      <c r="D11" s="3"/>
      <c r="E11" s="3"/>
      <c r="F11" s="3"/>
      <c r="G11" s="3"/>
    </row>
    <row r="12" spans="1:7" s="4" customFormat="1" ht="15.75">
      <c r="A12" s="3"/>
      <c r="B12" s="3"/>
      <c r="C12" s="3"/>
      <c r="D12" s="3"/>
      <c r="E12" s="3"/>
      <c r="F12" s="3"/>
      <c r="G12" s="3"/>
    </row>
    <row r="13" spans="1:7" s="4" customFormat="1" ht="15.75">
      <c r="A13" s="3"/>
      <c r="B13" s="3"/>
      <c r="C13" s="3"/>
      <c r="D13" s="3"/>
      <c r="E13" s="3"/>
      <c r="F13" s="3"/>
      <c r="G13" s="3"/>
    </row>
    <row r="14" spans="1:7" s="4" customFormat="1" ht="15.75">
      <c r="A14" s="3"/>
      <c r="B14" s="3"/>
      <c r="C14" s="3"/>
      <c r="D14" s="3"/>
      <c r="E14" s="3"/>
      <c r="F14" s="3"/>
      <c r="G14" s="3"/>
    </row>
  </sheetData>
  <phoneticPr fontId="6" type="noConversion"/>
  <printOptions headings="1" gridLines="1" gridLinesSet="0"/>
  <pageMargins left="0.75" right="0.75" top="1" bottom="1" header="0.5" footer="0.5"/>
  <pageSetup paperSize="9" orientation="portrait" horizontalDpi="360" verticalDpi="180" copies="0" r:id="rId1"/>
  <headerFooter alignWithMargins="0">
    <oddHeader>&amp;A</oddHeader>
    <oddFooter>第&amp;P頁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17"/>
  <dimension ref="A1:I6"/>
  <sheetViews>
    <sheetView workbookViewId="0">
      <selection activeCell="C6" sqref="C6"/>
    </sheetView>
  </sheetViews>
  <sheetFormatPr defaultRowHeight="15.75"/>
  <cols>
    <col min="1" max="1" width="5.5" bestFit="1" customWidth="1"/>
    <col min="3" max="9" width="9" style="5"/>
  </cols>
  <sheetData>
    <row r="1" spans="1:9" ht="16.5">
      <c r="A1" s="19" t="s">
        <v>62</v>
      </c>
      <c r="B1" s="19" t="s">
        <v>68</v>
      </c>
      <c r="C1" s="20" t="s">
        <v>74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</row>
    <row r="2" spans="1:9" ht="16.5">
      <c r="A2" s="33" t="s">
        <v>63</v>
      </c>
      <c r="B2" s="19" t="s">
        <v>69</v>
      </c>
      <c r="C2" s="5">
        <v>23</v>
      </c>
      <c r="D2" s="5">
        <v>24</v>
      </c>
      <c r="E2" s="5">
        <v>18</v>
      </c>
      <c r="F2" s="5">
        <v>19</v>
      </c>
      <c r="G2" s="5">
        <v>21</v>
      </c>
      <c r="H2" s="5">
        <f>SUM(C2:G2)</f>
        <v>105</v>
      </c>
      <c r="I2" s="5">
        <v>3</v>
      </c>
    </row>
    <row r="3" spans="1:9" ht="16.5">
      <c r="A3" s="33" t="s">
        <v>64</v>
      </c>
      <c r="B3" s="19" t="s">
        <v>70</v>
      </c>
      <c r="C3" s="5">
        <v>15</v>
      </c>
      <c r="D3" s="5">
        <v>21</v>
      </c>
      <c r="E3" s="5">
        <v>17</v>
      </c>
      <c r="F3" s="5">
        <v>21</v>
      </c>
      <c r="G3" s="5">
        <v>23</v>
      </c>
      <c r="H3" s="5">
        <f>SUM(C3:G3)</f>
        <v>97</v>
      </c>
      <c r="I3" s="5">
        <v>4</v>
      </c>
    </row>
    <row r="4" spans="1:9" ht="16.5">
      <c r="A4" s="33" t="s">
        <v>65</v>
      </c>
      <c r="B4" s="19" t="s">
        <v>71</v>
      </c>
      <c r="C4" s="5">
        <v>21</v>
      </c>
      <c r="D4" s="5">
        <v>22</v>
      </c>
      <c r="E4" s="5">
        <v>19</v>
      </c>
      <c r="F4" s="5">
        <v>28</v>
      </c>
      <c r="G4" s="5">
        <v>22</v>
      </c>
      <c r="H4" s="5">
        <f>SUM(C4:G4)</f>
        <v>112</v>
      </c>
      <c r="I4" s="5">
        <v>1</v>
      </c>
    </row>
    <row r="5" spans="1:9" ht="16.5">
      <c r="A5" s="33" t="s">
        <v>66</v>
      </c>
      <c r="B5" s="19" t="s">
        <v>72</v>
      </c>
      <c r="C5" s="5">
        <v>22</v>
      </c>
      <c r="D5" s="5">
        <v>23</v>
      </c>
      <c r="E5" s="5">
        <v>20</v>
      </c>
      <c r="F5" s="5">
        <v>23</v>
      </c>
      <c r="G5" s="5">
        <v>18</v>
      </c>
      <c r="H5" s="5">
        <f>SUM(C5:G5)</f>
        <v>106</v>
      </c>
      <c r="I5" s="5">
        <v>2</v>
      </c>
    </row>
    <row r="6" spans="1:9" ht="16.5">
      <c r="A6" s="33" t="s">
        <v>67</v>
      </c>
      <c r="B6" s="19" t="s">
        <v>73</v>
      </c>
      <c r="C6" s="5">
        <f t="shared" ref="C6:H6" si="0">AVERAGE(C2:C5)</f>
        <v>20.25</v>
      </c>
      <c r="D6" s="5">
        <f t="shared" si="0"/>
        <v>22.5</v>
      </c>
      <c r="E6" s="5">
        <f t="shared" si="0"/>
        <v>18.5</v>
      </c>
      <c r="F6" s="5">
        <f t="shared" si="0"/>
        <v>22.75</v>
      </c>
      <c r="G6" s="5">
        <f t="shared" si="0"/>
        <v>21</v>
      </c>
      <c r="H6" s="5">
        <f t="shared" si="0"/>
        <v>105</v>
      </c>
    </row>
  </sheetData>
  <phoneticPr fontId="6" type="noConversion"/>
  <conditionalFormatting sqref="C2:G5">
    <cfRule type="cellIs" dxfId="1" priority="1" stopIfTrue="1" operator="greaterThanOrEqual">
      <formula>C$6</formula>
    </cfRule>
    <cfRule type="cellIs" dxfId="0" priority="2" stopIfTrue="1" operator="lessThan">
      <formula>C$6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18"/>
  <dimension ref="A1:I9"/>
  <sheetViews>
    <sheetView workbookViewId="0">
      <selection activeCell="G13" sqref="G13"/>
    </sheetView>
  </sheetViews>
  <sheetFormatPr defaultRowHeight="15.75"/>
  <cols>
    <col min="1" max="1" width="13.625" customWidth="1"/>
    <col min="2" max="7" width="6.875" customWidth="1"/>
    <col min="8" max="8" width="7" customWidth="1"/>
  </cols>
  <sheetData>
    <row r="1" spans="1:9" ht="16.5">
      <c r="A1" t="s">
        <v>85</v>
      </c>
    </row>
    <row r="2" spans="1:9" ht="16.5">
      <c r="A2" s="19" t="s">
        <v>56</v>
      </c>
    </row>
    <row r="3" spans="1:9" ht="16.5"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/>
      <c r="I3" s="20"/>
    </row>
    <row r="4" spans="1:9" ht="16.5">
      <c r="A4" s="19" t="s">
        <v>57</v>
      </c>
      <c r="B4">
        <v>250</v>
      </c>
      <c r="C4">
        <v>320</v>
      </c>
      <c r="D4">
        <v>320</v>
      </c>
      <c r="E4">
        <v>300</v>
      </c>
      <c r="F4">
        <v>350</v>
      </c>
      <c r="G4">
        <v>350</v>
      </c>
    </row>
    <row r="5" spans="1:9" ht="16.5">
      <c r="A5" s="19" t="s">
        <v>58</v>
      </c>
      <c r="B5">
        <v>300</v>
      </c>
      <c r="C5">
        <v>320</v>
      </c>
      <c r="D5">
        <v>300</v>
      </c>
      <c r="E5">
        <v>400</v>
      </c>
      <c r="F5">
        <v>330</v>
      </c>
      <c r="G5">
        <v>460</v>
      </c>
    </row>
    <row r="6" spans="1:9" ht="16.5">
      <c r="A6" s="19" t="s">
        <v>59</v>
      </c>
      <c r="B6">
        <v>200</v>
      </c>
      <c r="C6">
        <v>280</v>
      </c>
      <c r="D6">
        <v>350</v>
      </c>
      <c r="E6">
        <v>320</v>
      </c>
      <c r="F6">
        <v>400</v>
      </c>
      <c r="G6">
        <v>320</v>
      </c>
    </row>
    <row r="7" spans="1:9" ht="16.5">
      <c r="A7" s="19" t="s">
        <v>60</v>
      </c>
      <c r="B7">
        <v>250</v>
      </c>
      <c r="C7">
        <v>300</v>
      </c>
      <c r="D7">
        <v>320</v>
      </c>
      <c r="E7">
        <v>280</v>
      </c>
      <c r="F7">
        <v>320</v>
      </c>
      <c r="G7">
        <v>310</v>
      </c>
    </row>
    <row r="8" spans="1:9" ht="16.5">
      <c r="A8" s="19"/>
    </row>
    <row r="9" spans="1:9" ht="16.5">
      <c r="A9" s="19"/>
    </row>
  </sheetData>
  <phoneticPr fontId="6" type="noConversion"/>
  <printOptions headings="1" gridLines="1" gridLinesSet="0"/>
  <pageMargins left="0.75" right="0.75" top="1" bottom="1" header="0.5" footer="0.5"/>
  <pageSetup paperSize="9" orientation="portrait" horizontalDpi="4294967293" r:id="rId1"/>
  <headerFooter alignWithMargins="0">
    <oddHeader>&amp;A</oddHeader>
    <oddFooter>第&amp;P頁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3">
    <pageSetUpPr autoPageBreaks="0"/>
  </sheetPr>
  <dimension ref="A1:F7"/>
  <sheetViews>
    <sheetView zoomScale="75" workbookViewId="0">
      <selection activeCell="Q16" sqref="Q16"/>
    </sheetView>
  </sheetViews>
  <sheetFormatPr defaultRowHeight="16.5" customHeight="1"/>
  <cols>
    <col min="1" max="1" width="9" style="16"/>
    <col min="2" max="6" width="7.625" style="16" customWidth="1"/>
    <col min="7" max="16384" width="9" style="16"/>
  </cols>
  <sheetData>
    <row r="1" spans="1:6" ht="16.5" customHeight="1">
      <c r="A1" s="18" t="s">
        <v>82</v>
      </c>
      <c r="B1" s="18"/>
      <c r="C1" s="18"/>
      <c r="D1" s="18"/>
      <c r="E1" s="18"/>
      <c r="F1" s="18"/>
    </row>
    <row r="2" spans="1:6" ht="16.5" customHeight="1">
      <c r="B2" s="17" t="s">
        <v>17</v>
      </c>
      <c r="C2" s="17" t="s">
        <v>18</v>
      </c>
      <c r="D2" s="17" t="s">
        <v>19</v>
      </c>
      <c r="E2" s="17" t="s">
        <v>20</v>
      </c>
      <c r="F2" s="17" t="s">
        <v>12</v>
      </c>
    </row>
    <row r="3" spans="1:6" ht="16.5" customHeight="1">
      <c r="A3" s="16" t="s">
        <v>13</v>
      </c>
      <c r="B3" s="16">
        <v>450</v>
      </c>
      <c r="C3" s="16">
        <v>497</v>
      </c>
      <c r="D3" s="16">
        <v>550</v>
      </c>
      <c r="E3" s="16">
        <v>600</v>
      </c>
      <c r="F3" s="16">
        <f>SUM(B3:E3)</f>
        <v>2097</v>
      </c>
    </row>
    <row r="4" spans="1:6" ht="16.5" customHeight="1">
      <c r="A4" s="16" t="s">
        <v>14</v>
      </c>
      <c r="B4" s="16">
        <v>400</v>
      </c>
      <c r="C4" s="16">
        <v>460</v>
      </c>
      <c r="D4" s="16">
        <v>420</v>
      </c>
      <c r="E4" s="16">
        <v>550</v>
      </c>
      <c r="F4" s="16">
        <f>SUM(B4:E4)</f>
        <v>1830</v>
      </c>
    </row>
    <row r="5" spans="1:6" ht="16.5" customHeight="1">
      <c r="A5" s="16" t="s">
        <v>15</v>
      </c>
      <c r="B5" s="16">
        <v>450</v>
      </c>
      <c r="C5" s="16">
        <v>530</v>
      </c>
      <c r="D5" s="16">
        <v>500</v>
      </c>
      <c r="E5" s="16">
        <v>580</v>
      </c>
      <c r="F5" s="16">
        <f>SUM(B5:E5)</f>
        <v>2060</v>
      </c>
    </row>
    <row r="6" spans="1:6" ht="16.5" customHeight="1">
      <c r="A6" s="16" t="s">
        <v>16</v>
      </c>
      <c r="B6" s="16">
        <v>300</v>
      </c>
      <c r="C6" s="16">
        <v>550</v>
      </c>
      <c r="D6" s="16">
        <v>400</v>
      </c>
      <c r="E6" s="16">
        <v>500</v>
      </c>
      <c r="F6" s="16">
        <f>SUM(B6:E6)</f>
        <v>1750</v>
      </c>
    </row>
    <row r="7" spans="1:6" ht="16.5" customHeight="1">
      <c r="A7" s="16" t="s">
        <v>12</v>
      </c>
      <c r="B7" s="16">
        <f>SUM(B3:B6)</f>
        <v>1600</v>
      </c>
      <c r="C7" s="16">
        <f>SUM(C3:C6)</f>
        <v>2037</v>
      </c>
      <c r="D7" s="16">
        <f>SUM(D3:D6)</f>
        <v>1870</v>
      </c>
      <c r="E7" s="16">
        <f>SUM(E3:E6)</f>
        <v>2230</v>
      </c>
      <c r="F7" s="16">
        <f>SUM(F3:F6)</f>
        <v>7737</v>
      </c>
    </row>
  </sheetData>
  <customSheetViews>
    <customSheetView guid="{1954137F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1"/>
      <headerFooter alignWithMargins="0">
        <oddHeader>&amp;A</oddHeader>
        <oddFooter>第 &amp;P 頁</oddFooter>
      </headerFooter>
    </customSheetView>
    <customSheetView guid="{1954137E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2"/>
      <headerFooter alignWithMargins="0">
        <oddHeader>&amp;A</oddHeader>
        <oddFooter>第 &amp;P 頁</oddFooter>
      </headerFooter>
    </customSheetView>
    <customSheetView guid="{1954137D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3"/>
      <headerFooter alignWithMargins="0">
        <oddHeader>&amp;A</oddHeader>
        <oddFooter>第 &amp;P 頁</oddFooter>
      </headerFooter>
    </customSheetView>
  </customSheetViews>
  <phoneticPr fontId="6" type="noConversion"/>
  <printOptions headings="1"/>
  <pageMargins left="0.75" right="0.75" top="1" bottom="1" header="0.5" footer="0.5"/>
  <pageSetup paperSize="9" scale="250" orientation="landscape" r:id="rId4"/>
  <headerFooter alignWithMargins="0">
    <oddHeader>&amp;A</oddHeader>
    <oddFooter>第 &amp;P 頁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4"/>
  <dimension ref="A1:G8"/>
  <sheetViews>
    <sheetView zoomScale="75" workbookViewId="0"/>
  </sheetViews>
  <sheetFormatPr defaultRowHeight="16.5" customHeight="1"/>
  <cols>
    <col min="3" max="6" width="7.25" customWidth="1"/>
    <col min="7" max="7" width="8.75" customWidth="1"/>
  </cols>
  <sheetData>
    <row r="1" spans="1:7" ht="16.5" customHeight="1">
      <c r="A1" s="19" t="s">
        <v>81</v>
      </c>
    </row>
    <row r="3" spans="1:7" ht="16.5" customHeight="1">
      <c r="B3" s="19" t="s">
        <v>21</v>
      </c>
      <c r="C3" s="19" t="s">
        <v>17</v>
      </c>
      <c r="D3" s="19" t="s">
        <v>18</v>
      </c>
      <c r="E3" s="19" t="s">
        <v>19</v>
      </c>
      <c r="F3" s="19" t="s">
        <v>20</v>
      </c>
      <c r="G3" s="20" t="s">
        <v>22</v>
      </c>
    </row>
    <row r="4" spans="1:7" ht="16.5" customHeight="1">
      <c r="A4" s="19" t="s">
        <v>13</v>
      </c>
      <c r="B4">
        <v>6</v>
      </c>
      <c r="C4">
        <v>450</v>
      </c>
      <c r="D4">
        <v>497</v>
      </c>
      <c r="E4">
        <v>550</v>
      </c>
      <c r="F4">
        <v>600</v>
      </c>
      <c r="G4">
        <f>SUM(C4:F4)</f>
        <v>2097</v>
      </c>
    </row>
    <row r="5" spans="1:7" ht="16.5" customHeight="1">
      <c r="A5" s="19" t="s">
        <v>14</v>
      </c>
      <c r="B5">
        <v>4</v>
      </c>
      <c r="C5">
        <v>400</v>
      </c>
      <c r="D5">
        <v>380</v>
      </c>
      <c r="E5">
        <v>420</v>
      </c>
      <c r="F5">
        <v>550</v>
      </c>
      <c r="G5">
        <f>SUM(C5:F5)</f>
        <v>1750</v>
      </c>
    </row>
    <row r="6" spans="1:7" ht="16.5" customHeight="1">
      <c r="A6" s="19" t="s">
        <v>15</v>
      </c>
      <c r="B6">
        <v>5</v>
      </c>
      <c r="C6">
        <v>450</v>
      </c>
      <c r="D6">
        <v>530</v>
      </c>
      <c r="E6">
        <v>500</v>
      </c>
      <c r="F6">
        <v>580</v>
      </c>
      <c r="G6">
        <f>SUM(C6:F6)</f>
        <v>2060</v>
      </c>
    </row>
    <row r="7" spans="1:7" ht="16.5" customHeight="1">
      <c r="A7" s="19" t="s">
        <v>16</v>
      </c>
      <c r="B7">
        <v>2</v>
      </c>
      <c r="C7">
        <v>300</v>
      </c>
      <c r="D7">
        <v>320</v>
      </c>
      <c r="E7">
        <v>400</v>
      </c>
      <c r="F7">
        <v>500</v>
      </c>
      <c r="G7">
        <f>SUM(C7:F7)</f>
        <v>1520</v>
      </c>
    </row>
    <row r="8" spans="1:7" ht="16.5" customHeight="1">
      <c r="A8" s="19" t="s">
        <v>12</v>
      </c>
      <c r="B8">
        <f t="shared" ref="B8:G8" si="0">SUM(B4:B7)</f>
        <v>17</v>
      </c>
      <c r="C8">
        <f t="shared" si="0"/>
        <v>1600</v>
      </c>
      <c r="D8">
        <f t="shared" si="0"/>
        <v>1727</v>
      </c>
      <c r="E8">
        <f t="shared" si="0"/>
        <v>1870</v>
      </c>
      <c r="F8">
        <f t="shared" si="0"/>
        <v>2230</v>
      </c>
      <c r="G8">
        <f t="shared" si="0"/>
        <v>7427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7"/>
  <dimension ref="A1:E7"/>
  <sheetViews>
    <sheetView workbookViewId="0">
      <selection activeCell="D2" sqref="D2"/>
    </sheetView>
  </sheetViews>
  <sheetFormatPr defaultRowHeight="16.5" customHeight="1"/>
  <cols>
    <col min="1" max="1" width="7.5" bestFit="1" customWidth="1"/>
    <col min="2" max="5" width="8.125" customWidth="1"/>
  </cols>
  <sheetData>
    <row r="1" spans="1:5" ht="16.5" customHeight="1">
      <c r="A1" s="26" t="s">
        <v>23</v>
      </c>
      <c r="B1" s="26"/>
      <c r="C1" s="26"/>
      <c r="D1" s="26"/>
      <c r="E1" s="26"/>
    </row>
    <row r="2" spans="1:5" ht="16.5" customHeight="1">
      <c r="B2" s="20" t="s">
        <v>24</v>
      </c>
      <c r="C2" s="20" t="s">
        <v>25</v>
      </c>
      <c r="D2" s="20" t="s">
        <v>86</v>
      </c>
      <c r="E2" s="20" t="s">
        <v>12</v>
      </c>
    </row>
    <row r="3" spans="1:5" ht="16.5" customHeight="1">
      <c r="A3" s="19" t="s">
        <v>61</v>
      </c>
      <c r="B3" s="31">
        <v>320</v>
      </c>
      <c r="C3" s="31">
        <v>300</v>
      </c>
      <c r="D3" s="31">
        <v>400</v>
      </c>
      <c r="E3" s="31">
        <f>SUM(B3:D3)</f>
        <v>1020</v>
      </c>
    </row>
    <row r="4" spans="1:5" ht="16.5" customHeight="1">
      <c r="A4" s="19" t="s">
        <v>18</v>
      </c>
      <c r="B4" s="31">
        <v>400</v>
      </c>
      <c r="C4" s="31">
        <v>520</v>
      </c>
      <c r="D4" s="31">
        <v>200</v>
      </c>
      <c r="E4" s="31">
        <f>SUM(B4:D4)</f>
        <v>1120</v>
      </c>
    </row>
    <row r="5" spans="1:5" ht="16.5" customHeight="1">
      <c r="A5" s="19" t="s">
        <v>19</v>
      </c>
      <c r="B5" s="31">
        <v>430</v>
      </c>
      <c r="C5" s="31">
        <v>400</v>
      </c>
      <c r="D5" s="31">
        <v>320</v>
      </c>
      <c r="E5" s="31">
        <f>SUM(B5:D5)</f>
        <v>1150</v>
      </c>
    </row>
    <row r="6" spans="1:5" ht="16.5" customHeight="1">
      <c r="A6" s="19" t="s">
        <v>20</v>
      </c>
      <c r="B6" s="31">
        <v>500</v>
      </c>
      <c r="C6" s="31">
        <v>285</v>
      </c>
      <c r="D6" s="31">
        <v>175</v>
      </c>
      <c r="E6" s="31">
        <f>SUM(B6:D6)</f>
        <v>960</v>
      </c>
    </row>
    <row r="7" spans="1:5" ht="16.5" customHeight="1">
      <c r="A7" s="19" t="s">
        <v>12</v>
      </c>
      <c r="B7" s="31">
        <f>SUM(B3:B6)</f>
        <v>1650</v>
      </c>
      <c r="C7" s="31">
        <f>SUM(C3:C6)</f>
        <v>1505</v>
      </c>
      <c r="D7" s="31">
        <f>SUM(D3:D6)</f>
        <v>1095</v>
      </c>
      <c r="E7" s="31">
        <f>SUM(B7:D7)</f>
        <v>4250</v>
      </c>
    </row>
  </sheetData>
  <phoneticPr fontId="6" type="noConversion"/>
  <printOptions horizontalCentered="1" verticalCentered="1"/>
  <pageMargins left="0.94488188976377963" right="0.94488188976377963" top="1.1811023622047245" bottom="1.1811023622047245" header="0.59055118110236227" footer="0.59055118110236227"/>
  <pageSetup paperSize="9" scale="150" orientation="portrait" r:id="rId1"/>
  <headerFooter alignWithMargins="0">
    <oddHeader>&amp;A</oddHeader>
    <oddFooter>第 &amp;P 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8"/>
  <dimension ref="A1:E7"/>
  <sheetViews>
    <sheetView workbookViewId="0">
      <selection activeCell="D17" sqref="D17"/>
    </sheetView>
  </sheetViews>
  <sheetFormatPr defaultRowHeight="16.5" customHeight="1"/>
  <cols>
    <col min="1" max="1" width="10" customWidth="1"/>
    <col min="2" max="5" width="8.125" customWidth="1"/>
  </cols>
  <sheetData>
    <row r="1" spans="1:5" ht="16.5" customHeight="1">
      <c r="A1" s="26" t="s">
        <v>23</v>
      </c>
      <c r="B1" s="26"/>
      <c r="C1" s="26"/>
      <c r="D1" s="26"/>
      <c r="E1" s="26"/>
    </row>
    <row r="2" spans="1:5" ht="16.5" customHeight="1">
      <c r="B2" s="20" t="s">
        <v>24</v>
      </c>
      <c r="C2" s="20" t="s">
        <v>25</v>
      </c>
      <c r="D2" s="20" t="s">
        <v>26</v>
      </c>
      <c r="E2" s="20" t="s">
        <v>12</v>
      </c>
    </row>
    <row r="3" spans="1:5" ht="16.5" customHeight="1">
      <c r="A3" s="19" t="s">
        <v>13</v>
      </c>
      <c r="B3" s="31">
        <v>320</v>
      </c>
      <c r="C3" s="31">
        <v>300</v>
      </c>
      <c r="D3" s="31">
        <v>400</v>
      </c>
      <c r="E3" s="31"/>
    </row>
    <row r="4" spans="1:5" ht="16.5" customHeight="1">
      <c r="A4" s="19" t="s">
        <v>14</v>
      </c>
      <c r="B4" s="31">
        <v>400</v>
      </c>
      <c r="C4" s="31">
        <v>520</v>
      </c>
      <c r="D4" s="31">
        <v>200</v>
      </c>
      <c r="E4" s="31"/>
    </row>
    <row r="5" spans="1:5" ht="16.5" customHeight="1">
      <c r="A5" s="19" t="s">
        <v>15</v>
      </c>
      <c r="B5" s="31">
        <v>430</v>
      </c>
      <c r="C5" s="31">
        <v>400</v>
      </c>
      <c r="D5" s="31">
        <v>320</v>
      </c>
      <c r="E5" s="31"/>
    </row>
    <row r="6" spans="1:5" ht="16.5" customHeight="1">
      <c r="A6" s="19" t="s">
        <v>16</v>
      </c>
      <c r="B6" s="31">
        <v>500</v>
      </c>
      <c r="C6" s="31">
        <v>285</v>
      </c>
      <c r="D6" s="31">
        <v>175</v>
      </c>
      <c r="E6" s="31"/>
    </row>
    <row r="7" spans="1:5" ht="16.5" customHeight="1">
      <c r="A7" s="19" t="s">
        <v>12</v>
      </c>
      <c r="B7" s="31"/>
      <c r="C7" s="31"/>
      <c r="D7" s="31"/>
      <c r="E7" s="31"/>
    </row>
  </sheetData>
  <phoneticPr fontId="6" type="noConversion"/>
  <printOptions horizontalCentered="1" verticalCentered="1"/>
  <pageMargins left="0.94488188976377963" right="0.94488188976377963" top="1.1811023622047245" bottom="1.1811023622047245" header="0.59055118110236227" footer="0.59055118110236227"/>
  <pageSetup paperSize="9" scale="150" orientation="portrait" r:id="rId1"/>
  <headerFooter alignWithMargins="0">
    <oddHeader>&amp;A</oddHeader>
    <oddFooter>第 &amp;P 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9"/>
  <dimension ref="A1:E8"/>
  <sheetViews>
    <sheetView workbookViewId="0">
      <selection activeCell="I7" sqref="I7"/>
    </sheetView>
  </sheetViews>
  <sheetFormatPr defaultRowHeight="16.5" customHeight="1"/>
  <cols>
    <col min="2" max="5" width="9.875" customWidth="1"/>
  </cols>
  <sheetData>
    <row r="1" spans="1:5" ht="25.5">
      <c r="A1" s="27" t="s">
        <v>23</v>
      </c>
      <c r="B1" s="27"/>
      <c r="C1" s="27"/>
      <c r="D1" s="27"/>
      <c r="E1" s="27"/>
    </row>
    <row r="2" spans="1:5" ht="54.75" customHeight="1"/>
    <row r="3" spans="1:5" ht="16.5" customHeight="1">
      <c r="B3" s="20" t="s">
        <v>24</v>
      </c>
      <c r="C3" s="20" t="s">
        <v>25</v>
      </c>
      <c r="D3" s="20" t="s">
        <v>26</v>
      </c>
      <c r="E3" s="20" t="s">
        <v>12</v>
      </c>
    </row>
    <row r="4" spans="1:5" ht="16.5" customHeight="1">
      <c r="A4" s="19" t="s">
        <v>13</v>
      </c>
      <c r="B4" s="31">
        <v>450</v>
      </c>
      <c r="C4" s="31">
        <v>497</v>
      </c>
      <c r="D4" s="31">
        <v>550</v>
      </c>
      <c r="E4" s="31">
        <f>SUM(B4:D4)</f>
        <v>1497</v>
      </c>
    </row>
    <row r="5" spans="1:5" ht="16.5" customHeight="1">
      <c r="A5" s="19" t="s">
        <v>14</v>
      </c>
      <c r="B5" s="31">
        <v>400</v>
      </c>
      <c r="C5" s="31">
        <v>380</v>
      </c>
      <c r="D5" s="31">
        <v>420</v>
      </c>
      <c r="E5" s="31">
        <f>SUM(B5:D5)</f>
        <v>1200</v>
      </c>
    </row>
    <row r="6" spans="1:5" ht="16.5" customHeight="1">
      <c r="A6" s="19" t="s">
        <v>15</v>
      </c>
      <c r="B6" s="31">
        <v>450</v>
      </c>
      <c r="C6" s="31">
        <v>530</v>
      </c>
      <c r="D6" s="31">
        <v>500</v>
      </c>
      <c r="E6" s="31">
        <f>SUM(B6:D6)</f>
        <v>1480</v>
      </c>
    </row>
    <row r="7" spans="1:5" ht="16.5" customHeight="1">
      <c r="A7" s="19" t="s">
        <v>16</v>
      </c>
      <c r="B7" s="31">
        <v>300</v>
      </c>
      <c r="C7" s="31">
        <v>320</v>
      </c>
      <c r="D7" s="31">
        <v>400</v>
      </c>
      <c r="E7" s="31">
        <f>SUM(B7:D7)</f>
        <v>1020</v>
      </c>
    </row>
    <row r="8" spans="1:5" ht="16.5" customHeight="1">
      <c r="A8" s="19" t="s">
        <v>12</v>
      </c>
      <c r="B8" s="31">
        <f>SUM(B4:B7)</f>
        <v>1600</v>
      </c>
      <c r="C8" s="31">
        <f>SUM(C4:C7)</f>
        <v>1727</v>
      </c>
      <c r="D8" s="31">
        <f>SUM(D4:D7)</f>
        <v>1870</v>
      </c>
      <c r="E8" s="31">
        <f>SUM(B8:D8)</f>
        <v>5197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3"/>
  <dimension ref="A1:D10"/>
  <sheetViews>
    <sheetView zoomScale="130" zoomScaleNormal="130" workbookViewId="0"/>
  </sheetViews>
  <sheetFormatPr defaultRowHeight="17.25" customHeight="1"/>
  <cols>
    <col min="1" max="1" width="11" style="6" customWidth="1"/>
    <col min="2" max="4" width="11.5" style="6" customWidth="1"/>
    <col min="5" max="16384" width="9" style="6"/>
  </cols>
  <sheetData>
    <row r="1" spans="1:4" ht="25.5">
      <c r="A1" s="30" t="s">
        <v>83</v>
      </c>
    </row>
    <row r="2" spans="1:4" ht="17.25" customHeight="1">
      <c r="A2" s="6" t="s">
        <v>27</v>
      </c>
      <c r="B2" s="9" t="s">
        <v>28</v>
      </c>
      <c r="C2" s="9" t="s">
        <v>29</v>
      </c>
      <c r="D2" s="9" t="s">
        <v>12</v>
      </c>
    </row>
    <row r="3" spans="1:4" ht="17.25" customHeight="1">
      <c r="A3" s="6" t="s">
        <v>30</v>
      </c>
      <c r="B3" s="29">
        <v>4500</v>
      </c>
      <c r="C3" s="29">
        <v>5000</v>
      </c>
      <c r="D3" s="29">
        <f>B3+C3</f>
        <v>9500</v>
      </c>
    </row>
    <row r="4" spans="1:4" ht="17.25" customHeight="1">
      <c r="A4" s="6" t="s">
        <v>31</v>
      </c>
      <c r="B4" s="29">
        <v>2100</v>
      </c>
      <c r="C4" s="29">
        <v>2100</v>
      </c>
      <c r="D4" s="29">
        <f t="shared" ref="D4:D9" si="0">B4+C4</f>
        <v>4200</v>
      </c>
    </row>
    <row r="5" spans="1:4" ht="17.25" customHeight="1">
      <c r="A5" s="6" t="s">
        <v>32</v>
      </c>
      <c r="B5" s="29">
        <v>1200</v>
      </c>
      <c r="C5" s="29">
        <v>1200</v>
      </c>
      <c r="D5" s="29">
        <f t="shared" si="0"/>
        <v>2400</v>
      </c>
    </row>
    <row r="6" spans="1:4" ht="17.25" customHeight="1">
      <c r="A6" s="6" t="s">
        <v>33</v>
      </c>
      <c r="B6" s="29">
        <v>430</v>
      </c>
      <c r="C6" s="29">
        <v>430</v>
      </c>
      <c r="D6" s="29">
        <f t="shared" si="0"/>
        <v>860</v>
      </c>
    </row>
    <row r="7" spans="1:4" ht="17.25" customHeight="1">
      <c r="A7" s="10" t="s">
        <v>34</v>
      </c>
      <c r="B7" s="29">
        <v>890</v>
      </c>
      <c r="C7" s="29">
        <v>940</v>
      </c>
      <c r="D7" s="29">
        <f t="shared" si="0"/>
        <v>1830</v>
      </c>
    </row>
    <row r="8" spans="1:4" ht="17.25" customHeight="1">
      <c r="A8" s="6" t="s">
        <v>35</v>
      </c>
      <c r="B8" s="29">
        <v>1260</v>
      </c>
      <c r="C8" s="29">
        <v>1430</v>
      </c>
      <c r="D8" s="29">
        <f t="shared" si="0"/>
        <v>2690</v>
      </c>
    </row>
    <row r="9" spans="1:4" ht="17.25" customHeight="1">
      <c r="A9" s="6" t="s">
        <v>36</v>
      </c>
      <c r="B9" s="29">
        <v>1080</v>
      </c>
      <c r="C9" s="29">
        <v>1200</v>
      </c>
      <c r="D9" s="29">
        <f t="shared" si="0"/>
        <v>2280</v>
      </c>
    </row>
    <row r="10" spans="1:4" ht="17.25" customHeight="1">
      <c r="A10" s="6" t="s">
        <v>12</v>
      </c>
      <c r="B10" s="29">
        <f>SUM(B3:B9)</f>
        <v>11460</v>
      </c>
      <c r="C10" s="29">
        <f>SUM(C3:C9)</f>
        <v>12300</v>
      </c>
      <c r="D10" s="29">
        <f>SUM(D3:D9)</f>
        <v>23760</v>
      </c>
    </row>
  </sheetData>
  <phoneticPr fontId="6" type="noConversion"/>
  <pageMargins left="0.75" right="0.75" top="1" bottom="1" header="0.5" footer="0.5"/>
  <headerFooter alignWithMargins="0">
    <oddHeader>&amp;A</oddHeader>
    <oddFooter>第 &amp;P 頁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14"/>
  <dimension ref="A1:G13"/>
  <sheetViews>
    <sheetView zoomScaleNormal="100" workbookViewId="0">
      <selection activeCell="C2" sqref="C2"/>
    </sheetView>
  </sheetViews>
  <sheetFormatPr defaultRowHeight="15.75"/>
  <cols>
    <col min="1" max="1" width="9" style="11"/>
    <col min="2" max="6" width="9.625" style="11" customWidth="1"/>
    <col min="7" max="7" width="10.5" style="11" bestFit="1" customWidth="1"/>
    <col min="8" max="16384" width="9" style="11"/>
  </cols>
  <sheetData>
    <row r="1" spans="1:7" ht="16.5">
      <c r="A1" s="21" t="s">
        <v>37</v>
      </c>
      <c r="B1" s="22" t="s">
        <v>38</v>
      </c>
      <c r="C1" s="23" t="s">
        <v>39</v>
      </c>
      <c r="D1" s="23" t="s">
        <v>40</v>
      </c>
      <c r="E1" s="23" t="s">
        <v>41</v>
      </c>
      <c r="F1" s="23" t="s">
        <v>42</v>
      </c>
      <c r="G1" s="21" t="s">
        <v>43</v>
      </c>
    </row>
    <row r="2" spans="1:7">
      <c r="A2" s="12">
        <v>36321</v>
      </c>
      <c r="B2" s="13">
        <v>90049</v>
      </c>
      <c r="C2" s="14">
        <v>61.39</v>
      </c>
      <c r="D2" s="14">
        <v>78.040000000000006</v>
      </c>
      <c r="E2" s="14">
        <v>60.03</v>
      </c>
      <c r="F2" s="14">
        <v>68.89</v>
      </c>
      <c r="G2" s="15" t="str">
        <f>IF(F2&gt;C2,"漲",IF(F2&lt;C2,"跌","持平"))</f>
        <v>漲</v>
      </c>
    </row>
    <row r="3" spans="1:7">
      <c r="A3" s="12">
        <v>36322</v>
      </c>
      <c r="B3" s="13">
        <v>83305</v>
      </c>
      <c r="C3" s="14">
        <f t="shared" ref="C3:C13" si="0">F2</f>
        <v>68.89</v>
      </c>
      <c r="D3" s="14">
        <v>71.8</v>
      </c>
      <c r="E3" s="14">
        <v>53</v>
      </c>
      <c r="F3" s="14">
        <v>85.23</v>
      </c>
      <c r="G3" s="15" t="str">
        <f>IF(F3&gt;C3,"漲",IF(F3&lt;C3,"跌","持平"))</f>
        <v>漲</v>
      </c>
    </row>
    <row r="4" spans="1:7">
      <c r="A4" s="12">
        <v>36325</v>
      </c>
      <c r="B4" s="13">
        <v>115767</v>
      </c>
      <c r="C4" s="14">
        <f t="shared" si="0"/>
        <v>85.23</v>
      </c>
      <c r="D4" s="14">
        <v>89.77</v>
      </c>
      <c r="E4" s="14">
        <v>70.56</v>
      </c>
      <c r="F4" s="14">
        <v>75.290000000000006</v>
      </c>
      <c r="G4" s="15" t="str">
        <f>IF(F4&gt;C4,"漲",IF(F4&lt;C4,"跌","持平"))</f>
        <v>跌</v>
      </c>
    </row>
    <row r="5" spans="1:7">
      <c r="A5" s="12">
        <v>36326</v>
      </c>
      <c r="B5" s="13">
        <v>59437</v>
      </c>
      <c r="C5" s="14">
        <f t="shared" si="0"/>
        <v>75.290000000000006</v>
      </c>
      <c r="D5" s="14">
        <v>88.95</v>
      </c>
      <c r="E5" s="14">
        <v>71.45</v>
      </c>
      <c r="F5" s="14">
        <v>70.91</v>
      </c>
      <c r="G5" s="15" t="str">
        <f>IF(F5&gt;C5,"漲",IF(F5&lt;C5,"跌","持平"))</f>
        <v>跌</v>
      </c>
    </row>
    <row r="6" spans="1:7">
      <c r="A6" s="12">
        <v>36327</v>
      </c>
      <c r="B6" s="13">
        <v>105299</v>
      </c>
      <c r="C6" s="14">
        <f t="shared" si="0"/>
        <v>70.91</v>
      </c>
      <c r="D6" s="14">
        <v>89.92</v>
      </c>
      <c r="E6" s="14">
        <v>64.45</v>
      </c>
      <c r="F6" s="14">
        <v>64.45</v>
      </c>
      <c r="G6" s="15" t="str">
        <f>IF(F6&gt;C6,"漲",IF(F6&lt;C6,"跌","持平"))</f>
        <v>跌</v>
      </c>
    </row>
    <row r="7" spans="1:7">
      <c r="A7" s="12">
        <v>36328</v>
      </c>
      <c r="B7" s="13">
        <v>72723</v>
      </c>
      <c r="C7" s="14">
        <f t="shared" si="0"/>
        <v>64.45</v>
      </c>
      <c r="D7" s="14">
        <v>66.69</v>
      </c>
      <c r="E7" s="14">
        <v>58.93</v>
      </c>
      <c r="F7" s="14">
        <v>53.27</v>
      </c>
      <c r="G7" s="15" t="str">
        <f>IF(E7&gt;C7,"漲",IF(E7&lt;C7,"跌","持平"))</f>
        <v>跌</v>
      </c>
    </row>
    <row r="8" spans="1:7">
      <c r="A8" s="12">
        <v>36329</v>
      </c>
      <c r="B8" s="13">
        <v>71328</v>
      </c>
      <c r="C8" s="14">
        <f t="shared" si="0"/>
        <v>53.27</v>
      </c>
      <c r="D8" s="14">
        <v>71.760000000000005</v>
      </c>
      <c r="E8" s="14">
        <v>77.39</v>
      </c>
      <c r="F8" s="14">
        <v>43.06</v>
      </c>
      <c r="G8" s="15" t="str">
        <f t="shared" ref="G8:G13" si="1">IF(F8&gt;C8,"漲",IF(F8&lt;C8,"跌","持平"))</f>
        <v>跌</v>
      </c>
    </row>
    <row r="9" spans="1:7">
      <c r="A9" s="12">
        <v>36332</v>
      </c>
      <c r="B9" s="13">
        <v>64769</v>
      </c>
      <c r="C9" s="14">
        <f t="shared" si="0"/>
        <v>43.06</v>
      </c>
      <c r="D9" s="14">
        <v>68.989999999999995</v>
      </c>
      <c r="E9" s="14">
        <v>46.13</v>
      </c>
      <c r="F9" s="14">
        <v>65.08</v>
      </c>
      <c r="G9" s="15" t="str">
        <f t="shared" si="1"/>
        <v>漲</v>
      </c>
    </row>
    <row r="10" spans="1:7">
      <c r="A10" s="12">
        <v>36333</v>
      </c>
      <c r="B10" s="13">
        <v>69035</v>
      </c>
      <c r="C10" s="14">
        <f t="shared" si="0"/>
        <v>65.08</v>
      </c>
      <c r="D10" s="14">
        <v>78.28</v>
      </c>
      <c r="E10" s="14">
        <v>54.58</v>
      </c>
      <c r="F10" s="14">
        <v>47.57</v>
      </c>
      <c r="G10" s="15" t="str">
        <f t="shared" si="1"/>
        <v>跌</v>
      </c>
    </row>
    <row r="11" spans="1:7">
      <c r="A11" s="12">
        <v>36334</v>
      </c>
      <c r="B11" s="13">
        <v>121504</v>
      </c>
      <c r="C11" s="14">
        <f t="shared" si="0"/>
        <v>47.57</v>
      </c>
      <c r="D11" s="14">
        <v>64.75</v>
      </c>
      <c r="E11" s="14">
        <v>54.26</v>
      </c>
      <c r="F11" s="14">
        <v>57.89</v>
      </c>
      <c r="G11" s="15" t="str">
        <f t="shared" si="1"/>
        <v>漲</v>
      </c>
    </row>
    <row r="12" spans="1:7">
      <c r="A12" s="12">
        <v>36335</v>
      </c>
      <c r="B12" s="13">
        <v>104759</v>
      </c>
      <c r="C12" s="14">
        <f t="shared" si="0"/>
        <v>57.89</v>
      </c>
      <c r="D12" s="14">
        <v>51.06</v>
      </c>
      <c r="E12" s="14">
        <v>47.66</v>
      </c>
      <c r="F12" s="14">
        <v>51.94</v>
      </c>
      <c r="G12" s="15" t="str">
        <f t="shared" si="1"/>
        <v>跌</v>
      </c>
    </row>
    <row r="13" spans="1:7">
      <c r="A13" s="12">
        <v>36336</v>
      </c>
      <c r="B13" s="13">
        <v>91969</v>
      </c>
      <c r="C13" s="14">
        <f t="shared" si="0"/>
        <v>51.94</v>
      </c>
      <c r="D13" s="14">
        <v>68.37</v>
      </c>
      <c r="E13" s="14">
        <v>60.85</v>
      </c>
      <c r="F13" s="14">
        <v>61.18</v>
      </c>
      <c r="G13" s="15" t="str">
        <f t="shared" si="1"/>
        <v>漲</v>
      </c>
    </row>
  </sheetData>
  <phoneticPr fontId="6" type="noConversion"/>
  <printOptions headings="1" gridLines="1" gridLinesSet="0"/>
  <pageMargins left="0.75" right="0.75" top="1" bottom="1" header="0.5" footer="0.5"/>
  <headerFooter alignWithMargins="0">
    <oddHeader>&amp;A</oddHeader>
    <oddFooter>第&amp;P頁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15"/>
  <dimension ref="A1:G33"/>
  <sheetViews>
    <sheetView tabSelected="1" zoomScaleNormal="100" workbookViewId="0"/>
  </sheetViews>
  <sheetFormatPr defaultRowHeight="15.75"/>
  <cols>
    <col min="1" max="1" width="8.125" customWidth="1"/>
    <col min="2" max="2" width="8" customWidth="1"/>
    <col min="3" max="3" width="10" style="5" bestFit="1" customWidth="1"/>
    <col min="4" max="4" width="11.625" style="5" customWidth="1"/>
    <col min="5" max="5" width="12.625" customWidth="1"/>
  </cols>
  <sheetData>
    <row r="1" spans="1:7" ht="22.5" customHeight="1">
      <c r="A1" s="40" t="s">
        <v>89</v>
      </c>
      <c r="B1" s="19"/>
      <c r="F1" s="39"/>
      <c r="G1" s="38" t="str">
        <f>A1&amp;"八月份出勤明細"</f>
        <v>小明八月份出勤明細</v>
      </c>
    </row>
    <row r="2" spans="1:7" ht="16.5">
      <c r="A2" s="25" t="s">
        <v>37</v>
      </c>
      <c r="B2" s="25" t="s">
        <v>44</v>
      </c>
      <c r="C2" s="25" t="s">
        <v>45</v>
      </c>
      <c r="D2" s="25" t="s">
        <v>46</v>
      </c>
      <c r="E2" s="25" t="s">
        <v>47</v>
      </c>
    </row>
    <row r="3" spans="1:7" ht="16.5">
      <c r="A3" s="7">
        <v>36374</v>
      </c>
      <c r="B3" s="28">
        <f>A3</f>
        <v>36374</v>
      </c>
      <c r="C3" s="8">
        <f ca="1">VLOOKUP(A3,工作時間記錄!$A$3:$F$24,MATCH(工作時間!$A$1,工作時間記錄!$C$1:$F$1,0)+2,0)</f>
        <v>0.34286631438744586</v>
      </c>
      <c r="D3" s="8">
        <f>VLOOKUP(A3,工作時間記錄!$A$3:$F$24,MATCH(工作時間!$A$1,工作時間記錄!$C$1:$F$1,0)+3,0)</f>
        <v>0.78055555555555567</v>
      </c>
      <c r="G3" s="35" t="s">
        <v>87</v>
      </c>
    </row>
    <row r="4" spans="1:7">
      <c r="A4" s="7">
        <v>36375</v>
      </c>
      <c r="B4" s="28">
        <f t="shared" ref="B4:B24" si="0">A4</f>
        <v>36375</v>
      </c>
      <c r="C4" s="8">
        <f ca="1">VLOOKUP(A4,工作時間記錄!$A$3:$F$24,MATCH(工作時間!$A$1,工作時間記錄!$C$1:$F$1,0)+2,0)</f>
        <v>0.37666386778512329</v>
      </c>
      <c r="D4" s="8">
        <f>VLOOKUP(A4,工作時間記錄!$A$3:$F$24,MATCH(工作時間!$A$1,工作時間記錄!$C$1:$F$1,0)+3,0)</f>
        <v>0.75833333333333341</v>
      </c>
    </row>
    <row r="5" spans="1:7">
      <c r="A5" s="7">
        <v>36376</v>
      </c>
      <c r="B5" s="28">
        <f t="shared" si="0"/>
        <v>36376</v>
      </c>
      <c r="C5" s="8">
        <f ca="1">VLOOKUP(A5,工作時間記錄!$A$3:$F$24,MATCH(工作時間!$A$1,工作時間記錄!$C$1:$F$1,0)+2,0)</f>
        <v>0.32133363433206585</v>
      </c>
      <c r="D5" s="8">
        <f>VLOOKUP(A5,工作時間記錄!$A$3:$F$24,MATCH(工作時間!$A$1,工作時間記錄!$C$1:$F$1,0)+3,0)</f>
        <v>0.80138888888888904</v>
      </c>
    </row>
    <row r="6" spans="1:7">
      <c r="A6" s="7">
        <v>36377</v>
      </c>
      <c r="B6" s="28">
        <f t="shared" si="0"/>
        <v>36377</v>
      </c>
      <c r="C6" s="8">
        <f ca="1">VLOOKUP(A6,工作時間記錄!$A$3:$F$24,MATCH(工作時間!$A$1,工作時間記錄!$C$1:$F$1,0)+2,0)</f>
        <v>0.36300252327571891</v>
      </c>
      <c r="D6" s="8">
        <f>VLOOKUP(A6,工作時間記錄!$A$3:$F$24,MATCH(工作時間!$A$1,工作時間記錄!$C$1:$F$1,0)+3,0)</f>
        <v>0.7680555555555556</v>
      </c>
    </row>
    <row r="7" spans="1:7">
      <c r="A7" s="7">
        <v>36378</v>
      </c>
      <c r="B7" s="28">
        <f t="shared" si="0"/>
        <v>36378</v>
      </c>
      <c r="C7" s="8">
        <f ca="1">VLOOKUP(A7,工作時間記錄!$A$3:$F$24,MATCH(工作時間!$A$1,工作時間記錄!$C$1:$F$1,0)+2,0)</f>
        <v>0.29455438789306343</v>
      </c>
      <c r="D7" s="8">
        <f>VLOOKUP(A7,工作時間記錄!$A$3:$F$24,MATCH(工作時間!$A$1,工作時間記錄!$C$1:$F$1,0)+3,0)</f>
        <v>0.80138888888888904</v>
      </c>
    </row>
    <row r="8" spans="1:7">
      <c r="A8" s="7">
        <v>36381</v>
      </c>
      <c r="B8" s="28">
        <f t="shared" si="0"/>
        <v>36381</v>
      </c>
      <c r="C8" s="8">
        <f ca="1">VLOOKUP(A8,工作時間記錄!$A$3:$F$24,MATCH(工作時間!$A$1,工作時間記錄!$C$1:$F$1,0)+2,0)</f>
        <v>0.37575742141930862</v>
      </c>
      <c r="D8" s="8">
        <f>VLOOKUP(A8,工作時間記錄!$A$3:$F$24,MATCH(工作時間!$A$1,工作時間記錄!$C$1:$F$1,0)+3,0)</f>
        <v>0.77152777777777781</v>
      </c>
    </row>
    <row r="9" spans="1:7">
      <c r="A9" s="7">
        <v>36382</v>
      </c>
      <c r="B9" s="28">
        <f t="shared" si="0"/>
        <v>36382</v>
      </c>
      <c r="C9" s="8">
        <f ca="1">VLOOKUP(A9,工作時間記錄!$A$3:$F$24,MATCH(工作時間!$A$1,工作時間記錄!$C$1:$F$1,0)+2,0)</f>
        <v>0.35381124391090857</v>
      </c>
      <c r="D9" s="8">
        <f>VLOOKUP(A9,工作時間記錄!$A$3:$F$24,MATCH(工作時間!$A$1,工作時間記錄!$C$1:$F$1,0)+3,0)</f>
        <v>0.8</v>
      </c>
    </row>
    <row r="10" spans="1:7">
      <c r="A10" s="7">
        <v>36383</v>
      </c>
      <c r="B10" s="28">
        <f t="shared" si="0"/>
        <v>36383</v>
      </c>
      <c r="C10" s="8">
        <f ca="1">VLOOKUP(A10,工作時間記錄!$A$3:$F$24,MATCH(工作時間!$A$1,工作時間記錄!$C$1:$F$1,0)+2,0)</f>
        <v>0.35663996637933998</v>
      </c>
      <c r="D10" s="8">
        <f>VLOOKUP(A10,工作時間記錄!$A$3:$F$24,MATCH(工作時間!$A$1,工作時間記錄!$C$1:$F$1,0)+3,0)</f>
        <v>0.83680555555555547</v>
      </c>
    </row>
    <row r="11" spans="1:7">
      <c r="A11" s="7">
        <v>36384</v>
      </c>
      <c r="B11" s="28">
        <f t="shared" si="0"/>
        <v>36384</v>
      </c>
      <c r="C11" s="8">
        <f ca="1">VLOOKUP(A11,工作時間記錄!$A$3:$F$24,MATCH(工作時間!$A$1,工作時間記錄!$C$1:$F$1,0)+2,0)</f>
        <v>0.33581499871921144</v>
      </c>
      <c r="D11" s="8">
        <f>VLOOKUP(A11,工作時間記錄!$A$3:$F$24,MATCH(工作時間!$A$1,工作時間記錄!$C$1:$F$1,0)+3,0)</f>
        <v>0.76041666666666674</v>
      </c>
    </row>
    <row r="12" spans="1:7">
      <c r="A12" s="7">
        <v>36385</v>
      </c>
      <c r="B12" s="28">
        <f t="shared" si="0"/>
        <v>36385</v>
      </c>
      <c r="C12" s="8">
        <f ca="1">VLOOKUP(A12,工作時間記錄!$A$3:$F$24,MATCH(工作時間!$A$1,工作時間記錄!$C$1:$F$1,0)+2,0)</f>
        <v>0.38185972966413195</v>
      </c>
      <c r="D12" s="8">
        <f>VLOOKUP(A12,工作時間記錄!$A$3:$F$24,MATCH(工作時間!$A$1,工作時間記錄!$C$1:$F$1,0)+3,0)</f>
        <v>0.85694444444444451</v>
      </c>
    </row>
    <row r="13" spans="1:7">
      <c r="A13" s="7">
        <v>36388</v>
      </c>
      <c r="B13" s="28">
        <f t="shared" si="0"/>
        <v>36388</v>
      </c>
      <c r="C13" s="8">
        <f ca="1">VLOOKUP(A13,工作時間記錄!$A$3:$F$24,MATCH(工作時間!$A$1,工作時間記錄!$C$1:$F$1,0)+2,0)</f>
        <v>0.37426648998378559</v>
      </c>
      <c r="D13" s="8">
        <f>VLOOKUP(A13,工作時間記錄!$A$3:$F$24,MATCH(工作時間!$A$1,工作時間記錄!$C$1:$F$1,0)+3,0)</f>
        <v>0.82708333333333328</v>
      </c>
    </row>
    <row r="14" spans="1:7">
      <c r="A14" s="7">
        <v>36389</v>
      </c>
      <c r="B14" s="28">
        <f t="shared" si="0"/>
        <v>36389</v>
      </c>
      <c r="C14" s="8">
        <f ca="1">VLOOKUP(A14,工作時間記錄!$A$3:$F$24,MATCH(工作時間!$A$1,工作時間記錄!$C$1:$F$1,0)+2,0)</f>
        <v>0.37310141828460364</v>
      </c>
      <c r="D14" s="8">
        <f>VLOOKUP(A14,工作時間記錄!$A$3:$F$24,MATCH(工作時間!$A$1,工作時間記錄!$C$1:$F$1,0)+3,0)</f>
        <v>0.82847222222222217</v>
      </c>
    </row>
    <row r="15" spans="1:7">
      <c r="A15" s="7">
        <v>36390</v>
      </c>
      <c r="B15" s="28">
        <f>A15</f>
        <v>36390</v>
      </c>
      <c r="C15" s="8">
        <f ca="1">VLOOKUP(A15,工作時間記錄!$A$3:$F$24,MATCH(工作時間!$A$1,工作時間記錄!$C$1:$F$1,0)+2,0)</f>
        <v>0.36344496481187955</v>
      </c>
      <c r="D15" s="8">
        <f>VLOOKUP(A15,工作時間記錄!$A$3:$F$24,MATCH(工作時間!$A$1,工作時間記錄!$C$1:$F$1,0)+3,0)</f>
        <v>0.76319444444444451</v>
      </c>
    </row>
    <row r="16" spans="1:7">
      <c r="A16" s="7">
        <v>36391</v>
      </c>
      <c r="B16" s="28">
        <f t="shared" si="0"/>
        <v>36391</v>
      </c>
      <c r="C16" s="8">
        <f ca="1">VLOOKUP(A16,工作時間記錄!$A$3:$F$24,MATCH(工作時間!$A$1,工作時間記錄!$C$1:$F$1,0)+2,0)</f>
        <v>0.28543649341210209</v>
      </c>
      <c r="D16" s="8">
        <f>VLOOKUP(A16,工作時間記錄!$A$3:$F$24,MATCH(工作時間!$A$1,工作時間記錄!$C$1:$F$1,0)+3,0)</f>
        <v>0.76666666666666672</v>
      </c>
    </row>
    <row r="17" spans="1:4">
      <c r="A17" s="7">
        <v>36392</v>
      </c>
      <c r="B17" s="28">
        <f t="shared" si="0"/>
        <v>36392</v>
      </c>
      <c r="C17" s="8">
        <f ca="1">VLOOKUP(A17,工作時間記錄!$A$3:$F$24,MATCH(工作時間!$A$1,工作時間記錄!$C$1:$F$1,0)+2,0)</f>
        <v>0.32027643460871913</v>
      </c>
      <c r="D17" s="8">
        <f>VLOOKUP(A17,工作時間記錄!$A$3:$F$24,MATCH(工作時間!$A$1,工作時間記錄!$C$1:$F$1,0)+3,0)</f>
        <v>0.81805555555555565</v>
      </c>
    </row>
    <row r="18" spans="1:4">
      <c r="A18" s="7">
        <v>36395</v>
      </c>
      <c r="B18" s="28">
        <f t="shared" si="0"/>
        <v>36395</v>
      </c>
      <c r="C18" s="8">
        <f ca="1">VLOOKUP(A18,工作時間記錄!$A$3:$F$24,MATCH(工作時間!$A$1,工作時間記錄!$C$1:$F$1,0)+2,0)</f>
        <v>0.37229801152453035</v>
      </c>
      <c r="D18" s="8">
        <f>VLOOKUP(A18,工作時間記錄!$A$3:$F$24,MATCH(工作時間!$A$1,工作時間記錄!$C$1:$F$1,0)+3,0)</f>
        <v>0.80694444444444446</v>
      </c>
    </row>
    <row r="19" spans="1:4">
      <c r="A19" s="7">
        <v>36396</v>
      </c>
      <c r="B19" s="28">
        <f t="shared" si="0"/>
        <v>36396</v>
      </c>
      <c r="C19" s="8">
        <f ca="1">VLOOKUP(A19,工作時間記錄!$A$3:$F$24,MATCH(工作時間!$A$1,工作時間記錄!$C$1:$F$1,0)+2,0)</f>
        <v>0.32909510658062457</v>
      </c>
      <c r="D19" s="8">
        <f>VLOOKUP(A19,工作時間記錄!$A$3:$F$24,MATCH(工作時間!$A$1,工作時間記錄!$C$1:$F$1,0)+3,0)</f>
        <v>0.77430555555555558</v>
      </c>
    </row>
    <row r="20" spans="1:4">
      <c r="A20" s="7">
        <v>36397</v>
      </c>
      <c r="B20" s="28">
        <f t="shared" si="0"/>
        <v>36397</v>
      </c>
      <c r="C20" s="8">
        <f ca="1">VLOOKUP(A20,工作時間記錄!$A$3:$F$24,MATCH(工作時間!$A$1,工作時間記錄!$C$1:$F$1,0)+2,0)</f>
        <v>0.33828767757174322</v>
      </c>
      <c r="D20" s="8">
        <f>VLOOKUP(A20,工作時間記錄!$A$3:$F$24,MATCH(工作時間!$A$1,工作時間記錄!$C$1:$F$1,0)+3,0)</f>
        <v>0.75833333333333341</v>
      </c>
    </row>
    <row r="21" spans="1:4">
      <c r="A21" s="7">
        <v>36398</v>
      </c>
      <c r="B21" s="28">
        <f t="shared" si="0"/>
        <v>36398</v>
      </c>
      <c r="C21" s="8">
        <f ca="1">VLOOKUP(A21,工作時間記錄!$A$3:$F$24,MATCH(工作時間!$A$1,工作時間記錄!$C$1:$F$1,0)+2,0)</f>
        <v>0.29520930040663795</v>
      </c>
      <c r="D21" s="8">
        <f>VLOOKUP(A21,工作時間記錄!$A$3:$F$24,MATCH(工作時間!$A$1,工作時間記錄!$C$1:$F$1,0)+3,0)</f>
        <v>0.75277777777777788</v>
      </c>
    </row>
    <row r="22" spans="1:4">
      <c r="A22" s="7">
        <v>36399</v>
      </c>
      <c r="B22" s="28">
        <f t="shared" si="0"/>
        <v>36399</v>
      </c>
      <c r="C22" s="8">
        <f ca="1">VLOOKUP(A22,工作時間記錄!$A$3:$F$24,MATCH(工作時間!$A$1,工作時間記錄!$C$1:$F$1,0)+2,0)</f>
        <v>0.39491982854108088</v>
      </c>
      <c r="D22" s="8">
        <f>VLOOKUP(A22,工作時間記錄!$A$3:$F$24,MATCH(工作時間!$A$1,工作時間記錄!$C$1:$F$1,0)+3,0)</f>
        <v>0.78194444444444444</v>
      </c>
    </row>
    <row r="23" spans="1:4">
      <c r="A23" s="7">
        <v>36402</v>
      </c>
      <c r="B23" s="28">
        <f t="shared" si="0"/>
        <v>36402</v>
      </c>
      <c r="C23" s="8">
        <f ca="1">VLOOKUP(A23,工作時間記錄!$A$3:$F$24,MATCH(工作時間!$A$1,工作時間記錄!$C$1:$F$1,0)+2,0)</f>
        <v>0.33430002232919798</v>
      </c>
      <c r="D23" s="8">
        <f>VLOOKUP(A23,工作時間記錄!$A$3:$F$24,MATCH(工作時間!$A$1,工作時間記錄!$C$1:$F$1,0)+3,0)</f>
        <v>0.79861111111111105</v>
      </c>
    </row>
    <row r="24" spans="1:4">
      <c r="A24" s="7">
        <v>36403</v>
      </c>
      <c r="B24" s="28">
        <f t="shared" si="0"/>
        <v>36403</v>
      </c>
      <c r="C24" s="8">
        <f ca="1">VLOOKUP(A24,工作時間記錄!$A$3:$F$24,MATCH(工作時間!$A$1,工作時間記錄!$C$1:$F$1,0)+2,0)</f>
        <v>0.34920895460699275</v>
      </c>
      <c r="D24" s="8">
        <f>VLOOKUP(A24,工作時間記錄!$A$3:$F$24,MATCH(工作時間!$A$1,工作時間記錄!$C$1:$F$1,0)+3,0)</f>
        <v>0.81458333333333333</v>
      </c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</sheetData>
  <phoneticPr fontId="6" type="noConversion"/>
  <dataValidations count="1">
    <dataValidation type="list" allowBlank="1" showInputMessage="1" showErrorMessage="1" sqref="A1" xr:uid="{52F82E4D-D068-4821-9BB7-87FD723CF848}">
      <formula1>"小美,小明"</formula1>
    </dataValidation>
  </dataValidations>
  <pageMargins left="0.75" right="0.75" top="1" bottom="1" header="0.5" footer="0.5"/>
  <headerFooter alignWithMargins="0">
    <oddHeader>&amp;A</oddHeader>
    <oddFooter>第 &amp;P 頁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圖表</vt:lpstr>
      </vt:variant>
      <vt:variant>
        <vt:i4>6</vt:i4>
      </vt:variant>
    </vt:vector>
  </HeadingPairs>
  <TitlesOfParts>
    <vt:vector size="19" baseType="lpstr">
      <vt:lpstr>月報表</vt:lpstr>
      <vt:lpstr>季報表</vt:lpstr>
      <vt:lpstr>年度報表</vt:lpstr>
      <vt:lpstr>水果銷售報表</vt:lpstr>
      <vt:lpstr>各地區水果銷售報表</vt:lpstr>
      <vt:lpstr>水果用量</vt:lpstr>
      <vt:lpstr>學費收費表</vt:lpstr>
      <vt:lpstr>股價分析表</vt:lpstr>
      <vt:lpstr>工作時間</vt:lpstr>
      <vt:lpstr>工作時間記錄</vt:lpstr>
      <vt:lpstr>預算表</vt:lpstr>
      <vt:lpstr>雷達圖範例</vt:lpstr>
      <vt:lpstr>上半年訓練費用</vt:lpstr>
      <vt:lpstr>業績統計圖</vt:lpstr>
      <vt:lpstr>上半年度</vt:lpstr>
      <vt:lpstr>下半年度</vt:lpstr>
      <vt:lpstr>上半年統計圖</vt:lpstr>
      <vt:lpstr>下半年度統計圖</vt:lpstr>
      <vt:lpstr>全年度統計圖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2000專家密笈</dc:title>
  <dc:creator>王仲麒</dc:creator>
  <cp:keywords>第六版</cp:keywords>
  <cp:lastModifiedBy>蘇孟緯</cp:lastModifiedBy>
  <cp:lastPrinted>1997-03-01T06:21:14Z</cp:lastPrinted>
  <dcterms:created xsi:type="dcterms:W3CDTF">1997-02-13T20:56:35Z</dcterms:created>
  <dcterms:modified xsi:type="dcterms:W3CDTF">2021-06-28T09:30:52Z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打字員 ">
    <vt:lpwstr>王仲麒</vt:lpwstr>
  </property>
  <property fmtid="{D5CDD505-2E9C-101B-9397-08002B2CF9AE}" pid="3" name="TBCO_ScreenResolution">
    <vt:lpwstr>96 96 1366 768</vt:lpwstr>
  </property>
</Properties>
</file>