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Samples\"/>
    </mc:Choice>
  </mc:AlternateContent>
  <xr:revisionPtr revIDLastSave="0" documentId="13_ncr:1_{7A3ACED7-05EC-4844-B9CA-11506C9ABDE4}" xr6:coauthVersionLast="47" xr6:coauthVersionMax="47" xr10:uidLastSave="{00000000-0000-0000-0000-000000000000}"/>
  <bookViews>
    <workbookView xWindow="-120" yWindow="-120" windowWidth="21840" windowHeight="13290" xr2:uid="{00000000-000D-0000-FFFF-FFFF00000000}"/>
  </bookViews>
  <sheets>
    <sheet name="熱量試算表" sheetId="2" r:id="rId1"/>
    <sheet name="菜單範例" sheetId="4" r:id="rId2"/>
    <sheet name="食物熱量表" sheetId="1" r:id="rId3"/>
    <sheet name="運動熱量消耗表" sheetId="3" r:id="rId4"/>
  </sheets>
  <definedNames>
    <definedName name="中餐">熱量試算表!$A$46:$A$89</definedName>
    <definedName name="五榖">食物熱量表!$B$6:$E$19</definedName>
    <definedName name="五榖清單">食物熱量表!$B$6:$B$19</definedName>
    <definedName name="水果清單">食物熱量表!$AB$6:$AB$44</definedName>
    <definedName name="水果類">食物熱量表!$AB$6:$AD$44</definedName>
    <definedName name="奶類">食物熱量表!$M$6:$P$17</definedName>
    <definedName name="奶類清單">食物熱量表!$M$6:$M$17</definedName>
    <definedName name="油脂類">食物熱量表!$R$6:$U$13</definedName>
    <definedName name="油脂類清單">食物熱量表!$R$6:$R$13</definedName>
    <definedName name="晚餐">熱量試算表!$A$91:$A$134</definedName>
    <definedName name="蛋豆魚肉類">食物熱量表!$H$6:$K$46</definedName>
    <definedName name="蛋豆魚肉類清單">食物熱量表!$H$6:$H$46</definedName>
    <definedName name="蔬菜類">食物熱量表!$W$6:$Z$36</definedName>
    <definedName name="蔬菜類清單">食物熱量表!$W$6:$W$36</definedName>
    <definedName name="點心">食物熱量表!$AG$6:$AI$22</definedName>
    <definedName name="點心清單">食物熱量表!$AG$6:$AG$22</definedName>
  </definedNames>
  <calcPr calcId="191029" iterate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3" l="1"/>
  <c r="G4" i="2"/>
  <c r="J4" i="2" s="1"/>
  <c r="H4" i="2"/>
  <c r="G5" i="2"/>
  <c r="J5" i="2" s="1"/>
  <c r="G6" i="2"/>
  <c r="J6" i="2"/>
  <c r="G7" i="2"/>
  <c r="J7" i="2" s="1"/>
  <c r="G8" i="2"/>
  <c r="J8" i="2" s="1"/>
  <c r="G10" i="2"/>
  <c r="J10" i="2" s="1"/>
  <c r="G11" i="2"/>
  <c r="J11" i="2" s="1"/>
  <c r="G12" i="2"/>
  <c r="J12" i="2" s="1"/>
  <c r="G13" i="2"/>
  <c r="J13" i="2" s="1"/>
  <c r="G14" i="2"/>
  <c r="J14" i="2" s="1"/>
  <c r="H16" i="2"/>
  <c r="J16" i="2" s="1"/>
  <c r="J17" i="2"/>
  <c r="J18" i="2"/>
  <c r="J19" i="2"/>
  <c r="J20" i="2"/>
  <c r="G22" i="2"/>
  <c r="J22" i="2" s="1"/>
  <c r="G23" i="2"/>
  <c r="J23" i="2" s="1"/>
  <c r="G24" i="2"/>
  <c r="J24" i="2" s="1"/>
  <c r="G25" i="2"/>
  <c r="J25" i="2" s="1"/>
  <c r="G26" i="2"/>
  <c r="J26" i="2" s="1"/>
  <c r="G28" i="2"/>
  <c r="J28" i="2" s="1"/>
  <c r="G29" i="2"/>
  <c r="J29" i="2" s="1"/>
  <c r="G30" i="2"/>
  <c r="J30" i="2" s="1"/>
  <c r="G31" i="2"/>
  <c r="J31" i="2" s="1"/>
  <c r="G32" i="2"/>
  <c r="J32" i="2"/>
  <c r="G34" i="2"/>
  <c r="J34" i="2" s="1"/>
  <c r="G35" i="2"/>
  <c r="J35" i="2" s="1"/>
  <c r="G36" i="2"/>
  <c r="J36" i="2" s="1"/>
  <c r="G37" i="2"/>
  <c r="J37" i="2"/>
  <c r="G38" i="2"/>
  <c r="J38" i="2" s="1"/>
  <c r="G40" i="2"/>
  <c r="J40" i="2" s="1"/>
  <c r="G41" i="2"/>
  <c r="J41" i="2" s="1"/>
  <c r="G42" i="2"/>
  <c r="J42" i="2" s="1"/>
  <c r="G43" i="2"/>
  <c r="J43" i="2" s="1"/>
  <c r="G44" i="2"/>
  <c r="J44" i="2" s="1"/>
  <c r="G49" i="2"/>
  <c r="J49" i="2" s="1"/>
  <c r="G50" i="2"/>
  <c r="J50" i="2" s="1"/>
  <c r="G51" i="2"/>
  <c r="J51" i="2"/>
  <c r="G52" i="2"/>
  <c r="J52" i="2" s="1"/>
  <c r="G53" i="2"/>
  <c r="J53" i="2"/>
  <c r="G55" i="2"/>
  <c r="J55" i="2" s="1"/>
  <c r="G56" i="2"/>
  <c r="J56" i="2" s="1"/>
  <c r="G57" i="2"/>
  <c r="J57" i="2"/>
  <c r="G58" i="2"/>
  <c r="J58" i="2" s="1"/>
  <c r="G59" i="2"/>
  <c r="J59" i="2" s="1"/>
  <c r="H61" i="2"/>
  <c r="J61" i="2" s="1"/>
  <c r="J62" i="2"/>
  <c r="J63" i="2"/>
  <c r="J64" i="2"/>
  <c r="J65" i="2"/>
  <c r="G67" i="2"/>
  <c r="J67" i="2" s="1"/>
  <c r="G68" i="2"/>
  <c r="J68" i="2"/>
  <c r="G69" i="2"/>
  <c r="J69" i="2" s="1"/>
  <c r="G70" i="2"/>
  <c r="J70" i="2"/>
  <c r="G71" i="2"/>
  <c r="J71" i="2" s="1"/>
  <c r="G73" i="2"/>
  <c r="J73" i="2"/>
  <c r="G74" i="2"/>
  <c r="J74" i="2" s="1"/>
  <c r="G75" i="2"/>
  <c r="J75" i="2"/>
  <c r="G76" i="2"/>
  <c r="J76" i="2" s="1"/>
  <c r="G77" i="2"/>
  <c r="J77" i="2" s="1"/>
  <c r="G79" i="2"/>
  <c r="J79" i="2"/>
  <c r="G80" i="2"/>
  <c r="J80" i="2" s="1"/>
  <c r="G81" i="2"/>
  <c r="J81" i="2" s="1"/>
  <c r="G82" i="2"/>
  <c r="J82" i="2" s="1"/>
  <c r="G83" i="2"/>
  <c r="J83" i="2"/>
  <c r="G85" i="2"/>
  <c r="J85" i="2" s="1"/>
  <c r="G86" i="2"/>
  <c r="J86" i="2" s="1"/>
  <c r="G87" i="2"/>
  <c r="J87" i="2"/>
  <c r="G88" i="2"/>
  <c r="J88" i="2" s="1"/>
  <c r="G89" i="2"/>
  <c r="J89" i="2"/>
  <c r="G94" i="2"/>
  <c r="J94" i="2" s="1"/>
  <c r="G95" i="2"/>
  <c r="J95" i="2" s="1"/>
  <c r="G96" i="2"/>
  <c r="J96" i="2" s="1"/>
  <c r="G97" i="2"/>
  <c r="J97" i="2" s="1"/>
  <c r="G98" i="2"/>
  <c r="J98" i="2"/>
  <c r="G100" i="2"/>
  <c r="J100" i="2" s="1"/>
  <c r="G101" i="2"/>
  <c r="J101" i="2" s="1"/>
  <c r="G102" i="2"/>
  <c r="J102" i="2"/>
  <c r="G103" i="2"/>
  <c r="J103" i="2" s="1"/>
  <c r="G104" i="2"/>
  <c r="J104" i="2" s="1"/>
  <c r="H106" i="2"/>
  <c r="J106" i="2" s="1"/>
  <c r="J107" i="2"/>
  <c r="J108" i="2"/>
  <c r="J109" i="2"/>
  <c r="J110" i="2"/>
  <c r="G112" i="2"/>
  <c r="J112" i="2" s="1"/>
  <c r="G113" i="2"/>
  <c r="J113" i="2" s="1"/>
  <c r="G114" i="2"/>
  <c r="J114" i="2"/>
  <c r="G115" i="2"/>
  <c r="J115" i="2" s="1"/>
  <c r="G116" i="2"/>
  <c r="J116" i="2" s="1"/>
  <c r="G118" i="2"/>
  <c r="J118" i="2" s="1"/>
  <c r="G119" i="2"/>
  <c r="J119" i="2" s="1"/>
  <c r="G120" i="2"/>
  <c r="J120" i="2"/>
  <c r="G121" i="2"/>
  <c r="J121" i="2" s="1"/>
  <c r="G122" i="2"/>
  <c r="J122" i="2" s="1"/>
  <c r="G124" i="2"/>
  <c r="J124" i="2"/>
  <c r="G125" i="2"/>
  <c r="J125" i="2" s="1"/>
  <c r="G126" i="2"/>
  <c r="J126" i="2" s="1"/>
  <c r="G127" i="2"/>
  <c r="J127" i="2" s="1"/>
  <c r="G128" i="2"/>
  <c r="J128" i="2" s="1"/>
  <c r="G130" i="2"/>
  <c r="J130" i="2"/>
  <c r="G131" i="2"/>
  <c r="J131" i="2" s="1"/>
  <c r="G132" i="2"/>
  <c r="J132" i="2" s="1"/>
  <c r="G133" i="2"/>
  <c r="J133" i="2"/>
  <c r="G134" i="2"/>
  <c r="J134" i="2" s="1"/>
  <c r="H134" i="2"/>
  <c r="F134" i="2"/>
  <c r="H133" i="2"/>
  <c r="F133" i="2"/>
  <c r="H132" i="2"/>
  <c r="F132" i="2"/>
  <c r="H131" i="2"/>
  <c r="F131" i="2"/>
  <c r="H130" i="2"/>
  <c r="F130" i="2"/>
  <c r="H128" i="2"/>
  <c r="F128" i="2"/>
  <c r="H127" i="2"/>
  <c r="F127" i="2"/>
  <c r="H126" i="2"/>
  <c r="F126" i="2"/>
  <c r="H125" i="2"/>
  <c r="F125" i="2"/>
  <c r="H124" i="2"/>
  <c r="F124" i="2"/>
  <c r="H122" i="2"/>
  <c r="F122" i="2"/>
  <c r="H121" i="2"/>
  <c r="F121" i="2"/>
  <c r="H120" i="2"/>
  <c r="F120" i="2"/>
  <c r="H119" i="2"/>
  <c r="F119" i="2"/>
  <c r="H118" i="2"/>
  <c r="F118" i="2"/>
  <c r="H116" i="2"/>
  <c r="F116" i="2"/>
  <c r="H115" i="2"/>
  <c r="F115" i="2"/>
  <c r="H114" i="2"/>
  <c r="F114" i="2"/>
  <c r="H113" i="2"/>
  <c r="F113" i="2"/>
  <c r="H112" i="2"/>
  <c r="F112" i="2"/>
  <c r="H110" i="2"/>
  <c r="F110" i="2"/>
  <c r="H109" i="2"/>
  <c r="F109" i="2"/>
  <c r="H108" i="2"/>
  <c r="F108" i="2"/>
  <c r="H107" i="2"/>
  <c r="F107" i="2"/>
  <c r="F106" i="2"/>
  <c r="H104" i="2"/>
  <c r="F104" i="2"/>
  <c r="H103" i="2"/>
  <c r="F103" i="2"/>
  <c r="H102" i="2"/>
  <c r="F102" i="2"/>
  <c r="H101" i="2"/>
  <c r="F101" i="2"/>
  <c r="H100" i="2"/>
  <c r="F100" i="2"/>
  <c r="H98" i="2"/>
  <c r="F98" i="2"/>
  <c r="H97" i="2"/>
  <c r="F97" i="2"/>
  <c r="H96" i="2"/>
  <c r="F96" i="2"/>
  <c r="H95" i="2"/>
  <c r="F95" i="2"/>
  <c r="H94" i="2"/>
  <c r="F94" i="2"/>
  <c r="H89" i="2"/>
  <c r="F89" i="2"/>
  <c r="H88" i="2"/>
  <c r="F88" i="2"/>
  <c r="H87" i="2"/>
  <c r="F87" i="2"/>
  <c r="H86" i="2"/>
  <c r="F86" i="2"/>
  <c r="H85" i="2"/>
  <c r="F85" i="2"/>
  <c r="H83" i="2"/>
  <c r="F83" i="2"/>
  <c r="H82" i="2"/>
  <c r="F82" i="2"/>
  <c r="H81" i="2"/>
  <c r="F81" i="2"/>
  <c r="H80" i="2"/>
  <c r="F80" i="2"/>
  <c r="H79" i="2"/>
  <c r="F79" i="2"/>
  <c r="H77" i="2"/>
  <c r="F77" i="2"/>
  <c r="H76" i="2"/>
  <c r="F76" i="2"/>
  <c r="H75" i="2"/>
  <c r="F75" i="2"/>
  <c r="H74" i="2"/>
  <c r="F74" i="2"/>
  <c r="H73" i="2"/>
  <c r="F73" i="2"/>
  <c r="H71" i="2"/>
  <c r="F71" i="2"/>
  <c r="H70" i="2"/>
  <c r="F70" i="2"/>
  <c r="H69" i="2"/>
  <c r="F69" i="2"/>
  <c r="H68" i="2"/>
  <c r="F68" i="2"/>
  <c r="H67" i="2"/>
  <c r="F67" i="2"/>
  <c r="H65" i="2"/>
  <c r="F65" i="2"/>
  <c r="H64" i="2"/>
  <c r="F64" i="2"/>
  <c r="H63" i="2"/>
  <c r="F63" i="2"/>
  <c r="H62" i="2"/>
  <c r="F62" i="2"/>
  <c r="F61" i="2"/>
  <c r="H59" i="2"/>
  <c r="F59" i="2"/>
  <c r="H58" i="2"/>
  <c r="F58" i="2"/>
  <c r="H57" i="2"/>
  <c r="F57" i="2"/>
  <c r="H56" i="2"/>
  <c r="F56" i="2"/>
  <c r="H55" i="2"/>
  <c r="F55" i="2"/>
  <c r="H53" i="2"/>
  <c r="F53" i="2"/>
  <c r="H52" i="2"/>
  <c r="F52" i="2"/>
  <c r="H51" i="2"/>
  <c r="F51" i="2"/>
  <c r="H50" i="2"/>
  <c r="F50" i="2"/>
  <c r="H49" i="2"/>
  <c r="F49" i="2"/>
  <c r="H22" i="2"/>
  <c r="H28" i="2"/>
  <c r="F41" i="2"/>
  <c r="H41" i="2"/>
  <c r="F42" i="2"/>
  <c r="H42" i="2"/>
  <c r="F43" i="2"/>
  <c r="H43" i="2"/>
  <c r="F44" i="2"/>
  <c r="H44" i="2"/>
  <c r="H40" i="2"/>
  <c r="F40" i="2"/>
  <c r="H38" i="2"/>
  <c r="F38" i="2"/>
  <c r="H37" i="2"/>
  <c r="F37" i="2"/>
  <c r="H36" i="2"/>
  <c r="F36" i="2"/>
  <c r="H35" i="2"/>
  <c r="F35" i="2"/>
  <c r="H34" i="2"/>
  <c r="F34" i="2"/>
  <c r="H32" i="2"/>
  <c r="F32" i="2"/>
  <c r="H31" i="2"/>
  <c r="F31" i="2"/>
  <c r="H30" i="2"/>
  <c r="F30" i="2"/>
  <c r="H29" i="2"/>
  <c r="F29" i="2"/>
  <c r="F28" i="2"/>
  <c r="H26" i="2"/>
  <c r="F26" i="2"/>
  <c r="H25" i="2"/>
  <c r="F25" i="2"/>
  <c r="H24" i="2"/>
  <c r="F24" i="2"/>
  <c r="H23" i="2"/>
  <c r="F23" i="2"/>
  <c r="F22" i="2"/>
  <c r="H20" i="2"/>
  <c r="F20" i="2"/>
  <c r="H19" i="2"/>
  <c r="F19" i="2"/>
  <c r="H18" i="2"/>
  <c r="F18" i="2"/>
  <c r="H17" i="2"/>
  <c r="F17" i="2"/>
  <c r="F16" i="2"/>
  <c r="H14" i="2"/>
  <c r="F14" i="2"/>
  <c r="H13" i="2"/>
  <c r="F13" i="2"/>
  <c r="H12" i="2"/>
  <c r="F12" i="2"/>
  <c r="H11" i="2"/>
  <c r="F11" i="2"/>
  <c r="H10" i="2"/>
  <c r="F10" i="2"/>
  <c r="H8" i="2"/>
  <c r="F8" i="2"/>
  <c r="H7" i="2"/>
  <c r="F7" i="2"/>
  <c r="H6" i="2"/>
  <c r="F6" i="2"/>
  <c r="H5" i="2"/>
  <c r="F5" i="2"/>
  <c r="F4" i="2"/>
  <c r="C48" i="2" l="1"/>
  <c r="M3" i="2" s="1"/>
  <c r="C47" i="2"/>
  <c r="C3" i="2"/>
  <c r="M2" i="2" s="1"/>
  <c r="C2" i="2"/>
  <c r="C93" i="2"/>
  <c r="M4" i="2" s="1"/>
  <c r="C92" i="2"/>
  <c r="M5" i="2" l="1"/>
</calcChain>
</file>

<file path=xl/sharedStrings.xml><?xml version="1.0" encoding="utf-8"?>
<sst xmlns="http://schemas.openxmlformats.org/spreadsheetml/2006/main" count="683" uniqueCount="410">
  <si>
    <t>單位</t>
  </si>
  <si>
    <t>白米飯</t>
  </si>
  <si>
    <t>1碗</t>
  </si>
  <si>
    <t>205g</t>
  </si>
  <si>
    <t>白土司</t>
  </si>
  <si>
    <t>1片</t>
  </si>
  <si>
    <t>25g</t>
  </si>
  <si>
    <t>全麥土司</t>
  </si>
  <si>
    <t>花生醬</t>
  </si>
  <si>
    <t>1湯匙</t>
  </si>
  <si>
    <t>16g</t>
  </si>
  <si>
    <t>果醬</t>
  </si>
  <si>
    <t>18g</t>
  </si>
  <si>
    <t>意大利肉醬麵</t>
  </si>
  <si>
    <t>1份</t>
  </si>
  <si>
    <t>248g</t>
  </si>
  <si>
    <t>麵線</t>
  </si>
  <si>
    <t>100g</t>
  </si>
  <si>
    <t>玉米</t>
  </si>
  <si>
    <t>燕麥</t>
  </si>
  <si>
    <t>速食麵</t>
  </si>
  <si>
    <t>1包</t>
  </si>
  <si>
    <t>玉米喜瑞爾(熱食)</t>
  </si>
  <si>
    <t>1杯</t>
  </si>
  <si>
    <t>245g</t>
  </si>
  <si>
    <t>燕麥喜瑞爾(熱食)</t>
  </si>
  <si>
    <t>240g</t>
  </si>
  <si>
    <t>全麥喜瑞爾(熱食)</t>
  </si>
  <si>
    <t>玉米片喜瑞爾(即食)</t>
  </si>
  <si>
    <t>炸蝦</t>
  </si>
  <si>
    <t>-</t>
  </si>
  <si>
    <t>鮪魚罐頭</t>
  </si>
  <si>
    <t>培根</t>
  </si>
  <si>
    <t>2片</t>
  </si>
  <si>
    <t>15g</t>
  </si>
  <si>
    <t>切牛肉-帶肥肉(煎)</t>
  </si>
  <si>
    <t>85g</t>
  </si>
  <si>
    <t>切牛肉-去肥肉(煎)</t>
  </si>
  <si>
    <t>72g</t>
  </si>
  <si>
    <t>牛肉-肥肉多(烤)</t>
  </si>
  <si>
    <t>牛肉-肥肉少(烤)</t>
  </si>
  <si>
    <t>沙朗牛排-帶肥肉</t>
  </si>
  <si>
    <t>沙朗牛排-去肥肉</t>
  </si>
  <si>
    <t>56g</t>
  </si>
  <si>
    <t>牛排-帶肥肉</t>
  </si>
  <si>
    <t>牛排-去肥肉</t>
  </si>
  <si>
    <t>68g</t>
  </si>
  <si>
    <t>炒牛肉片</t>
  </si>
  <si>
    <t>250g</t>
  </si>
  <si>
    <t>羊腿肉-帶肥肉</t>
  </si>
  <si>
    <t>4片</t>
  </si>
  <si>
    <t>羊腿肉-去肥肉</t>
  </si>
  <si>
    <t>71g</t>
  </si>
  <si>
    <t>豬火腿-帶肥肉</t>
  </si>
  <si>
    <t>豬排-帶肥肉</t>
  </si>
  <si>
    <t>78g</t>
  </si>
  <si>
    <t>豬排-去肥肉</t>
  </si>
  <si>
    <t>香腸</t>
  </si>
  <si>
    <t>雞胸肉-去骨</t>
  </si>
  <si>
    <t>79g</t>
  </si>
  <si>
    <t>雞腿肉-去骨</t>
  </si>
  <si>
    <t>76g</t>
  </si>
  <si>
    <t>生蛋白(含90%水份)</t>
  </si>
  <si>
    <t>1個</t>
  </si>
  <si>
    <t>33g</t>
  </si>
  <si>
    <t>生蛋黃(含50%水份)</t>
  </si>
  <si>
    <t>17g</t>
  </si>
  <si>
    <t>全蛋</t>
  </si>
  <si>
    <t>50g</t>
  </si>
  <si>
    <t>油煎</t>
  </si>
  <si>
    <t>46g</t>
  </si>
  <si>
    <t>水煮</t>
  </si>
  <si>
    <t>荷包蛋</t>
  </si>
  <si>
    <t>炒蛋</t>
  </si>
  <si>
    <t>64g</t>
  </si>
  <si>
    <t>全脂牛奶</t>
  </si>
  <si>
    <t>244g</t>
  </si>
  <si>
    <t>低脂牛奶(脂肪2%)</t>
  </si>
  <si>
    <t>低脂牛奶(脂肪1%)</t>
  </si>
  <si>
    <t>脫脂牛奶</t>
  </si>
  <si>
    <t>全脂即溶奶粉(脂肪28%)</t>
  </si>
  <si>
    <t>低脂即溶奶粉(脂肪11%)</t>
  </si>
  <si>
    <t>脫脂即溶奶粉(脂肪0.8%)</t>
  </si>
  <si>
    <t>硬式牛奶冰淇淋(脂肪11%)</t>
  </si>
  <si>
    <t>133g</t>
  </si>
  <si>
    <t>軟式牛奶冰淇淋(脂肪11%)</t>
  </si>
  <si>
    <t>173g</t>
  </si>
  <si>
    <t>牛奶布丁</t>
  </si>
  <si>
    <t>260g</t>
  </si>
  <si>
    <t>全脂優酪乳</t>
  </si>
  <si>
    <t>227g</t>
  </si>
  <si>
    <t>脫脂優酪乳</t>
  </si>
  <si>
    <t>奶油</t>
  </si>
  <si>
    <t>15ml</t>
  </si>
  <si>
    <t>14g</t>
  </si>
  <si>
    <t>豬油</t>
  </si>
  <si>
    <t>13g</t>
  </si>
  <si>
    <t>人造奶油</t>
  </si>
  <si>
    <t>玉米油</t>
  </si>
  <si>
    <t>橄欖油</t>
  </si>
  <si>
    <t>花生油</t>
  </si>
  <si>
    <t>大豆油</t>
  </si>
  <si>
    <t>葵花油</t>
  </si>
  <si>
    <t>巴西豆</t>
  </si>
  <si>
    <t>花生</t>
  </si>
  <si>
    <t>向日葵仁</t>
  </si>
  <si>
    <t>胡桃種仁</t>
  </si>
  <si>
    <t>杏仁</t>
  </si>
  <si>
    <t>腰果</t>
  </si>
  <si>
    <t>黑豆</t>
  </si>
  <si>
    <t>胡桃仁</t>
  </si>
  <si>
    <t>松子仁</t>
  </si>
  <si>
    <t>青豆</t>
  </si>
  <si>
    <t>黃豆</t>
  </si>
  <si>
    <t>紅豆</t>
  </si>
  <si>
    <t>綠豆</t>
  </si>
  <si>
    <t>豆腐</t>
  </si>
  <si>
    <t>蘆筍</t>
  </si>
  <si>
    <t>145g</t>
  </si>
  <si>
    <t>豆芽菜</t>
  </si>
  <si>
    <t>125g</t>
  </si>
  <si>
    <t>芥藍</t>
  </si>
  <si>
    <t>1棵</t>
  </si>
  <si>
    <t>180g</t>
  </si>
  <si>
    <t>包心菜芽</t>
  </si>
  <si>
    <t>155g</t>
  </si>
  <si>
    <t>包心菜</t>
  </si>
  <si>
    <t>胡蘿蔔</t>
  </si>
  <si>
    <t>1條</t>
  </si>
  <si>
    <t>花菜</t>
  </si>
  <si>
    <t>芹菜</t>
  </si>
  <si>
    <t>40g</t>
  </si>
  <si>
    <t>1穗</t>
  </si>
  <si>
    <t>140g</t>
  </si>
  <si>
    <t>黃瓜</t>
  </si>
  <si>
    <t>6片</t>
  </si>
  <si>
    <t>28g</t>
  </si>
  <si>
    <t>香菇</t>
  </si>
  <si>
    <t>70g</t>
  </si>
  <si>
    <t>芥菜</t>
  </si>
  <si>
    <t>洋蔥</t>
  </si>
  <si>
    <t>210g</t>
  </si>
  <si>
    <t>170g</t>
  </si>
  <si>
    <t>青椒</t>
  </si>
  <si>
    <t>74g</t>
  </si>
  <si>
    <t>馬鈴薯</t>
  </si>
  <si>
    <t>156g</t>
  </si>
  <si>
    <t>菠菜</t>
  </si>
  <si>
    <t>番薯</t>
  </si>
  <si>
    <t>114g</t>
  </si>
  <si>
    <t>蕃茄</t>
  </si>
  <si>
    <t>135g</t>
  </si>
  <si>
    <t>雪菜</t>
  </si>
  <si>
    <t>竹筍</t>
  </si>
  <si>
    <t>菜心</t>
  </si>
  <si>
    <t>白菜</t>
  </si>
  <si>
    <t>豆苗</t>
  </si>
  <si>
    <t>絲瓜</t>
  </si>
  <si>
    <t>大蒜</t>
  </si>
  <si>
    <t>生菜</t>
  </si>
  <si>
    <t>南瓜</t>
  </si>
  <si>
    <t>莧菜</t>
  </si>
  <si>
    <t>冬瓜</t>
  </si>
  <si>
    <t>蘋果(中)</t>
  </si>
  <si>
    <t>柳橙(中)</t>
  </si>
  <si>
    <t>芭蕉</t>
  </si>
  <si>
    <t>1根</t>
  </si>
  <si>
    <t>荔枝</t>
  </si>
  <si>
    <t>4粒</t>
  </si>
  <si>
    <t>櫻桃</t>
  </si>
  <si>
    <t>20粒</t>
  </si>
  <si>
    <t>葡萄柚</t>
  </si>
  <si>
    <t>楊桃</t>
  </si>
  <si>
    <t>雪梨</t>
  </si>
  <si>
    <t>鳳梨</t>
  </si>
  <si>
    <t>1片(120g)</t>
  </si>
  <si>
    <t>西瓜</t>
  </si>
  <si>
    <t>1片(240g)</t>
  </si>
  <si>
    <t>哈密瓜</t>
  </si>
  <si>
    <t>奇異果</t>
  </si>
  <si>
    <t>杏梅</t>
  </si>
  <si>
    <t>桃子</t>
  </si>
  <si>
    <t>芒果</t>
  </si>
  <si>
    <t>魚蝦、肉類</t>
    <phoneticPr fontId="5" type="noConversion"/>
  </si>
  <si>
    <t>蛋類</t>
    <phoneticPr fontId="5" type="noConversion"/>
  </si>
  <si>
    <t>奶類</t>
  </si>
  <si>
    <t>食用油</t>
  </si>
  <si>
    <t>蔬菜</t>
  </si>
  <si>
    <t>果仁、豆類</t>
    <phoneticPr fontId="5" type="noConversion"/>
  </si>
  <si>
    <t>水果</t>
    <phoneticPr fontId="5" type="noConversion"/>
  </si>
  <si>
    <t>量</t>
    <phoneticPr fontId="5" type="noConversion"/>
  </si>
  <si>
    <t>熱量</t>
  </si>
  <si>
    <t>芝麻湯圓</t>
  </si>
  <si>
    <t>鮮肉湯圓</t>
  </si>
  <si>
    <t>鮮肉包</t>
  </si>
  <si>
    <t>小龍包</t>
  </si>
  <si>
    <t>叉燒包</t>
  </si>
  <si>
    <t>豆沙包</t>
  </si>
  <si>
    <t>芝麻包</t>
  </si>
  <si>
    <t>燒賣</t>
  </si>
  <si>
    <t>冷凍豬肉韭菜水餃</t>
  </si>
  <si>
    <t>鍋貼</t>
  </si>
  <si>
    <t>溫州餛飩</t>
  </si>
  <si>
    <t>牛肉餡餅</t>
  </si>
  <si>
    <t>運動項目</t>
  </si>
  <si>
    <t>消耗熱量</t>
  </si>
  <si>
    <t>下樓梯(12公里/小時)</t>
  </si>
  <si>
    <t>7.1卡</t>
  </si>
  <si>
    <t>羽毛球</t>
  </si>
  <si>
    <t>5.1卡</t>
  </si>
  <si>
    <t>上樓梯(16公里/小時)</t>
  </si>
  <si>
    <t>10.0-18.0卡</t>
  </si>
  <si>
    <t>排球</t>
  </si>
  <si>
    <t>騎腳踏車(8.8公里/小時)</t>
  </si>
  <si>
    <t>3.0卡</t>
  </si>
  <si>
    <t>乒乓球</t>
  </si>
  <si>
    <t>5.3卡</t>
  </si>
  <si>
    <t>走步(4公里/小時)</t>
  </si>
  <si>
    <t>3.1卡</t>
  </si>
  <si>
    <t>溜冰刀(16公里/小時)</t>
  </si>
  <si>
    <t>5.9卡</t>
  </si>
  <si>
    <t>划獨木舟(4公里/小時)</t>
  </si>
  <si>
    <t>3.4卡</t>
  </si>
  <si>
    <t>網球</t>
  </si>
  <si>
    <t>6.2卡</t>
  </si>
  <si>
    <t>高爾夫球</t>
  </si>
  <si>
    <t>3.7卡</t>
  </si>
  <si>
    <t>爬岩(35公尺/小時)</t>
  </si>
  <si>
    <t>7.0卡</t>
  </si>
  <si>
    <t>保齡球</t>
  </si>
  <si>
    <t>4.0卡</t>
  </si>
  <si>
    <t>滑雪(16公里/小時)</t>
  </si>
  <si>
    <t>7.2卡</t>
  </si>
  <si>
    <t>快步走(6.0公里/小時)</t>
  </si>
  <si>
    <t>4.4卡</t>
  </si>
  <si>
    <t>手球</t>
  </si>
  <si>
    <t>8.8卡</t>
  </si>
  <si>
    <t>划船(4公里/小時)</t>
  </si>
  <si>
    <t>騎腳踏車(20.9公里/小時)</t>
  </si>
  <si>
    <t>9.7卡</t>
  </si>
  <si>
    <t>游泳(0.4公里/小時)</t>
  </si>
  <si>
    <t>拳擊</t>
  </si>
  <si>
    <t>11.4卡</t>
  </si>
  <si>
    <t>跳舞(快)</t>
  </si>
  <si>
    <t>划船比賽</t>
  </si>
  <si>
    <t>12.4卡</t>
  </si>
  <si>
    <t>溜輪鞋</t>
  </si>
  <si>
    <t>跑步(16公里/小時)</t>
  </si>
  <si>
    <t>13.2卡</t>
  </si>
  <si>
    <t>騎馬(小跑)</t>
  </si>
  <si>
    <t>單位：大卡/每公斤的體重/小時</t>
  </si>
  <si>
    <t>計算方式：體重 x 每公斤每小時可消耗的大卡數</t>
  </si>
  <si>
    <t>運動熱量消耗表</t>
    <phoneticPr fontId="5" type="noConversion"/>
  </si>
  <si>
    <t>運．動．消．耗．熱．量</t>
  </si>
  <si>
    <t>【計算熱量消耗】</t>
  </si>
  <si>
    <t>公斤</t>
  </si>
  <si>
    <t>運動項目：</t>
  </si>
  <si>
    <t>運動時間：</t>
  </si>
  <si>
    <t>分鐘</t>
  </si>
  <si>
    <r>
      <t>【結果】</t>
    </r>
    <r>
      <rPr>
        <sz val="12"/>
        <color indexed="10"/>
        <rFont val="新細明體"/>
        <family val="1"/>
        <charset val="136"/>
      </rPr>
      <t xml:space="preserve"> 恭喜你，總共消耗了 94 卡的熱量喔！</t>
    </r>
  </si>
  <si>
    <t>體重：</t>
    <phoneticPr fontId="5" type="noConversion"/>
  </si>
  <si>
    <t>1200卡飲食之食物份量分配及熱量計算示例：</t>
  </si>
  <si>
    <t>食品名稱</t>
  </si>
  <si>
    <t>1200卡</t>
  </si>
  <si>
    <t>份量</t>
  </si>
  <si>
    <t>早餐</t>
  </si>
  <si>
    <t>午餐</t>
  </si>
  <si>
    <t>晚餐</t>
  </si>
  <si>
    <t>五穀根莖類</t>
  </si>
  <si>
    <t>1.5碗</t>
  </si>
  <si>
    <t>7份</t>
  </si>
  <si>
    <t>2份</t>
  </si>
  <si>
    <t>3份</t>
  </si>
  <si>
    <t>蛋豆魚肉類</t>
  </si>
  <si>
    <t>低脂肉</t>
  </si>
  <si>
    <t>中脂肉</t>
  </si>
  <si>
    <t>脫　脂　奶</t>
  </si>
  <si>
    <t>蔬　菜　類</t>
  </si>
  <si>
    <t>4份</t>
  </si>
  <si>
    <t>水　果　類</t>
  </si>
  <si>
    <t>油　脂　類</t>
  </si>
  <si>
    <t>4茶匙</t>
  </si>
  <si>
    <t>蛋白質：脂肪：醣類的比例為17.6：26.3：54.3</t>
  </si>
  <si>
    <t>※1.油脂類食物一般由烹調用油中即可獲得，不需要另外攝取。</t>
  </si>
  <si>
    <t>　2.蛋白質、醣一公克產生四大卡的熱量。脂肪一公克產生九大卡的熱量。</t>
  </si>
  <si>
    <t xml:space="preserve">早 餐 </t>
  </si>
  <si>
    <t>午 餐</t>
  </si>
  <si>
    <t>晚 餐</t>
  </si>
  <si>
    <t>稀飯1碗</t>
  </si>
  <si>
    <t>豆腐1塊</t>
  </si>
  <si>
    <t>燙地瓜葉1碟</t>
  </si>
  <si>
    <t>糙米飯半碗</t>
  </si>
  <si>
    <t>海結燒肉</t>
  </si>
  <si>
    <t>蘿蔔乾炒蛋</t>
  </si>
  <si>
    <t>芥蘭菜</t>
  </si>
  <si>
    <t>冬瓜湯</t>
  </si>
  <si>
    <t>奇異果1.5粒</t>
  </si>
  <si>
    <t>水餃10粒</t>
  </si>
  <si>
    <t>酸辣湯1碗</t>
  </si>
  <si>
    <t>拌白菜心</t>
  </si>
  <si>
    <t>青棗2粒</t>
  </si>
  <si>
    <t>脫脂奶1杯</t>
  </si>
  <si>
    <t>全麥吐司1片</t>
  </si>
  <si>
    <t>洋火腿1片</t>
  </si>
  <si>
    <t>大蕃茄1粒</t>
  </si>
  <si>
    <t>白飯半碗</t>
  </si>
  <si>
    <t>清蒸魚片</t>
  </si>
  <si>
    <t>拌三絲燴大黃瓜</t>
  </si>
  <si>
    <t>蘿蔔湯</t>
  </si>
  <si>
    <t>柳丁1粒</t>
  </si>
  <si>
    <t>螞蟻上樹</t>
  </si>
  <si>
    <t>珊瑚蘆筍</t>
  </si>
  <si>
    <t>味噌湯</t>
  </si>
  <si>
    <t>小番石榴1粒</t>
  </si>
  <si>
    <t>涼麵1盒(不加芝麻醬)</t>
  </si>
  <si>
    <t>陽春麵加滷蛋一碗</t>
  </si>
  <si>
    <t>水煮青菜一份(不加肉燥)</t>
  </si>
  <si>
    <t>蘋果1顆</t>
  </si>
  <si>
    <t>白飯六分滿</t>
  </si>
  <si>
    <t>烤(或滷)雞排</t>
  </si>
  <si>
    <t>炒高麗菜一碟</t>
  </si>
  <si>
    <t>蕃茄清湯一碗</t>
  </si>
  <si>
    <t>連霧2粒</t>
  </si>
  <si>
    <t xml:space="preserve">菜單範例 </t>
    <phoneticPr fontId="5" type="noConversion"/>
  </si>
  <si>
    <t>熱量（卡）</t>
    <phoneticPr fontId="5" type="noConversion"/>
  </si>
  <si>
    <t>奶類</t>
    <phoneticPr fontId="5" type="noConversion"/>
  </si>
  <si>
    <t>蔬菜類</t>
    <phoneticPr fontId="5" type="noConversion"/>
  </si>
  <si>
    <t>水果類</t>
    <phoneticPr fontId="5" type="noConversion"/>
  </si>
  <si>
    <t>油脂類</t>
    <phoneticPr fontId="5" type="noConversion"/>
  </si>
  <si>
    <t>杏仁果</t>
  </si>
  <si>
    <t>瓜子</t>
  </si>
  <si>
    <t>葵瓜子</t>
  </si>
  <si>
    <t>油炸花生</t>
  </si>
  <si>
    <t>開心果</t>
  </si>
  <si>
    <t>堅果類</t>
    <phoneticPr fontId="5" type="noConversion"/>
  </si>
  <si>
    <t>2個(5兩)</t>
  </si>
  <si>
    <t>土芭樂</t>
  </si>
  <si>
    <t>1個(4兩)</t>
  </si>
  <si>
    <t>泰國芭樂</t>
  </si>
  <si>
    <t>1個(480克)</t>
  </si>
  <si>
    <t>青龍蘋果</t>
  </si>
  <si>
    <t>加州櫻桃</t>
  </si>
  <si>
    <t>8個(2兩)</t>
  </si>
  <si>
    <t>龍眼(去枝)</t>
  </si>
  <si>
    <t>15個(4兩)</t>
  </si>
  <si>
    <t>百香果</t>
  </si>
  <si>
    <t>綠棗</t>
  </si>
  <si>
    <t>1個(2兩)</t>
  </si>
  <si>
    <t>美濃香瓜</t>
  </si>
  <si>
    <t>1個(10兩)</t>
  </si>
  <si>
    <t>紅西瓜</t>
  </si>
  <si>
    <t>1片(10兩)</t>
  </si>
  <si>
    <t>愛文芒果</t>
  </si>
  <si>
    <t>1片(4兩)</t>
  </si>
  <si>
    <t>1個(6兩)</t>
  </si>
  <si>
    <t>1個(80克)</t>
  </si>
  <si>
    <t>木瓜</t>
  </si>
  <si>
    <t>半個(5兩)</t>
  </si>
  <si>
    <t>釋迦</t>
  </si>
  <si>
    <t>橘子</t>
  </si>
  <si>
    <t>1個(7兩)</t>
  </si>
  <si>
    <t>粗梨</t>
  </si>
  <si>
    <t>半個(4兩)</t>
  </si>
  <si>
    <t>廿世紀水梨</t>
  </si>
  <si>
    <t>西洋梨</t>
  </si>
  <si>
    <t>1個(5兩)</t>
  </si>
  <si>
    <t>水蜜桃</t>
  </si>
  <si>
    <t>加州李</t>
  </si>
  <si>
    <t>1個(3兩)</t>
  </si>
  <si>
    <t>葡萄</t>
  </si>
  <si>
    <t>加州葡萄</t>
  </si>
  <si>
    <t>12個(4兩)</t>
  </si>
  <si>
    <t>草莓</t>
  </si>
  <si>
    <t>8個(4兩)</t>
  </si>
  <si>
    <t>小蕃茄</t>
  </si>
  <si>
    <t>10個(2兩)</t>
  </si>
  <si>
    <t>香蕉</t>
  </si>
  <si>
    <t>1條(5兩)</t>
  </si>
  <si>
    <t>蓮霧</t>
  </si>
  <si>
    <t>六大類食物</t>
    <phoneticPr fontId="5" type="noConversion"/>
  </si>
  <si>
    <t>點心</t>
    <phoneticPr fontId="5" type="noConversion"/>
  </si>
  <si>
    <t>種類</t>
  </si>
  <si>
    <t>重量</t>
  </si>
  <si>
    <t>熱量(卡)</t>
  </si>
  <si>
    <t>品   名</t>
  </si>
  <si>
    <t>份   量</t>
  </si>
  <si>
    <t> 熱 量 (卡)</t>
  </si>
  <si>
    <t>    1個(20克)</t>
  </si>
  <si>
    <t>    10克(9粒)</t>
  </si>
  <si>
    <t>   1兩(100粒)</t>
  </si>
  <si>
    <t>    1個(80克)</t>
  </si>
  <si>
    <t>  15克(100粒)</t>
  </si>
  <si>
    <t>    1個(42克)</t>
  </si>
  <si>
    <t>  10克(18粒)</t>
  </si>
  <si>
    <t>    1個(100克)</t>
  </si>
  <si>
    <t>  10克(9粒)</t>
  </si>
  <si>
    <t>    1個(85克)</t>
  </si>
  <si>
    <t>    1個(30克)</t>
  </si>
  <si>
    <t>   10個(112克)</t>
  </si>
  <si>
    <t>    1個(35克)</t>
  </si>
  <si>
    <t>    1個(90克)</t>
  </si>
  <si>
    <t>A菜</t>
  </si>
  <si>
    <t>名稱</t>
    <phoneticPr fontId="5" type="noConversion"/>
  </si>
  <si>
    <t>重量</t>
    <phoneticPr fontId="5" type="noConversion"/>
  </si>
  <si>
    <t>熱量</t>
    <phoneticPr fontId="5" type="noConversion"/>
  </si>
  <si>
    <t>五榖</t>
    <phoneticPr fontId="5" type="noConversion"/>
  </si>
  <si>
    <t>蛋豆魚肉類</t>
    <phoneticPr fontId="5" type="noConversion"/>
  </si>
  <si>
    <t>中餐</t>
  </si>
  <si>
    <t>合計</t>
  </si>
  <si>
    <t>今天的總熱量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</si>
</sst>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#,##0&quot;卡&quot;;;"/>
    <numFmt numFmtId="177" formatCode="&quot;共&quot;#,##0&quot;卡&quot;_-;;"/>
  </numFmts>
  <fonts count="26">
    <font>
      <sz val="12"/>
      <name val="新細明體"/>
      <family val="1"/>
      <charset val="136"/>
    </font>
    <font>
      <b/>
      <sz val="24"/>
      <name val="新細明體"/>
      <family val="1"/>
      <charset val="136"/>
    </font>
    <font>
      <b/>
      <sz val="18"/>
      <color indexed="12"/>
      <name val="華康少女文字W8(P)"/>
      <family val="3"/>
      <charset val="136"/>
    </font>
    <font>
      <b/>
      <sz val="12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b/>
      <sz val="10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1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0"/>
      <name val="Sөũ,taipei"/>
      <family val="2"/>
    </font>
    <font>
      <sz val="10"/>
      <color indexed="17"/>
      <name val="Sөũ,taipei"/>
      <family val="2"/>
    </font>
    <font>
      <sz val="10"/>
      <color indexed="60"/>
      <name val="Sөũ,taipei"/>
      <family val="2"/>
    </font>
    <font>
      <sz val="10"/>
      <color indexed="53"/>
      <name val="Sөũ,taipei"/>
      <family val="2"/>
    </font>
    <font>
      <sz val="12"/>
      <color indexed="10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63"/>
      <name val="新細明體"/>
      <family val="1"/>
      <charset val="136"/>
    </font>
    <font>
      <sz val="12"/>
      <color indexed="12"/>
      <name val="新細明體"/>
      <family val="1"/>
      <charset val="136"/>
    </font>
    <font>
      <b/>
      <sz val="24"/>
      <color indexed="50"/>
      <name val="華康隸書體W5"/>
      <family val="1"/>
      <charset val="136"/>
    </font>
    <font>
      <b/>
      <sz val="12"/>
      <color indexed="13"/>
      <name val="新細明體"/>
      <family val="1"/>
      <charset val="136"/>
    </font>
    <font>
      <b/>
      <sz val="12"/>
      <color indexed="13"/>
      <name val="華康隸書體W5"/>
      <family val="1"/>
      <charset val="136"/>
    </font>
    <font>
      <b/>
      <sz val="12"/>
      <color indexed="13"/>
      <name val="Arial Unicode MS"/>
      <family val="2"/>
      <charset val="136"/>
    </font>
  </fonts>
  <fills count="20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</fills>
  <borders count="70">
    <border>
      <left/>
      <right/>
      <top/>
      <bottom/>
      <diagonal/>
    </border>
    <border>
      <left style="medium">
        <color indexed="9"/>
      </left>
      <right style="thin">
        <color indexed="38"/>
      </right>
      <top/>
      <bottom style="thin">
        <color indexed="38"/>
      </bottom>
      <diagonal/>
    </border>
    <border>
      <left style="thin">
        <color indexed="9"/>
      </left>
      <right style="dashed">
        <color indexed="43"/>
      </right>
      <top style="thin">
        <color indexed="9"/>
      </top>
      <bottom style="dashed">
        <color indexed="43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ck">
        <color indexed="43"/>
      </left>
      <right style="thick">
        <color indexed="58"/>
      </right>
      <top style="thick">
        <color indexed="43"/>
      </top>
      <bottom style="thick">
        <color indexed="5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43"/>
      </left>
      <right style="thin">
        <color indexed="64"/>
      </right>
      <top style="thin">
        <color indexed="9"/>
      </top>
      <bottom style="dashed">
        <color indexed="4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9"/>
      </left>
      <right/>
      <top/>
      <bottom style="thin">
        <color indexed="38"/>
      </bottom>
      <diagonal/>
    </border>
    <border>
      <left style="dashed">
        <color indexed="43"/>
      </left>
      <right/>
      <top style="thin">
        <color indexed="9"/>
      </top>
      <bottom style="dashed">
        <color indexed="4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9" tint="-0.499984740745262"/>
      </top>
      <bottom style="thick">
        <color theme="0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ck">
        <color theme="0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ck">
        <color theme="9" tint="0.39994506668294322"/>
      </bottom>
      <diagonal/>
    </border>
    <border>
      <left/>
      <right/>
      <top style="medium">
        <color auto="1"/>
      </top>
      <bottom style="thick">
        <color theme="9" tint="0.39994506668294322"/>
      </bottom>
      <diagonal/>
    </border>
    <border>
      <left style="medium">
        <color rgb="FF002060"/>
      </left>
      <right/>
      <top style="medium">
        <color rgb="FF002060"/>
      </top>
      <bottom style="thick">
        <color theme="8" tint="0.59996337778862885"/>
      </bottom>
      <diagonal/>
    </border>
    <border>
      <left/>
      <right/>
      <top style="medium">
        <color rgb="FF002060"/>
      </top>
      <bottom style="thick">
        <color theme="8" tint="0.59996337778862885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top" wrapText="1"/>
    </xf>
    <xf numFmtId="0" fontId="7" fillId="4" borderId="0" xfId="0" applyFont="1" applyFill="1" applyAlignment="1"/>
    <xf numFmtId="0" fontId="8" fillId="4" borderId="0" xfId="0" applyFont="1" applyFill="1" applyAlignment="1">
      <alignment horizontal="center"/>
    </xf>
    <xf numFmtId="0" fontId="9" fillId="4" borderId="2" xfId="0" applyFont="1" applyFill="1" applyBorder="1" applyAlignment="1" applyProtection="1">
      <alignment horizontal="center"/>
      <protection locked="0"/>
    </xf>
    <xf numFmtId="0" fontId="0" fillId="0" borderId="3" xfId="0" applyBorder="1">
      <alignment vertical="center"/>
    </xf>
    <xf numFmtId="0" fontId="7" fillId="4" borderId="0" xfId="0" applyFont="1" applyFill="1" applyAlignment="1">
      <alignment horizontal="left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14" fillId="5" borderId="7" xfId="0" applyFont="1" applyFill="1" applyBorder="1">
      <alignment vertical="center"/>
    </xf>
    <xf numFmtId="0" fontId="15" fillId="6" borderId="8" xfId="0" applyFont="1" applyFill="1" applyBorder="1" applyAlignment="1">
      <alignment horizontal="center" vertical="center"/>
    </xf>
    <xf numFmtId="0" fontId="14" fillId="6" borderId="7" xfId="0" applyFont="1" applyFill="1" applyBorder="1">
      <alignment vertical="center"/>
    </xf>
    <xf numFmtId="0" fontId="16" fillId="6" borderId="8" xfId="0" applyFont="1" applyFill="1" applyBorder="1" applyAlignment="1">
      <alignment horizontal="right" vertical="center"/>
    </xf>
    <xf numFmtId="0" fontId="14" fillId="6" borderId="9" xfId="0" applyFont="1" applyFill="1" applyBorder="1">
      <alignment vertical="center"/>
    </xf>
    <xf numFmtId="0" fontId="16" fillId="6" borderId="10" xfId="0" applyFont="1" applyFill="1" applyBorder="1">
      <alignment vertical="center"/>
    </xf>
    <xf numFmtId="0" fontId="15" fillId="6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right" vertical="center"/>
    </xf>
    <xf numFmtId="0" fontId="16" fillId="6" borderId="12" xfId="0" applyFont="1" applyFill="1" applyBorder="1" applyAlignment="1">
      <alignment horizontal="right" vertical="center"/>
    </xf>
    <xf numFmtId="0" fontId="17" fillId="5" borderId="13" xfId="0" applyFont="1" applyFill="1" applyBorder="1">
      <alignment vertical="center"/>
    </xf>
    <xf numFmtId="0" fontId="17" fillId="5" borderId="0" xfId="0" applyFont="1" applyFill="1">
      <alignment vertical="center"/>
    </xf>
    <xf numFmtId="0" fontId="17" fillId="5" borderId="1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6" borderId="13" xfId="0" applyFill="1" applyBorder="1" applyAlignment="1">
      <alignment horizontal="right" vertical="center"/>
    </xf>
    <xf numFmtId="0" fontId="0" fillId="6" borderId="0" xfId="0" applyFill="1">
      <alignment vertical="center"/>
    </xf>
    <xf numFmtId="0" fontId="0" fillId="6" borderId="14" xfId="0" applyFill="1" applyBorder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>
      <alignment vertical="center"/>
    </xf>
    <xf numFmtId="0" fontId="0" fillId="0" borderId="18" xfId="0" applyBorder="1">
      <alignment vertical="center"/>
    </xf>
    <xf numFmtId="0" fontId="20" fillId="7" borderId="19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0" fillId="0" borderId="21" xfId="0" applyFont="1" applyBorder="1">
      <alignment vertical="center"/>
    </xf>
    <xf numFmtId="0" fontId="20" fillId="0" borderId="28" xfId="0" applyFont="1" applyBorder="1">
      <alignment vertical="center"/>
    </xf>
    <xf numFmtId="0" fontId="20" fillId="0" borderId="29" xfId="0" applyFont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0" fillId="0" borderId="31" xfId="0" applyFont="1" applyBorder="1">
      <alignment vertical="center"/>
    </xf>
    <xf numFmtId="0" fontId="0" fillId="0" borderId="32" xfId="0" applyBorder="1">
      <alignment vertical="center"/>
    </xf>
    <xf numFmtId="0" fontId="20" fillId="7" borderId="19" xfId="0" applyFont="1" applyFill="1" applyBorder="1">
      <alignment vertical="center"/>
    </xf>
    <xf numFmtId="0" fontId="20" fillId="7" borderId="20" xfId="0" applyFont="1" applyFill="1" applyBorder="1">
      <alignment vertical="center"/>
    </xf>
    <xf numFmtId="0" fontId="20" fillId="7" borderId="21" xfId="0" applyFont="1" applyFill="1" applyBorder="1">
      <alignment vertical="center"/>
    </xf>
    <xf numFmtId="0" fontId="20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0" fillId="0" borderId="31" xfId="0" applyBorder="1">
      <alignment vertical="center"/>
    </xf>
    <xf numFmtId="0" fontId="20" fillId="0" borderId="32" xfId="0" applyFont="1" applyBorder="1">
      <alignment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" fillId="8" borderId="26" xfId="0" applyFont="1" applyFill="1" applyBorder="1" applyAlignment="1">
      <alignment horizontal="distributed" vertical="center"/>
    </xf>
    <xf numFmtId="0" fontId="4" fillId="8" borderId="39" xfId="0" applyFont="1" applyFill="1" applyBorder="1" applyAlignment="1">
      <alignment horizontal="distributed" vertical="center"/>
    </xf>
    <xf numFmtId="0" fontId="3" fillId="9" borderId="40" xfId="0" applyFont="1" applyFill="1" applyBorder="1" applyAlignment="1">
      <alignment horizontal="left" vertical="center"/>
    </xf>
    <xf numFmtId="0" fontId="0" fillId="9" borderId="41" xfId="0" applyFill="1" applyBorder="1" applyAlignment="1">
      <alignment horizontal="left" vertical="center"/>
    </xf>
    <xf numFmtId="0" fontId="0" fillId="9" borderId="42" xfId="0" applyFill="1" applyBorder="1">
      <alignment vertical="center"/>
    </xf>
    <xf numFmtId="0" fontId="3" fillId="9" borderId="3" xfId="0" applyFont="1" applyFill="1" applyBorder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43" xfId="0" applyFill="1" applyBorder="1">
      <alignment vertical="center"/>
    </xf>
    <xf numFmtId="0" fontId="3" fillId="9" borderId="44" xfId="0" applyFont="1" applyFill="1" applyBorder="1" applyAlignment="1">
      <alignment horizontal="left" vertical="center"/>
    </xf>
    <xf numFmtId="0" fontId="0" fillId="9" borderId="45" xfId="0" applyFill="1" applyBorder="1" applyAlignment="1">
      <alignment horizontal="left" vertical="center"/>
    </xf>
    <xf numFmtId="0" fontId="0" fillId="9" borderId="46" xfId="0" applyFill="1" applyBorder="1">
      <alignment vertical="center"/>
    </xf>
    <xf numFmtId="0" fontId="12" fillId="9" borderId="42" xfId="0" applyFont="1" applyFill="1" applyBorder="1">
      <alignment vertical="center"/>
    </xf>
    <xf numFmtId="0" fontId="12" fillId="9" borderId="43" xfId="0" applyFont="1" applyFill="1" applyBorder="1">
      <alignment vertical="center"/>
    </xf>
    <xf numFmtId="0" fontId="12" fillId="9" borderId="46" xfId="0" applyFont="1" applyFill="1" applyBorder="1">
      <alignment vertical="center"/>
    </xf>
    <xf numFmtId="0" fontId="23" fillId="10" borderId="43" xfId="0" applyFont="1" applyFill="1" applyBorder="1" applyAlignment="1">
      <alignment horizontal="center" vertical="center" wrapText="1"/>
    </xf>
    <xf numFmtId="0" fontId="23" fillId="10" borderId="47" xfId="0" applyFont="1" applyFill="1" applyBorder="1" applyAlignment="1">
      <alignment horizontal="center" vertical="center" wrapText="1"/>
    </xf>
    <xf numFmtId="0" fontId="23" fillId="10" borderId="3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176" fontId="3" fillId="4" borderId="48" xfId="0" applyNumberFormat="1" applyFont="1" applyFill="1" applyBorder="1" applyAlignment="1"/>
    <xf numFmtId="176" fontId="24" fillId="11" borderId="49" xfId="0" applyNumberFormat="1" applyFont="1" applyFill="1" applyBorder="1" applyAlignment="1">
      <alignment horizontal="center" vertical="center"/>
    </xf>
    <xf numFmtId="0" fontId="24" fillId="11" borderId="50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top" wrapText="1"/>
    </xf>
    <xf numFmtId="176" fontId="3" fillId="4" borderId="52" xfId="0" applyNumberFormat="1" applyFont="1" applyFill="1" applyBorder="1" applyAlignment="1"/>
    <xf numFmtId="177" fontId="0" fillId="0" borderId="53" xfId="0" applyNumberFormat="1" applyBorder="1">
      <alignment vertical="center"/>
    </xf>
    <xf numFmtId="0" fontId="10" fillId="0" borderId="53" xfId="0" applyFont="1" applyBorder="1" applyAlignment="1">
      <alignment horizontal="center" vertical="center"/>
    </xf>
    <xf numFmtId="0" fontId="4" fillId="10" borderId="53" xfId="0" applyFont="1" applyFill="1" applyBorder="1" applyAlignment="1">
      <alignment horizontal="center" vertical="center"/>
    </xf>
    <xf numFmtId="0" fontId="0" fillId="16" borderId="0" xfId="0" applyFill="1">
      <alignment vertical="center"/>
    </xf>
    <xf numFmtId="0" fontId="0" fillId="16" borderId="61" xfId="0" applyFill="1" applyBorder="1">
      <alignment vertical="center"/>
    </xf>
    <xf numFmtId="0" fontId="0" fillId="16" borderId="62" xfId="0" applyFill="1" applyBorder="1">
      <alignment vertical="center"/>
    </xf>
    <xf numFmtId="0" fontId="0" fillId="6" borderId="53" xfId="0" applyFill="1" applyBorder="1">
      <alignment vertical="center"/>
    </xf>
    <xf numFmtId="0" fontId="14" fillId="5" borderId="53" xfId="0" applyFont="1" applyFill="1" applyBorder="1">
      <alignment vertical="center"/>
    </xf>
    <xf numFmtId="0" fontId="15" fillId="6" borderId="53" xfId="0" applyFont="1" applyFill="1" applyBorder="1" applyAlignment="1">
      <alignment horizontal="center" vertical="center"/>
    </xf>
    <xf numFmtId="0" fontId="14" fillId="6" borderId="53" xfId="0" applyFont="1" applyFill="1" applyBorder="1">
      <alignment vertical="center"/>
    </xf>
    <xf numFmtId="0" fontId="16" fillId="6" borderId="53" xfId="0" applyFont="1" applyFill="1" applyBorder="1" applyAlignment="1">
      <alignment horizontal="right"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8" borderId="66" xfId="0" applyFill="1" applyBorder="1">
      <alignment vertical="center"/>
    </xf>
    <xf numFmtId="0" fontId="0" fillId="18" borderId="67" xfId="0" applyFill="1" applyBorder="1">
      <alignment vertical="center"/>
    </xf>
    <xf numFmtId="0" fontId="0" fillId="19" borderId="0" xfId="0" applyFill="1">
      <alignment vertical="center"/>
    </xf>
    <xf numFmtId="0" fontId="0" fillId="19" borderId="68" xfId="0" applyFill="1" applyBorder="1">
      <alignment vertical="center"/>
    </xf>
    <xf numFmtId="0" fontId="0" fillId="19" borderId="69" xfId="0" applyFill="1" applyBorder="1">
      <alignment vertical="center"/>
    </xf>
    <xf numFmtId="0" fontId="22" fillId="12" borderId="0" xfId="0" applyFont="1" applyFill="1" applyAlignment="1">
      <alignment horizontal="center" vertical="distributed" textRotation="255"/>
    </xf>
    <xf numFmtId="0" fontId="22" fillId="12" borderId="0" xfId="0" applyFont="1" applyFill="1" applyAlignment="1">
      <alignment horizontal="center" vertical="distributed" textRotation="255" indent="3"/>
    </xf>
    <xf numFmtId="177" fontId="25" fillId="11" borderId="13" xfId="0" applyNumberFormat="1" applyFont="1" applyFill="1" applyBorder="1" applyAlignment="1">
      <alignment horizontal="right" vertical="center"/>
    </xf>
    <xf numFmtId="177" fontId="25" fillId="11" borderId="14" xfId="0" applyNumberFormat="1" applyFont="1" applyFill="1" applyBorder="1" applyAlignment="1">
      <alignment horizontal="right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21" fillId="14" borderId="54" xfId="0" applyFont="1" applyFill="1" applyBorder="1" applyAlignment="1">
      <alignment horizontal="center" vertical="center" wrapText="1"/>
    </xf>
    <xf numFmtId="0" fontId="21" fillId="14" borderId="55" xfId="0" applyFont="1" applyFill="1" applyBorder="1" applyAlignment="1">
      <alignment horizontal="center" vertical="center" wrapText="1"/>
    </xf>
    <xf numFmtId="0" fontId="21" fillId="14" borderId="56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43" xfId="0" applyFont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13" fillId="6" borderId="0" xfId="0" applyFont="1" applyFill="1" applyAlignment="1">
      <alignment horizontal="left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18" fillId="6" borderId="54" xfId="0" applyFont="1" applyFill="1" applyBorder="1" applyAlignment="1">
      <alignment horizontal="center" vertical="center"/>
    </xf>
    <xf numFmtId="0" fontId="18" fillId="6" borderId="55" xfId="0" applyFont="1" applyFill="1" applyBorder="1" applyAlignment="1">
      <alignment horizontal="center" vertical="center"/>
    </xf>
    <xf numFmtId="0" fontId="18" fillId="6" borderId="56" xfId="0" applyFont="1" applyFill="1" applyBorder="1" applyAlignment="1">
      <alignment horizontal="center" vertical="center"/>
    </xf>
    <xf numFmtId="0" fontId="4" fillId="15" borderId="53" xfId="0" applyFont="1" applyFill="1" applyBorder="1" applyAlignment="1">
      <alignment horizontal="center" vertical="center"/>
    </xf>
    <xf numFmtId="0" fontId="11" fillId="12" borderId="49" xfId="0" applyFont="1" applyFill="1" applyBorder="1" applyAlignment="1">
      <alignment vertical="center" wrapText="1"/>
    </xf>
    <xf numFmtId="0" fontId="11" fillId="12" borderId="60" xfId="0" applyFont="1" applyFill="1" applyBorder="1" applyAlignment="1">
      <alignment vertical="center" wrapText="1"/>
    </xf>
    <xf numFmtId="0" fontId="11" fillId="12" borderId="50" xfId="0" applyFont="1" applyFill="1" applyBorder="1" applyAlignment="1">
      <alignment vertical="center" wrapText="1"/>
    </xf>
    <xf numFmtId="0" fontId="4" fillId="15" borderId="57" xfId="0" applyFont="1" applyFill="1" applyBorder="1" applyAlignment="1">
      <alignment horizontal="center" vertical="center"/>
    </xf>
    <xf numFmtId="0" fontId="4" fillId="15" borderId="58" xfId="0" applyFont="1" applyFill="1" applyBorder="1" applyAlignment="1">
      <alignment horizontal="center" vertical="center"/>
    </xf>
    <xf numFmtId="0" fontId="4" fillId="15" borderId="59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left" vertical="center"/>
    </xf>
    <xf numFmtId="0" fontId="13" fillId="6" borderId="14" xfId="0" applyFont="1" applyFill="1" applyBorder="1" applyAlignment="1">
      <alignment horizontal="left" vertical="center"/>
    </xf>
    <xf numFmtId="0" fontId="13" fillId="6" borderId="54" xfId="0" applyFont="1" applyFill="1" applyBorder="1" applyAlignment="1">
      <alignment horizontal="left" vertical="center"/>
    </xf>
    <xf numFmtId="0" fontId="13" fillId="6" borderId="55" xfId="0" applyFont="1" applyFill="1" applyBorder="1" applyAlignment="1">
      <alignment horizontal="left" vertical="center"/>
    </xf>
    <xf numFmtId="0" fontId="13" fillId="6" borderId="56" xfId="0" applyFont="1" applyFill="1" applyBorder="1" applyAlignment="1">
      <alignment horizontal="left" vertical="center"/>
    </xf>
    <xf numFmtId="0" fontId="18" fillId="6" borderId="54" xfId="0" applyFont="1" applyFill="1" applyBorder="1" applyAlignment="1">
      <alignment horizontal="left" vertical="center"/>
    </xf>
    <xf numFmtId="0" fontId="18" fillId="6" borderId="55" xfId="0" applyFont="1" applyFill="1" applyBorder="1" applyAlignment="1">
      <alignment horizontal="left" vertical="center"/>
    </xf>
    <xf numFmtId="0" fontId="18" fillId="6" borderId="56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4" fillId="13" borderId="53" xfId="0" applyFont="1" applyFill="1" applyBorder="1" applyAlignment="1">
      <alignment vertical="center"/>
    </xf>
  </cellXfs>
  <cellStyles count="1">
    <cellStyle name="一般" xfId="0" builtinId="0"/>
  </cellStyles>
  <dxfs count="0"/>
  <tableStyles count="1" defaultTableStyle="TableStyleMedium9" defaultPivotStyle="PivotStyleLight16">
    <tableStyle name="Invisible" pivot="0" table="0" count="0" xr9:uid="{E294BAC5-F46C-43C7-946A-66EE644D82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trlProps/ctrlProp1.xml><?xml version="1.0" encoding="utf-8"?>
<formControlPr xmlns="http://schemas.microsoft.com/office/spreadsheetml/2009/9/main" objectType="Spin" dx="16" fmlaLink="I4" max="10" page="10" val="0"/>
</file>

<file path=xl/ctrlProps/ctrlProp10.xml><?xml version="1.0" encoding="utf-8"?>
<formControlPr xmlns="http://schemas.microsoft.com/office/spreadsheetml/2009/9/main" objectType="Spin" dx="16" fmlaLink="I14" max="10" page="10" val="0"/>
</file>

<file path=xl/ctrlProps/ctrlProp100.xml><?xml version="1.0" encoding="utf-8"?>
<formControlPr xmlns="http://schemas.microsoft.com/office/spreadsheetml/2009/9/main" objectType="Spin" dx="16" fmlaLink="I128" max="10" page="10" val="0"/>
</file>

<file path=xl/ctrlProps/ctrlProp101.xml><?xml version="1.0" encoding="utf-8"?>
<formControlPr xmlns="http://schemas.microsoft.com/office/spreadsheetml/2009/9/main" objectType="Spin" dx="16" fmlaLink="I130" max="10" page="10" val="0"/>
</file>

<file path=xl/ctrlProps/ctrlProp102.xml><?xml version="1.0" encoding="utf-8"?>
<formControlPr xmlns="http://schemas.microsoft.com/office/spreadsheetml/2009/9/main" objectType="Spin" dx="16" fmlaLink="I131" max="10" page="10" val="0"/>
</file>

<file path=xl/ctrlProps/ctrlProp103.xml><?xml version="1.0" encoding="utf-8"?>
<formControlPr xmlns="http://schemas.microsoft.com/office/spreadsheetml/2009/9/main" objectType="Spin" dx="16" fmlaLink="I132" max="10" page="10" val="0"/>
</file>

<file path=xl/ctrlProps/ctrlProp104.xml><?xml version="1.0" encoding="utf-8"?>
<formControlPr xmlns="http://schemas.microsoft.com/office/spreadsheetml/2009/9/main" objectType="Spin" dx="16" fmlaLink="I133" max="10" page="10" val="0"/>
</file>

<file path=xl/ctrlProps/ctrlProp105.xml><?xml version="1.0" encoding="utf-8"?>
<formControlPr xmlns="http://schemas.microsoft.com/office/spreadsheetml/2009/9/main" objectType="Spin" dx="16" fmlaLink="I134" max="10" page="10" val="0"/>
</file>

<file path=xl/ctrlProps/ctrlProp11.xml><?xml version="1.0" encoding="utf-8"?>
<formControlPr xmlns="http://schemas.microsoft.com/office/spreadsheetml/2009/9/main" objectType="Spin" dx="16" fmlaLink="I16" max="10" page="10" val="0"/>
</file>

<file path=xl/ctrlProps/ctrlProp12.xml><?xml version="1.0" encoding="utf-8"?>
<formControlPr xmlns="http://schemas.microsoft.com/office/spreadsheetml/2009/9/main" objectType="Spin" dx="16" fmlaLink="I17" max="10" page="10" val="0"/>
</file>

<file path=xl/ctrlProps/ctrlProp13.xml><?xml version="1.0" encoding="utf-8"?>
<formControlPr xmlns="http://schemas.microsoft.com/office/spreadsheetml/2009/9/main" objectType="Spin" dx="16" fmlaLink="I18" max="10" page="10" val="0"/>
</file>

<file path=xl/ctrlProps/ctrlProp14.xml><?xml version="1.0" encoding="utf-8"?>
<formControlPr xmlns="http://schemas.microsoft.com/office/spreadsheetml/2009/9/main" objectType="Spin" dx="16" fmlaLink="I19" max="10" page="10" val="0"/>
</file>

<file path=xl/ctrlProps/ctrlProp15.xml><?xml version="1.0" encoding="utf-8"?>
<formControlPr xmlns="http://schemas.microsoft.com/office/spreadsheetml/2009/9/main" objectType="Spin" dx="16" fmlaLink="I20" max="10" page="10" val="0"/>
</file>

<file path=xl/ctrlProps/ctrlProp16.xml><?xml version="1.0" encoding="utf-8"?>
<formControlPr xmlns="http://schemas.microsoft.com/office/spreadsheetml/2009/9/main" objectType="Spin" dx="16" fmlaLink="I22" max="10" page="10" val="0"/>
</file>

<file path=xl/ctrlProps/ctrlProp17.xml><?xml version="1.0" encoding="utf-8"?>
<formControlPr xmlns="http://schemas.microsoft.com/office/spreadsheetml/2009/9/main" objectType="Spin" dx="16" fmlaLink="I23" max="10" page="10" val="0"/>
</file>

<file path=xl/ctrlProps/ctrlProp18.xml><?xml version="1.0" encoding="utf-8"?>
<formControlPr xmlns="http://schemas.microsoft.com/office/spreadsheetml/2009/9/main" objectType="Spin" dx="16" fmlaLink="I24" max="10" page="10" val="0"/>
</file>

<file path=xl/ctrlProps/ctrlProp19.xml><?xml version="1.0" encoding="utf-8"?>
<formControlPr xmlns="http://schemas.microsoft.com/office/spreadsheetml/2009/9/main" objectType="Spin" dx="16" fmlaLink="I25" max="10" page="10" val="0"/>
</file>

<file path=xl/ctrlProps/ctrlProp2.xml><?xml version="1.0" encoding="utf-8"?>
<formControlPr xmlns="http://schemas.microsoft.com/office/spreadsheetml/2009/9/main" objectType="Spin" dx="16" fmlaLink="I5" max="10" page="10" val="0"/>
</file>

<file path=xl/ctrlProps/ctrlProp20.xml><?xml version="1.0" encoding="utf-8"?>
<formControlPr xmlns="http://schemas.microsoft.com/office/spreadsheetml/2009/9/main" objectType="Spin" dx="16" fmlaLink="I26" max="10" page="10" val="0"/>
</file>

<file path=xl/ctrlProps/ctrlProp21.xml><?xml version="1.0" encoding="utf-8"?>
<formControlPr xmlns="http://schemas.microsoft.com/office/spreadsheetml/2009/9/main" objectType="Spin" dx="16" fmlaLink="I28" max="10" page="10" val="0"/>
</file>

<file path=xl/ctrlProps/ctrlProp22.xml><?xml version="1.0" encoding="utf-8"?>
<formControlPr xmlns="http://schemas.microsoft.com/office/spreadsheetml/2009/9/main" objectType="Spin" dx="16" fmlaLink="I29" max="10" page="10" val="0"/>
</file>

<file path=xl/ctrlProps/ctrlProp23.xml><?xml version="1.0" encoding="utf-8"?>
<formControlPr xmlns="http://schemas.microsoft.com/office/spreadsheetml/2009/9/main" objectType="Spin" dx="16" fmlaLink="I30" max="10" page="10" val="0"/>
</file>

<file path=xl/ctrlProps/ctrlProp24.xml><?xml version="1.0" encoding="utf-8"?>
<formControlPr xmlns="http://schemas.microsoft.com/office/spreadsheetml/2009/9/main" objectType="Spin" dx="16" fmlaLink="I31" max="10" page="10" val="0"/>
</file>

<file path=xl/ctrlProps/ctrlProp25.xml><?xml version="1.0" encoding="utf-8"?>
<formControlPr xmlns="http://schemas.microsoft.com/office/spreadsheetml/2009/9/main" objectType="Spin" dx="16" fmlaLink="I32" max="10" page="10" val="0"/>
</file>

<file path=xl/ctrlProps/ctrlProp26.xml><?xml version="1.0" encoding="utf-8"?>
<formControlPr xmlns="http://schemas.microsoft.com/office/spreadsheetml/2009/9/main" objectType="Spin" dx="16" fmlaLink="I34" max="10" page="10" val="0"/>
</file>

<file path=xl/ctrlProps/ctrlProp27.xml><?xml version="1.0" encoding="utf-8"?>
<formControlPr xmlns="http://schemas.microsoft.com/office/spreadsheetml/2009/9/main" objectType="Spin" dx="16" fmlaLink="I35" max="10" page="10" val="0"/>
</file>

<file path=xl/ctrlProps/ctrlProp28.xml><?xml version="1.0" encoding="utf-8"?>
<formControlPr xmlns="http://schemas.microsoft.com/office/spreadsheetml/2009/9/main" objectType="Spin" dx="16" fmlaLink="I36" max="10" page="10" val="0"/>
</file>

<file path=xl/ctrlProps/ctrlProp29.xml><?xml version="1.0" encoding="utf-8"?>
<formControlPr xmlns="http://schemas.microsoft.com/office/spreadsheetml/2009/9/main" objectType="Spin" dx="16" fmlaLink="I37" max="10" page="10" val="0"/>
</file>

<file path=xl/ctrlProps/ctrlProp3.xml><?xml version="1.0" encoding="utf-8"?>
<formControlPr xmlns="http://schemas.microsoft.com/office/spreadsheetml/2009/9/main" objectType="Spin" dx="16" fmlaLink="I6" max="10" page="10" val="0"/>
</file>

<file path=xl/ctrlProps/ctrlProp30.xml><?xml version="1.0" encoding="utf-8"?>
<formControlPr xmlns="http://schemas.microsoft.com/office/spreadsheetml/2009/9/main" objectType="Spin" dx="16" fmlaLink="I38" max="10" page="10" val="0"/>
</file>

<file path=xl/ctrlProps/ctrlProp31.xml><?xml version="1.0" encoding="utf-8"?>
<formControlPr xmlns="http://schemas.microsoft.com/office/spreadsheetml/2009/9/main" objectType="Spin" dx="16" fmlaLink="I40" max="10" page="10" val="0"/>
</file>

<file path=xl/ctrlProps/ctrlProp32.xml><?xml version="1.0" encoding="utf-8"?>
<formControlPr xmlns="http://schemas.microsoft.com/office/spreadsheetml/2009/9/main" objectType="Spin" dx="16" fmlaLink="I41" max="10" page="10" val="0"/>
</file>

<file path=xl/ctrlProps/ctrlProp33.xml><?xml version="1.0" encoding="utf-8"?>
<formControlPr xmlns="http://schemas.microsoft.com/office/spreadsheetml/2009/9/main" objectType="Spin" dx="16" fmlaLink="I42" max="10" page="10" val="0"/>
</file>

<file path=xl/ctrlProps/ctrlProp34.xml><?xml version="1.0" encoding="utf-8"?>
<formControlPr xmlns="http://schemas.microsoft.com/office/spreadsheetml/2009/9/main" objectType="Spin" dx="16" fmlaLink="I43" max="10" page="10" val="0"/>
</file>

<file path=xl/ctrlProps/ctrlProp35.xml><?xml version="1.0" encoding="utf-8"?>
<formControlPr xmlns="http://schemas.microsoft.com/office/spreadsheetml/2009/9/main" objectType="Spin" dx="16" fmlaLink="I44" max="10" page="10" val="0"/>
</file>

<file path=xl/ctrlProps/ctrlProp36.xml><?xml version="1.0" encoding="utf-8"?>
<formControlPr xmlns="http://schemas.microsoft.com/office/spreadsheetml/2009/9/main" objectType="Spin" dx="16" fmlaLink="I49" max="10" page="10" val="0"/>
</file>

<file path=xl/ctrlProps/ctrlProp37.xml><?xml version="1.0" encoding="utf-8"?>
<formControlPr xmlns="http://schemas.microsoft.com/office/spreadsheetml/2009/9/main" objectType="Spin" dx="16" fmlaLink="I50" max="10" page="10" val="0"/>
</file>

<file path=xl/ctrlProps/ctrlProp38.xml><?xml version="1.0" encoding="utf-8"?>
<formControlPr xmlns="http://schemas.microsoft.com/office/spreadsheetml/2009/9/main" objectType="Spin" dx="16" fmlaLink="I51" max="10" page="10" val="0"/>
</file>

<file path=xl/ctrlProps/ctrlProp39.xml><?xml version="1.0" encoding="utf-8"?>
<formControlPr xmlns="http://schemas.microsoft.com/office/spreadsheetml/2009/9/main" objectType="Spin" dx="16" fmlaLink="I52" max="10" page="10" val="0"/>
</file>

<file path=xl/ctrlProps/ctrlProp4.xml><?xml version="1.0" encoding="utf-8"?>
<formControlPr xmlns="http://schemas.microsoft.com/office/spreadsheetml/2009/9/main" objectType="Spin" dx="16" fmlaLink="I7" max="10" page="10" val="0"/>
</file>

<file path=xl/ctrlProps/ctrlProp40.xml><?xml version="1.0" encoding="utf-8"?>
<formControlPr xmlns="http://schemas.microsoft.com/office/spreadsheetml/2009/9/main" objectType="Spin" dx="16" fmlaLink="I53" max="10" page="10" val="0"/>
</file>

<file path=xl/ctrlProps/ctrlProp41.xml><?xml version="1.0" encoding="utf-8"?>
<formControlPr xmlns="http://schemas.microsoft.com/office/spreadsheetml/2009/9/main" objectType="Spin" dx="16" fmlaLink="I55" max="10" page="10" val="0"/>
</file>

<file path=xl/ctrlProps/ctrlProp42.xml><?xml version="1.0" encoding="utf-8"?>
<formControlPr xmlns="http://schemas.microsoft.com/office/spreadsheetml/2009/9/main" objectType="Spin" dx="16" fmlaLink="I56" max="10" page="10" val="0"/>
</file>

<file path=xl/ctrlProps/ctrlProp43.xml><?xml version="1.0" encoding="utf-8"?>
<formControlPr xmlns="http://schemas.microsoft.com/office/spreadsheetml/2009/9/main" objectType="Spin" dx="16" fmlaLink="I57" max="10" page="10" val="0"/>
</file>

<file path=xl/ctrlProps/ctrlProp44.xml><?xml version="1.0" encoding="utf-8"?>
<formControlPr xmlns="http://schemas.microsoft.com/office/spreadsheetml/2009/9/main" objectType="Spin" dx="16" fmlaLink="I58" max="10" page="10" val="0"/>
</file>

<file path=xl/ctrlProps/ctrlProp45.xml><?xml version="1.0" encoding="utf-8"?>
<formControlPr xmlns="http://schemas.microsoft.com/office/spreadsheetml/2009/9/main" objectType="Spin" dx="16" fmlaLink="I59" max="10" page="10" val="0"/>
</file>

<file path=xl/ctrlProps/ctrlProp46.xml><?xml version="1.0" encoding="utf-8"?>
<formControlPr xmlns="http://schemas.microsoft.com/office/spreadsheetml/2009/9/main" objectType="Spin" dx="16" fmlaLink="I61" max="10" page="10" val="0"/>
</file>

<file path=xl/ctrlProps/ctrlProp47.xml><?xml version="1.0" encoding="utf-8"?>
<formControlPr xmlns="http://schemas.microsoft.com/office/spreadsheetml/2009/9/main" objectType="Spin" dx="16" fmlaLink="I62" max="10" page="10" val="0"/>
</file>

<file path=xl/ctrlProps/ctrlProp48.xml><?xml version="1.0" encoding="utf-8"?>
<formControlPr xmlns="http://schemas.microsoft.com/office/spreadsheetml/2009/9/main" objectType="Spin" dx="16" fmlaLink="$I$63" max="10" page="10" val="0"/>
</file>

<file path=xl/ctrlProps/ctrlProp49.xml><?xml version="1.0" encoding="utf-8"?>
<formControlPr xmlns="http://schemas.microsoft.com/office/spreadsheetml/2009/9/main" objectType="Spin" dx="16" fmlaLink="$I$64" max="10" page="10" val="0"/>
</file>

<file path=xl/ctrlProps/ctrlProp5.xml><?xml version="1.0" encoding="utf-8"?>
<formControlPr xmlns="http://schemas.microsoft.com/office/spreadsheetml/2009/9/main" objectType="Spin" dx="16" fmlaLink="I8" max="10" page="10" val="0"/>
</file>

<file path=xl/ctrlProps/ctrlProp50.xml><?xml version="1.0" encoding="utf-8"?>
<formControlPr xmlns="http://schemas.microsoft.com/office/spreadsheetml/2009/9/main" objectType="Spin" dx="16" fmlaLink="I65" max="10" page="10" val="0"/>
</file>

<file path=xl/ctrlProps/ctrlProp51.xml><?xml version="1.0" encoding="utf-8"?>
<formControlPr xmlns="http://schemas.microsoft.com/office/spreadsheetml/2009/9/main" objectType="Spin" dx="16" fmlaLink="I67" max="10" page="10" val="0"/>
</file>

<file path=xl/ctrlProps/ctrlProp52.xml><?xml version="1.0" encoding="utf-8"?>
<formControlPr xmlns="http://schemas.microsoft.com/office/spreadsheetml/2009/9/main" objectType="Spin" dx="16" fmlaLink="I68" max="10" page="10" val="0"/>
</file>

<file path=xl/ctrlProps/ctrlProp53.xml><?xml version="1.0" encoding="utf-8"?>
<formControlPr xmlns="http://schemas.microsoft.com/office/spreadsheetml/2009/9/main" objectType="Spin" dx="16" fmlaLink="I69" max="10" page="10" val="0"/>
</file>

<file path=xl/ctrlProps/ctrlProp54.xml><?xml version="1.0" encoding="utf-8"?>
<formControlPr xmlns="http://schemas.microsoft.com/office/spreadsheetml/2009/9/main" objectType="Spin" dx="16" fmlaLink="I70" max="10" page="10" val="0"/>
</file>

<file path=xl/ctrlProps/ctrlProp55.xml><?xml version="1.0" encoding="utf-8"?>
<formControlPr xmlns="http://schemas.microsoft.com/office/spreadsheetml/2009/9/main" objectType="Spin" dx="16" fmlaLink="I71" max="10" page="10" val="0"/>
</file>

<file path=xl/ctrlProps/ctrlProp56.xml><?xml version="1.0" encoding="utf-8"?>
<formControlPr xmlns="http://schemas.microsoft.com/office/spreadsheetml/2009/9/main" objectType="Spin" dx="16" fmlaLink="I73" max="10" page="10" val="0"/>
</file>

<file path=xl/ctrlProps/ctrlProp57.xml><?xml version="1.0" encoding="utf-8"?>
<formControlPr xmlns="http://schemas.microsoft.com/office/spreadsheetml/2009/9/main" objectType="Spin" dx="16" fmlaLink="I74" max="10" page="10" val="0"/>
</file>

<file path=xl/ctrlProps/ctrlProp58.xml><?xml version="1.0" encoding="utf-8"?>
<formControlPr xmlns="http://schemas.microsoft.com/office/spreadsheetml/2009/9/main" objectType="Spin" dx="16" fmlaLink="I75" max="10" page="10" val="0"/>
</file>

<file path=xl/ctrlProps/ctrlProp59.xml><?xml version="1.0" encoding="utf-8"?>
<formControlPr xmlns="http://schemas.microsoft.com/office/spreadsheetml/2009/9/main" objectType="Spin" dx="16" fmlaLink="I76" max="10" page="10" val="0"/>
</file>

<file path=xl/ctrlProps/ctrlProp6.xml><?xml version="1.0" encoding="utf-8"?>
<formControlPr xmlns="http://schemas.microsoft.com/office/spreadsheetml/2009/9/main" objectType="Spin" dx="16" fmlaLink="I10" max="10" page="10" val="0"/>
</file>

<file path=xl/ctrlProps/ctrlProp60.xml><?xml version="1.0" encoding="utf-8"?>
<formControlPr xmlns="http://schemas.microsoft.com/office/spreadsheetml/2009/9/main" objectType="Spin" dx="16" fmlaLink="I77" max="10" page="10" val="0"/>
</file>

<file path=xl/ctrlProps/ctrlProp61.xml><?xml version="1.0" encoding="utf-8"?>
<formControlPr xmlns="http://schemas.microsoft.com/office/spreadsheetml/2009/9/main" objectType="Spin" dx="16" fmlaLink="I79" max="10" page="10" val="0"/>
</file>

<file path=xl/ctrlProps/ctrlProp62.xml><?xml version="1.0" encoding="utf-8"?>
<formControlPr xmlns="http://schemas.microsoft.com/office/spreadsheetml/2009/9/main" objectType="Spin" dx="16" fmlaLink="I80" max="10" page="10" val="0"/>
</file>

<file path=xl/ctrlProps/ctrlProp63.xml><?xml version="1.0" encoding="utf-8"?>
<formControlPr xmlns="http://schemas.microsoft.com/office/spreadsheetml/2009/9/main" objectType="Spin" dx="16" fmlaLink="I81" max="10" page="10" val="0"/>
</file>

<file path=xl/ctrlProps/ctrlProp64.xml><?xml version="1.0" encoding="utf-8"?>
<formControlPr xmlns="http://schemas.microsoft.com/office/spreadsheetml/2009/9/main" objectType="Spin" dx="16" fmlaLink="I82" max="10" page="10" val="0"/>
</file>

<file path=xl/ctrlProps/ctrlProp65.xml><?xml version="1.0" encoding="utf-8"?>
<formControlPr xmlns="http://schemas.microsoft.com/office/spreadsheetml/2009/9/main" objectType="Spin" dx="16" fmlaLink="I83" max="10" page="10" val="0"/>
</file>

<file path=xl/ctrlProps/ctrlProp66.xml><?xml version="1.0" encoding="utf-8"?>
<formControlPr xmlns="http://schemas.microsoft.com/office/spreadsheetml/2009/9/main" objectType="Spin" dx="16" fmlaLink="I85" max="10" page="10" val="0"/>
</file>

<file path=xl/ctrlProps/ctrlProp67.xml><?xml version="1.0" encoding="utf-8"?>
<formControlPr xmlns="http://schemas.microsoft.com/office/spreadsheetml/2009/9/main" objectType="Spin" dx="16" fmlaLink="I86" max="10" page="10" val="0"/>
</file>

<file path=xl/ctrlProps/ctrlProp68.xml><?xml version="1.0" encoding="utf-8"?>
<formControlPr xmlns="http://schemas.microsoft.com/office/spreadsheetml/2009/9/main" objectType="Spin" dx="16" fmlaLink="I87" max="10" page="10" val="0"/>
</file>

<file path=xl/ctrlProps/ctrlProp69.xml><?xml version="1.0" encoding="utf-8"?>
<formControlPr xmlns="http://schemas.microsoft.com/office/spreadsheetml/2009/9/main" objectType="Spin" dx="16" fmlaLink="I88" max="10" page="10" val="0"/>
</file>

<file path=xl/ctrlProps/ctrlProp7.xml><?xml version="1.0" encoding="utf-8"?>
<formControlPr xmlns="http://schemas.microsoft.com/office/spreadsheetml/2009/9/main" objectType="Spin" dx="16" fmlaLink="I11" max="10" page="10" val="0"/>
</file>

<file path=xl/ctrlProps/ctrlProp70.xml><?xml version="1.0" encoding="utf-8"?>
<formControlPr xmlns="http://schemas.microsoft.com/office/spreadsheetml/2009/9/main" objectType="Spin" dx="16" fmlaLink="I89" max="10" page="10" val="0"/>
</file>

<file path=xl/ctrlProps/ctrlProp71.xml><?xml version="1.0" encoding="utf-8"?>
<formControlPr xmlns="http://schemas.microsoft.com/office/spreadsheetml/2009/9/main" objectType="Spin" dx="16" fmlaLink="I94" max="10" page="10" val="0"/>
</file>

<file path=xl/ctrlProps/ctrlProp72.xml><?xml version="1.0" encoding="utf-8"?>
<formControlPr xmlns="http://schemas.microsoft.com/office/spreadsheetml/2009/9/main" objectType="Spin" dx="16" fmlaLink="I95" max="10" page="10" val="0"/>
</file>

<file path=xl/ctrlProps/ctrlProp73.xml><?xml version="1.0" encoding="utf-8"?>
<formControlPr xmlns="http://schemas.microsoft.com/office/spreadsheetml/2009/9/main" objectType="Spin" dx="16" fmlaLink="I96" max="10" page="10" val="0"/>
</file>

<file path=xl/ctrlProps/ctrlProp74.xml><?xml version="1.0" encoding="utf-8"?>
<formControlPr xmlns="http://schemas.microsoft.com/office/spreadsheetml/2009/9/main" objectType="Spin" dx="16" fmlaLink="I97" max="10" page="10" val="0"/>
</file>

<file path=xl/ctrlProps/ctrlProp75.xml><?xml version="1.0" encoding="utf-8"?>
<formControlPr xmlns="http://schemas.microsoft.com/office/spreadsheetml/2009/9/main" objectType="Spin" dx="16" fmlaLink="I98" max="10" page="10" val="0"/>
</file>

<file path=xl/ctrlProps/ctrlProp76.xml><?xml version="1.0" encoding="utf-8"?>
<formControlPr xmlns="http://schemas.microsoft.com/office/spreadsheetml/2009/9/main" objectType="Spin" dx="16" fmlaLink="I100" max="10" page="10" val="0"/>
</file>

<file path=xl/ctrlProps/ctrlProp77.xml><?xml version="1.0" encoding="utf-8"?>
<formControlPr xmlns="http://schemas.microsoft.com/office/spreadsheetml/2009/9/main" objectType="Spin" dx="16" fmlaLink="I101" max="10" page="10" val="0"/>
</file>

<file path=xl/ctrlProps/ctrlProp78.xml><?xml version="1.0" encoding="utf-8"?>
<formControlPr xmlns="http://schemas.microsoft.com/office/spreadsheetml/2009/9/main" objectType="Spin" dx="16" fmlaLink="I102" max="10" page="10" val="0"/>
</file>

<file path=xl/ctrlProps/ctrlProp79.xml><?xml version="1.0" encoding="utf-8"?>
<formControlPr xmlns="http://schemas.microsoft.com/office/spreadsheetml/2009/9/main" objectType="Spin" dx="16" fmlaLink="I103" max="10" page="10" val="0"/>
</file>

<file path=xl/ctrlProps/ctrlProp8.xml><?xml version="1.0" encoding="utf-8"?>
<formControlPr xmlns="http://schemas.microsoft.com/office/spreadsheetml/2009/9/main" objectType="Spin" dx="16" fmlaLink="I12" max="10" page="10" val="0"/>
</file>

<file path=xl/ctrlProps/ctrlProp80.xml><?xml version="1.0" encoding="utf-8"?>
<formControlPr xmlns="http://schemas.microsoft.com/office/spreadsheetml/2009/9/main" objectType="Spin" dx="16" fmlaLink="I104" max="10" page="10" val="0"/>
</file>

<file path=xl/ctrlProps/ctrlProp81.xml><?xml version="1.0" encoding="utf-8"?>
<formControlPr xmlns="http://schemas.microsoft.com/office/spreadsheetml/2009/9/main" objectType="Spin" dx="16" fmlaLink="I106" max="10" page="10" val="0"/>
</file>

<file path=xl/ctrlProps/ctrlProp82.xml><?xml version="1.0" encoding="utf-8"?>
<formControlPr xmlns="http://schemas.microsoft.com/office/spreadsheetml/2009/9/main" objectType="Spin" dx="16" fmlaLink="I107" max="10" page="10" val="0"/>
</file>

<file path=xl/ctrlProps/ctrlProp83.xml><?xml version="1.0" encoding="utf-8"?>
<formControlPr xmlns="http://schemas.microsoft.com/office/spreadsheetml/2009/9/main" objectType="Spin" dx="16" fmlaLink="I108" max="10" page="10" val="0"/>
</file>

<file path=xl/ctrlProps/ctrlProp84.xml><?xml version="1.0" encoding="utf-8"?>
<formControlPr xmlns="http://schemas.microsoft.com/office/spreadsheetml/2009/9/main" objectType="Spin" dx="16" fmlaLink="I109" max="10" page="10" val="0"/>
</file>

<file path=xl/ctrlProps/ctrlProp85.xml><?xml version="1.0" encoding="utf-8"?>
<formControlPr xmlns="http://schemas.microsoft.com/office/spreadsheetml/2009/9/main" objectType="Spin" dx="16" fmlaLink="I110" max="10" page="10" val="0"/>
</file>

<file path=xl/ctrlProps/ctrlProp86.xml><?xml version="1.0" encoding="utf-8"?>
<formControlPr xmlns="http://schemas.microsoft.com/office/spreadsheetml/2009/9/main" objectType="Spin" dx="16" fmlaLink="I112" max="10" page="10" val="0"/>
</file>

<file path=xl/ctrlProps/ctrlProp87.xml><?xml version="1.0" encoding="utf-8"?>
<formControlPr xmlns="http://schemas.microsoft.com/office/spreadsheetml/2009/9/main" objectType="Spin" dx="16" fmlaLink="I113" max="10" page="10" val="0"/>
</file>

<file path=xl/ctrlProps/ctrlProp88.xml><?xml version="1.0" encoding="utf-8"?>
<formControlPr xmlns="http://schemas.microsoft.com/office/spreadsheetml/2009/9/main" objectType="Spin" dx="16" fmlaLink="I114" max="10" page="10" val="0"/>
</file>

<file path=xl/ctrlProps/ctrlProp89.xml><?xml version="1.0" encoding="utf-8"?>
<formControlPr xmlns="http://schemas.microsoft.com/office/spreadsheetml/2009/9/main" objectType="Spin" dx="16" fmlaLink="I115" max="10" page="10" val="0"/>
</file>

<file path=xl/ctrlProps/ctrlProp9.xml><?xml version="1.0" encoding="utf-8"?>
<formControlPr xmlns="http://schemas.microsoft.com/office/spreadsheetml/2009/9/main" objectType="Spin" dx="16" fmlaLink="I13" max="10" page="10" val="0"/>
</file>

<file path=xl/ctrlProps/ctrlProp90.xml><?xml version="1.0" encoding="utf-8"?>
<formControlPr xmlns="http://schemas.microsoft.com/office/spreadsheetml/2009/9/main" objectType="Spin" dx="16" fmlaLink="I116" max="10" page="10" val="0"/>
</file>

<file path=xl/ctrlProps/ctrlProp91.xml><?xml version="1.0" encoding="utf-8"?>
<formControlPr xmlns="http://schemas.microsoft.com/office/spreadsheetml/2009/9/main" objectType="Spin" dx="16" fmlaLink="I118" max="10" page="10" val="0"/>
</file>

<file path=xl/ctrlProps/ctrlProp92.xml><?xml version="1.0" encoding="utf-8"?>
<formControlPr xmlns="http://schemas.microsoft.com/office/spreadsheetml/2009/9/main" objectType="Spin" dx="16" fmlaLink="I119" max="10" page="10" val="0"/>
</file>

<file path=xl/ctrlProps/ctrlProp93.xml><?xml version="1.0" encoding="utf-8"?>
<formControlPr xmlns="http://schemas.microsoft.com/office/spreadsheetml/2009/9/main" objectType="Spin" dx="16" fmlaLink="I120" max="10" page="10" val="0"/>
</file>

<file path=xl/ctrlProps/ctrlProp94.xml><?xml version="1.0" encoding="utf-8"?>
<formControlPr xmlns="http://schemas.microsoft.com/office/spreadsheetml/2009/9/main" objectType="Spin" dx="16" fmlaLink="I121" max="10" page="10" val="0"/>
</file>

<file path=xl/ctrlProps/ctrlProp95.xml><?xml version="1.0" encoding="utf-8"?>
<formControlPr xmlns="http://schemas.microsoft.com/office/spreadsheetml/2009/9/main" objectType="Spin" dx="16" fmlaLink="I122" max="10" page="10" val="0"/>
</file>

<file path=xl/ctrlProps/ctrlProp96.xml><?xml version="1.0" encoding="utf-8"?>
<formControlPr xmlns="http://schemas.microsoft.com/office/spreadsheetml/2009/9/main" objectType="Spin" dx="16" fmlaLink="I124" max="10" page="10" val="0"/>
</file>

<file path=xl/ctrlProps/ctrlProp97.xml><?xml version="1.0" encoding="utf-8"?>
<formControlPr xmlns="http://schemas.microsoft.com/office/spreadsheetml/2009/9/main" objectType="Spin" dx="16" fmlaLink="I125" max="10" page="10" val="0"/>
</file>

<file path=xl/ctrlProps/ctrlProp98.xml><?xml version="1.0" encoding="utf-8"?>
<formControlPr xmlns="http://schemas.microsoft.com/office/spreadsheetml/2009/9/main" objectType="Spin" dx="16" fmlaLink="I126" max="10" page="10" val="0"/>
</file>

<file path=xl/ctrlProps/ctrlProp99.xml><?xml version="1.0" encoding="utf-8"?>
<formControlPr xmlns="http://schemas.microsoft.com/office/spreadsheetml/2009/9/main" objectType="Spin" dx="16" fmlaLink="I127" max="1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29105;&#37327;&#35430;&#31639;&#34920;!A1"/><Relationship Id="rId2" Type="http://schemas.openxmlformats.org/officeDocument/2006/relationships/hyperlink" Target="#&#26202;&#39184;"/><Relationship Id="rId1" Type="http://schemas.openxmlformats.org/officeDocument/2006/relationships/hyperlink" Target="#&#20013;&#39184;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0</xdr:row>
      <xdr:rowOff>85725</xdr:rowOff>
    </xdr:from>
    <xdr:to>
      <xdr:col>4</xdr:col>
      <xdr:colOff>0</xdr:colOff>
      <xdr:row>1</xdr:row>
      <xdr:rowOff>295275</xdr:rowOff>
    </xdr:to>
    <xdr:sp macro="" textlink="">
      <xdr:nvSpPr>
        <xdr:cNvPr id="1097" name="AutoShape 73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>
          <a:spLocks noChangeArrowheads="1"/>
        </xdr:cNvSpPr>
      </xdr:nvSpPr>
      <xdr:spPr bwMode="auto">
        <a:xfrm>
          <a:off x="828675" y="85725"/>
          <a:ext cx="1123950" cy="381000"/>
        </a:xfrm>
        <a:prstGeom prst="flowChartPunchedCard">
          <a:avLst/>
        </a:prstGeom>
        <a:solidFill>
          <a:srgbClr val="800000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36576" bIns="0" anchor="t" upright="1"/>
        <a:lstStyle/>
        <a:p>
          <a:pPr algn="ctr" rtl="0">
            <a:defRPr sz="1000"/>
          </a:pPr>
          <a:r>
            <a:rPr lang="zh-TW" altLang="en-US" sz="1800" b="0" i="0" strike="noStrike">
              <a:solidFill>
                <a:srgbClr val="FFFFFF"/>
              </a:solidFill>
              <a:latin typeface="華康隸書體W5"/>
            </a:rPr>
            <a:t>早餐</a:t>
          </a:r>
        </a:p>
      </xdr:txBody>
    </xdr:sp>
    <xdr:clientData/>
  </xdr:twoCellAnchor>
  <xdr:twoCellAnchor>
    <xdr:from>
      <xdr:col>4</xdr:col>
      <xdr:colOff>0</xdr:colOff>
      <xdr:row>0</xdr:row>
      <xdr:rowOff>85725</xdr:rowOff>
    </xdr:from>
    <xdr:to>
      <xdr:col>5</xdr:col>
      <xdr:colOff>171450</xdr:colOff>
      <xdr:row>1</xdr:row>
      <xdr:rowOff>295275</xdr:rowOff>
    </xdr:to>
    <xdr:sp macro="" textlink="">
      <xdr:nvSpPr>
        <xdr:cNvPr id="1100" name="AutoShape 76">
          <a:hlinkClick xmlns:r="http://schemas.openxmlformats.org/officeDocument/2006/relationships" r:id="rId1" tooltip="Goto中餐"/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Arrowheads="1"/>
        </xdr:cNvSpPr>
      </xdr:nvSpPr>
      <xdr:spPr bwMode="auto">
        <a:xfrm>
          <a:off x="1952625" y="85725"/>
          <a:ext cx="1114425" cy="381000"/>
        </a:xfrm>
        <a:prstGeom prst="flowChartPunchedCard">
          <a:avLst/>
        </a:prstGeom>
        <a:solidFill>
          <a:srgbClr val="FFCC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41148" rIns="36576" bIns="0" anchor="t" upright="1"/>
        <a:lstStyle/>
        <a:p>
          <a:pPr algn="ctr" rtl="0">
            <a:defRPr sz="1000"/>
          </a:pPr>
          <a:r>
            <a:rPr lang="zh-TW" altLang="en-US" sz="1800" b="0" i="0" strike="noStrike">
              <a:solidFill>
                <a:srgbClr val="333333"/>
              </a:solidFill>
              <a:latin typeface="華康隸書體W5"/>
            </a:rPr>
            <a:t>中餐</a:t>
          </a:r>
        </a:p>
      </xdr:txBody>
    </xdr:sp>
    <xdr:clientData/>
  </xdr:twoCellAnchor>
  <xdr:twoCellAnchor>
    <xdr:from>
      <xdr:col>5</xdr:col>
      <xdr:colOff>171450</xdr:colOff>
      <xdr:row>0</xdr:row>
      <xdr:rowOff>85725</xdr:rowOff>
    </xdr:from>
    <xdr:to>
      <xdr:col>6</xdr:col>
      <xdr:colOff>342900</xdr:colOff>
      <xdr:row>1</xdr:row>
      <xdr:rowOff>295275</xdr:rowOff>
    </xdr:to>
    <xdr:sp macro="" textlink="">
      <xdr:nvSpPr>
        <xdr:cNvPr id="1101" name="AutoShape 7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Arrowheads="1"/>
        </xdr:cNvSpPr>
      </xdr:nvSpPr>
      <xdr:spPr bwMode="auto">
        <a:xfrm>
          <a:off x="3067050" y="85725"/>
          <a:ext cx="1114425" cy="381000"/>
        </a:xfrm>
        <a:prstGeom prst="flowChartPunchedCard">
          <a:avLst/>
        </a:prstGeom>
        <a:solidFill>
          <a:srgbClr val="FFCC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sy="50000" kx="-2453608" rotWithShape="0">
            <a:srgbClr val="808080">
              <a:alpha val="50000"/>
            </a:srgbClr>
          </a:outerShdw>
        </a:effectLst>
      </xdr:spPr>
      <xdr:txBody>
        <a:bodyPr vertOverflow="clip" wrap="square" lIns="36576" tIns="41148" rIns="36576" bIns="0" anchor="t" upright="1"/>
        <a:lstStyle/>
        <a:p>
          <a:pPr algn="ctr" rtl="0">
            <a:defRPr sz="1000"/>
          </a:pPr>
          <a:r>
            <a:rPr lang="zh-TW" altLang="en-US" sz="1800" b="0" i="0" strike="noStrike">
              <a:solidFill>
                <a:srgbClr val="333333"/>
              </a:solidFill>
              <a:latin typeface="華康隸書體W5"/>
            </a:rPr>
            <a:t>晚餐</a:t>
          </a:r>
        </a:p>
      </xdr:txBody>
    </xdr:sp>
    <xdr:clientData/>
  </xdr:twoCellAnchor>
  <xdr:twoCellAnchor>
    <xdr:from>
      <xdr:col>1</xdr:col>
      <xdr:colOff>0</xdr:colOff>
      <xdr:row>38</xdr:row>
      <xdr:rowOff>0</xdr:rowOff>
    </xdr:from>
    <xdr:to>
      <xdr:col>2</xdr:col>
      <xdr:colOff>0</xdr:colOff>
      <xdr:row>39</xdr:row>
      <xdr:rowOff>0</xdr:rowOff>
    </xdr:to>
    <xdr:sp macro="" textlink="">
      <xdr:nvSpPr>
        <xdr:cNvPr id="1280" name="Line 78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ShapeType="1"/>
        </xdr:cNvSpPr>
      </xdr:nvSpPr>
      <xdr:spPr bwMode="auto">
        <a:xfrm flipV="1">
          <a:off x="219075" y="8191500"/>
          <a:ext cx="619125" cy="219075"/>
        </a:xfrm>
        <a:prstGeom prst="line">
          <a:avLst/>
        </a:prstGeom>
        <a:noFill/>
        <a:ln w="9525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1281" name="Line 82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ShapeType="1"/>
        </xdr:cNvSpPr>
      </xdr:nvSpPr>
      <xdr:spPr bwMode="auto">
        <a:xfrm flipV="1">
          <a:off x="219075" y="466725"/>
          <a:ext cx="619125" cy="228600"/>
        </a:xfrm>
        <a:prstGeom prst="line">
          <a:avLst/>
        </a:prstGeom>
        <a:noFill/>
        <a:ln w="9525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609600</xdr:colOff>
      <xdr:row>45</xdr:row>
      <xdr:rowOff>85725</xdr:rowOff>
    </xdr:from>
    <xdr:to>
      <xdr:col>4</xdr:col>
      <xdr:colOff>0</xdr:colOff>
      <xdr:row>46</xdr:row>
      <xdr:rowOff>295275</xdr:rowOff>
    </xdr:to>
    <xdr:sp macro="" textlink="">
      <xdr:nvSpPr>
        <xdr:cNvPr id="1162" name="AutoShape 138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rrowheads="1"/>
        </xdr:cNvSpPr>
      </xdr:nvSpPr>
      <xdr:spPr bwMode="auto">
        <a:xfrm>
          <a:off x="828675" y="9772650"/>
          <a:ext cx="1123950" cy="428625"/>
        </a:xfrm>
        <a:prstGeom prst="flowChartPunchedCard">
          <a:avLst/>
        </a:prstGeom>
        <a:solidFill>
          <a:srgbClr val="800000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36576" bIns="0" anchor="t" upright="1"/>
        <a:lstStyle/>
        <a:p>
          <a:pPr algn="ctr" rtl="0">
            <a:defRPr sz="1000"/>
          </a:pPr>
          <a:r>
            <a:rPr lang="zh-TW" altLang="en-US" sz="1800" b="0" i="0" strike="noStrike">
              <a:solidFill>
                <a:srgbClr val="FFFFFF"/>
              </a:solidFill>
              <a:latin typeface="華康隸書體W5"/>
            </a:rPr>
            <a:t>中餐</a:t>
          </a:r>
        </a:p>
      </xdr:txBody>
    </xdr:sp>
    <xdr:clientData/>
  </xdr:twoCellAnchor>
  <xdr:twoCellAnchor>
    <xdr:from>
      <xdr:col>4</xdr:col>
      <xdr:colOff>0</xdr:colOff>
      <xdr:row>45</xdr:row>
      <xdr:rowOff>85725</xdr:rowOff>
    </xdr:from>
    <xdr:to>
      <xdr:col>5</xdr:col>
      <xdr:colOff>171450</xdr:colOff>
      <xdr:row>46</xdr:row>
      <xdr:rowOff>295275</xdr:rowOff>
    </xdr:to>
    <xdr:sp macro="" textlink="">
      <xdr:nvSpPr>
        <xdr:cNvPr id="1163" name="AutoShape 13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rrowheads="1"/>
        </xdr:cNvSpPr>
      </xdr:nvSpPr>
      <xdr:spPr bwMode="auto">
        <a:xfrm>
          <a:off x="1952625" y="9772650"/>
          <a:ext cx="1114425" cy="428625"/>
        </a:xfrm>
        <a:prstGeom prst="flowChartPunchedCard">
          <a:avLst/>
        </a:prstGeom>
        <a:solidFill>
          <a:srgbClr val="FFCC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41148" rIns="36576" bIns="0" anchor="t" upright="1"/>
        <a:lstStyle/>
        <a:p>
          <a:pPr algn="ctr" rtl="0">
            <a:defRPr sz="1000"/>
          </a:pPr>
          <a:r>
            <a:rPr lang="zh-TW" altLang="en-US" sz="1800" b="0" i="0" strike="noStrike">
              <a:solidFill>
                <a:srgbClr val="333333"/>
              </a:solidFill>
              <a:latin typeface="華康隸書體W5"/>
            </a:rPr>
            <a:t>早餐</a:t>
          </a:r>
        </a:p>
      </xdr:txBody>
    </xdr:sp>
    <xdr:clientData/>
  </xdr:twoCellAnchor>
  <xdr:twoCellAnchor>
    <xdr:from>
      <xdr:col>5</xdr:col>
      <xdr:colOff>171450</xdr:colOff>
      <xdr:row>45</xdr:row>
      <xdr:rowOff>85725</xdr:rowOff>
    </xdr:from>
    <xdr:to>
      <xdr:col>6</xdr:col>
      <xdr:colOff>342900</xdr:colOff>
      <xdr:row>46</xdr:row>
      <xdr:rowOff>295275</xdr:rowOff>
    </xdr:to>
    <xdr:sp macro="" textlink="">
      <xdr:nvSpPr>
        <xdr:cNvPr id="1164" name="AutoShape 14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rrowheads="1"/>
        </xdr:cNvSpPr>
      </xdr:nvSpPr>
      <xdr:spPr bwMode="auto">
        <a:xfrm>
          <a:off x="3067050" y="9772650"/>
          <a:ext cx="1114425" cy="428625"/>
        </a:xfrm>
        <a:prstGeom prst="flowChartPunchedCard">
          <a:avLst/>
        </a:prstGeom>
        <a:solidFill>
          <a:srgbClr val="FFCC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sy="50000" kx="-2453608" rotWithShape="0">
            <a:srgbClr val="808080">
              <a:alpha val="50000"/>
            </a:srgbClr>
          </a:outerShdw>
        </a:effectLst>
      </xdr:spPr>
      <xdr:txBody>
        <a:bodyPr vertOverflow="clip" wrap="square" lIns="36576" tIns="41148" rIns="36576" bIns="0" anchor="t" upright="1"/>
        <a:lstStyle/>
        <a:p>
          <a:pPr algn="ctr" rtl="0">
            <a:defRPr sz="1000"/>
          </a:pPr>
          <a:r>
            <a:rPr lang="zh-TW" altLang="en-US" sz="1800" b="0" i="0" strike="noStrike">
              <a:solidFill>
                <a:srgbClr val="333333"/>
              </a:solidFill>
              <a:latin typeface="華康隸書體W5"/>
            </a:rPr>
            <a:t>晚餐</a:t>
          </a:r>
        </a:p>
      </xdr:txBody>
    </xdr:sp>
    <xdr:clientData/>
  </xdr:twoCellAnchor>
  <xdr:twoCellAnchor>
    <xdr:from>
      <xdr:col>1</xdr:col>
      <xdr:colOff>0</xdr:colOff>
      <xdr:row>83</xdr:row>
      <xdr:rowOff>0</xdr:rowOff>
    </xdr:from>
    <xdr:to>
      <xdr:col>2</xdr:col>
      <xdr:colOff>0</xdr:colOff>
      <xdr:row>84</xdr:row>
      <xdr:rowOff>0</xdr:rowOff>
    </xdr:to>
    <xdr:sp macro="" textlink="">
      <xdr:nvSpPr>
        <xdr:cNvPr id="1285" name="Line 141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>
          <a:spLocks noChangeShapeType="1"/>
        </xdr:cNvSpPr>
      </xdr:nvSpPr>
      <xdr:spPr bwMode="auto">
        <a:xfrm flipV="1">
          <a:off x="219075" y="17935575"/>
          <a:ext cx="619125" cy="219075"/>
        </a:xfrm>
        <a:prstGeom prst="line">
          <a:avLst/>
        </a:prstGeom>
        <a:noFill/>
        <a:ln w="9525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1286" name="Line 142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>
          <a:spLocks noChangeShapeType="1"/>
        </xdr:cNvSpPr>
      </xdr:nvSpPr>
      <xdr:spPr bwMode="auto">
        <a:xfrm flipV="1">
          <a:off x="219075" y="10210800"/>
          <a:ext cx="619125" cy="228600"/>
        </a:xfrm>
        <a:prstGeom prst="line">
          <a:avLst/>
        </a:prstGeom>
        <a:noFill/>
        <a:ln w="9525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609600</xdr:colOff>
      <xdr:row>90</xdr:row>
      <xdr:rowOff>85725</xdr:rowOff>
    </xdr:from>
    <xdr:to>
      <xdr:col>4</xdr:col>
      <xdr:colOff>0</xdr:colOff>
      <xdr:row>91</xdr:row>
      <xdr:rowOff>295275</xdr:rowOff>
    </xdr:to>
    <xdr:sp macro="" textlink="">
      <xdr:nvSpPr>
        <xdr:cNvPr id="1203" name="AutoShape 179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Arrowheads="1"/>
        </xdr:cNvSpPr>
      </xdr:nvSpPr>
      <xdr:spPr bwMode="auto">
        <a:xfrm>
          <a:off x="828675" y="19516725"/>
          <a:ext cx="1123950" cy="428625"/>
        </a:xfrm>
        <a:prstGeom prst="flowChartPunchedCard">
          <a:avLst/>
        </a:prstGeom>
        <a:solidFill>
          <a:srgbClr val="800000"/>
        </a:solidFill>
        <a:ln w="9525">
          <a:noFill/>
          <a:miter lim="800000"/>
          <a:headEnd/>
          <a:tailEnd/>
        </a:ln>
      </xdr:spPr>
      <xdr:txBody>
        <a:bodyPr vertOverflow="clip" wrap="square" lIns="36576" tIns="41148" rIns="36576" bIns="0" anchor="t" upright="1"/>
        <a:lstStyle/>
        <a:p>
          <a:pPr algn="ctr" rtl="0">
            <a:defRPr sz="1000"/>
          </a:pPr>
          <a:r>
            <a:rPr lang="zh-TW" altLang="en-US" sz="1800" b="0" i="0" strike="noStrike">
              <a:solidFill>
                <a:srgbClr val="FFFFFF"/>
              </a:solidFill>
              <a:latin typeface="華康隸書體W5"/>
            </a:rPr>
            <a:t>晚餐</a:t>
          </a:r>
        </a:p>
      </xdr:txBody>
    </xdr:sp>
    <xdr:clientData/>
  </xdr:twoCellAnchor>
  <xdr:twoCellAnchor>
    <xdr:from>
      <xdr:col>4</xdr:col>
      <xdr:colOff>0</xdr:colOff>
      <xdr:row>90</xdr:row>
      <xdr:rowOff>85725</xdr:rowOff>
    </xdr:from>
    <xdr:to>
      <xdr:col>5</xdr:col>
      <xdr:colOff>171450</xdr:colOff>
      <xdr:row>91</xdr:row>
      <xdr:rowOff>295275</xdr:rowOff>
    </xdr:to>
    <xdr:sp macro="" textlink="">
      <xdr:nvSpPr>
        <xdr:cNvPr id="1204" name="AutoShape 18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Arrowheads="1"/>
        </xdr:cNvSpPr>
      </xdr:nvSpPr>
      <xdr:spPr bwMode="auto">
        <a:xfrm>
          <a:off x="1952625" y="19516725"/>
          <a:ext cx="1114425" cy="428625"/>
        </a:xfrm>
        <a:prstGeom prst="flowChartPunchedCard">
          <a:avLst/>
        </a:prstGeom>
        <a:solidFill>
          <a:srgbClr val="FFCC00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41148" rIns="36576" bIns="0" anchor="t" upright="1"/>
        <a:lstStyle/>
        <a:p>
          <a:pPr algn="ctr" rtl="0">
            <a:defRPr sz="1000"/>
          </a:pPr>
          <a:r>
            <a:rPr lang="zh-TW" altLang="en-US" sz="1800" b="0" i="0" strike="noStrike">
              <a:solidFill>
                <a:srgbClr val="333333"/>
              </a:solidFill>
              <a:latin typeface="華康隸書體W5"/>
            </a:rPr>
            <a:t>早餐</a:t>
          </a:r>
        </a:p>
      </xdr:txBody>
    </xdr:sp>
    <xdr:clientData/>
  </xdr:twoCellAnchor>
  <xdr:twoCellAnchor>
    <xdr:from>
      <xdr:col>5</xdr:col>
      <xdr:colOff>171450</xdr:colOff>
      <xdr:row>90</xdr:row>
      <xdr:rowOff>85725</xdr:rowOff>
    </xdr:from>
    <xdr:to>
      <xdr:col>6</xdr:col>
      <xdr:colOff>342900</xdr:colOff>
      <xdr:row>91</xdr:row>
      <xdr:rowOff>295275</xdr:rowOff>
    </xdr:to>
    <xdr:sp macro="" textlink="">
      <xdr:nvSpPr>
        <xdr:cNvPr id="1205" name="AutoShape 18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Arrowheads="1"/>
        </xdr:cNvSpPr>
      </xdr:nvSpPr>
      <xdr:spPr bwMode="auto">
        <a:xfrm>
          <a:off x="3067050" y="19516725"/>
          <a:ext cx="1114425" cy="428625"/>
        </a:xfrm>
        <a:prstGeom prst="flowChartPunchedCard">
          <a:avLst/>
        </a:prstGeom>
        <a:solidFill>
          <a:srgbClr val="FFCC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sy="50000" kx="-2453608" rotWithShape="0">
            <a:srgbClr val="808080">
              <a:alpha val="50000"/>
            </a:srgbClr>
          </a:outerShdw>
        </a:effectLst>
      </xdr:spPr>
      <xdr:txBody>
        <a:bodyPr vertOverflow="clip" wrap="square" lIns="36576" tIns="41148" rIns="36576" bIns="0" anchor="t" upright="1"/>
        <a:lstStyle/>
        <a:p>
          <a:pPr algn="ctr" rtl="0">
            <a:defRPr sz="1000"/>
          </a:pPr>
          <a:r>
            <a:rPr lang="zh-TW" altLang="en-US" sz="1800" b="0" i="0" strike="noStrike">
              <a:solidFill>
                <a:srgbClr val="333333"/>
              </a:solidFill>
              <a:latin typeface="華康隸書體W5"/>
            </a:rPr>
            <a:t>中餐</a:t>
          </a:r>
        </a:p>
      </xdr:txBody>
    </xdr:sp>
    <xdr:clientData/>
  </xdr:twoCellAnchor>
  <xdr:twoCellAnchor>
    <xdr:from>
      <xdr:col>1</xdr:col>
      <xdr:colOff>0</xdr:colOff>
      <xdr:row>128</xdr:row>
      <xdr:rowOff>0</xdr:rowOff>
    </xdr:from>
    <xdr:to>
      <xdr:col>2</xdr:col>
      <xdr:colOff>0</xdr:colOff>
      <xdr:row>129</xdr:row>
      <xdr:rowOff>0</xdr:rowOff>
    </xdr:to>
    <xdr:sp macro="" textlink="">
      <xdr:nvSpPr>
        <xdr:cNvPr id="1290" name="Line 182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>
          <a:spLocks noChangeShapeType="1"/>
        </xdr:cNvSpPr>
      </xdr:nvSpPr>
      <xdr:spPr bwMode="auto">
        <a:xfrm flipV="1">
          <a:off x="219075" y="27679650"/>
          <a:ext cx="619125" cy="219075"/>
        </a:xfrm>
        <a:prstGeom prst="line">
          <a:avLst/>
        </a:prstGeom>
        <a:noFill/>
        <a:ln w="9525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92</xdr:row>
      <xdr:rowOff>0</xdr:rowOff>
    </xdr:from>
    <xdr:to>
      <xdr:col>2</xdr:col>
      <xdr:colOff>0</xdr:colOff>
      <xdr:row>93</xdr:row>
      <xdr:rowOff>0</xdr:rowOff>
    </xdr:to>
    <xdr:sp macro="" textlink="">
      <xdr:nvSpPr>
        <xdr:cNvPr id="1291" name="Line 183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>
          <a:spLocks noChangeShapeType="1"/>
        </xdr:cNvSpPr>
      </xdr:nvSpPr>
      <xdr:spPr bwMode="auto">
        <a:xfrm flipV="1">
          <a:off x="219075" y="19954875"/>
          <a:ext cx="619125" cy="228600"/>
        </a:xfrm>
        <a:prstGeom prst="line">
          <a:avLst/>
        </a:prstGeom>
        <a:noFill/>
        <a:ln w="9525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3</xdr:row>
          <xdr:rowOff>9525</xdr:rowOff>
        </xdr:from>
        <xdr:to>
          <xdr:col>8</xdr:col>
          <xdr:colOff>933450</xdr:colOff>
          <xdr:row>3</xdr:row>
          <xdr:rowOff>200025</xdr:rowOff>
        </xdr:to>
        <xdr:sp macro="" textlink="">
          <xdr:nvSpPr>
            <xdr:cNvPr id="1110" name="微調按鈕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4</xdr:row>
          <xdr:rowOff>9525</xdr:rowOff>
        </xdr:from>
        <xdr:to>
          <xdr:col>8</xdr:col>
          <xdr:colOff>933450</xdr:colOff>
          <xdr:row>4</xdr:row>
          <xdr:rowOff>200025</xdr:rowOff>
        </xdr:to>
        <xdr:sp macro="" textlink="">
          <xdr:nvSpPr>
            <xdr:cNvPr id="1121" name="微調按鈕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5</xdr:row>
          <xdr:rowOff>9525</xdr:rowOff>
        </xdr:from>
        <xdr:to>
          <xdr:col>8</xdr:col>
          <xdr:colOff>933450</xdr:colOff>
          <xdr:row>5</xdr:row>
          <xdr:rowOff>200025</xdr:rowOff>
        </xdr:to>
        <xdr:sp macro="" textlink="">
          <xdr:nvSpPr>
            <xdr:cNvPr id="1122" name="微調按鈕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6</xdr:row>
          <xdr:rowOff>9525</xdr:rowOff>
        </xdr:from>
        <xdr:to>
          <xdr:col>8</xdr:col>
          <xdr:colOff>933450</xdr:colOff>
          <xdr:row>6</xdr:row>
          <xdr:rowOff>200025</xdr:rowOff>
        </xdr:to>
        <xdr:sp macro="" textlink="">
          <xdr:nvSpPr>
            <xdr:cNvPr id="1123" name="微調按鈕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7</xdr:row>
          <xdr:rowOff>9525</xdr:rowOff>
        </xdr:from>
        <xdr:to>
          <xdr:col>8</xdr:col>
          <xdr:colOff>933450</xdr:colOff>
          <xdr:row>7</xdr:row>
          <xdr:rowOff>200025</xdr:rowOff>
        </xdr:to>
        <xdr:sp macro="" textlink="">
          <xdr:nvSpPr>
            <xdr:cNvPr id="1124" name="微調按鈕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9</xdr:row>
          <xdr:rowOff>9525</xdr:rowOff>
        </xdr:from>
        <xdr:to>
          <xdr:col>8</xdr:col>
          <xdr:colOff>933450</xdr:colOff>
          <xdr:row>9</xdr:row>
          <xdr:rowOff>200025</xdr:rowOff>
        </xdr:to>
        <xdr:sp macro="" textlink="">
          <xdr:nvSpPr>
            <xdr:cNvPr id="1125" name="微調按鈕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10</xdr:row>
          <xdr:rowOff>9525</xdr:rowOff>
        </xdr:from>
        <xdr:to>
          <xdr:col>8</xdr:col>
          <xdr:colOff>933450</xdr:colOff>
          <xdr:row>10</xdr:row>
          <xdr:rowOff>200025</xdr:rowOff>
        </xdr:to>
        <xdr:sp macro="" textlink="">
          <xdr:nvSpPr>
            <xdr:cNvPr id="1126" name="微調按鈕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11</xdr:row>
          <xdr:rowOff>9525</xdr:rowOff>
        </xdr:from>
        <xdr:to>
          <xdr:col>8</xdr:col>
          <xdr:colOff>933450</xdr:colOff>
          <xdr:row>11</xdr:row>
          <xdr:rowOff>200025</xdr:rowOff>
        </xdr:to>
        <xdr:sp macro="" textlink="">
          <xdr:nvSpPr>
            <xdr:cNvPr id="1127" name="微調按鈕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12</xdr:row>
          <xdr:rowOff>9525</xdr:rowOff>
        </xdr:from>
        <xdr:to>
          <xdr:col>8</xdr:col>
          <xdr:colOff>933450</xdr:colOff>
          <xdr:row>12</xdr:row>
          <xdr:rowOff>200025</xdr:rowOff>
        </xdr:to>
        <xdr:sp macro="" textlink="">
          <xdr:nvSpPr>
            <xdr:cNvPr id="1128" name="微調按鈕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13</xdr:row>
          <xdr:rowOff>9525</xdr:rowOff>
        </xdr:from>
        <xdr:to>
          <xdr:col>8</xdr:col>
          <xdr:colOff>933450</xdr:colOff>
          <xdr:row>13</xdr:row>
          <xdr:rowOff>200025</xdr:rowOff>
        </xdr:to>
        <xdr:sp macro="" textlink="">
          <xdr:nvSpPr>
            <xdr:cNvPr id="1129" name="微調按鈕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15</xdr:row>
          <xdr:rowOff>9525</xdr:rowOff>
        </xdr:from>
        <xdr:to>
          <xdr:col>8</xdr:col>
          <xdr:colOff>933450</xdr:colOff>
          <xdr:row>15</xdr:row>
          <xdr:rowOff>200025</xdr:rowOff>
        </xdr:to>
        <xdr:sp macro="" textlink="">
          <xdr:nvSpPr>
            <xdr:cNvPr id="1130" name="微調按鈕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16</xdr:row>
          <xdr:rowOff>9525</xdr:rowOff>
        </xdr:from>
        <xdr:to>
          <xdr:col>8</xdr:col>
          <xdr:colOff>933450</xdr:colOff>
          <xdr:row>16</xdr:row>
          <xdr:rowOff>200025</xdr:rowOff>
        </xdr:to>
        <xdr:sp macro="" textlink="">
          <xdr:nvSpPr>
            <xdr:cNvPr id="1131" name="微調按鈕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17</xdr:row>
          <xdr:rowOff>9525</xdr:rowOff>
        </xdr:from>
        <xdr:to>
          <xdr:col>8</xdr:col>
          <xdr:colOff>933450</xdr:colOff>
          <xdr:row>17</xdr:row>
          <xdr:rowOff>200025</xdr:rowOff>
        </xdr:to>
        <xdr:sp macro="" textlink="">
          <xdr:nvSpPr>
            <xdr:cNvPr id="1132" name="微調按鈕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18</xdr:row>
          <xdr:rowOff>9525</xdr:rowOff>
        </xdr:from>
        <xdr:to>
          <xdr:col>8</xdr:col>
          <xdr:colOff>933450</xdr:colOff>
          <xdr:row>18</xdr:row>
          <xdr:rowOff>200025</xdr:rowOff>
        </xdr:to>
        <xdr:sp macro="" textlink="">
          <xdr:nvSpPr>
            <xdr:cNvPr id="1133" name="微調按鈕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19</xdr:row>
          <xdr:rowOff>9525</xdr:rowOff>
        </xdr:from>
        <xdr:to>
          <xdr:col>8</xdr:col>
          <xdr:colOff>933450</xdr:colOff>
          <xdr:row>19</xdr:row>
          <xdr:rowOff>200025</xdr:rowOff>
        </xdr:to>
        <xdr:sp macro="" textlink="">
          <xdr:nvSpPr>
            <xdr:cNvPr id="1134" name="微調按鈕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21</xdr:row>
          <xdr:rowOff>9525</xdr:rowOff>
        </xdr:from>
        <xdr:to>
          <xdr:col>8</xdr:col>
          <xdr:colOff>933450</xdr:colOff>
          <xdr:row>21</xdr:row>
          <xdr:rowOff>200025</xdr:rowOff>
        </xdr:to>
        <xdr:sp macro="" textlink="">
          <xdr:nvSpPr>
            <xdr:cNvPr id="1135" name="微調按鈕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22</xdr:row>
          <xdr:rowOff>9525</xdr:rowOff>
        </xdr:from>
        <xdr:to>
          <xdr:col>8</xdr:col>
          <xdr:colOff>933450</xdr:colOff>
          <xdr:row>22</xdr:row>
          <xdr:rowOff>200025</xdr:rowOff>
        </xdr:to>
        <xdr:sp macro="" textlink="">
          <xdr:nvSpPr>
            <xdr:cNvPr id="1136" name="微調按鈕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23</xdr:row>
          <xdr:rowOff>9525</xdr:rowOff>
        </xdr:from>
        <xdr:to>
          <xdr:col>8</xdr:col>
          <xdr:colOff>933450</xdr:colOff>
          <xdr:row>23</xdr:row>
          <xdr:rowOff>200025</xdr:rowOff>
        </xdr:to>
        <xdr:sp macro="" textlink="">
          <xdr:nvSpPr>
            <xdr:cNvPr id="1137" name="微調按鈕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24</xdr:row>
          <xdr:rowOff>9525</xdr:rowOff>
        </xdr:from>
        <xdr:to>
          <xdr:col>8</xdr:col>
          <xdr:colOff>933450</xdr:colOff>
          <xdr:row>24</xdr:row>
          <xdr:rowOff>200025</xdr:rowOff>
        </xdr:to>
        <xdr:sp macro="" textlink="">
          <xdr:nvSpPr>
            <xdr:cNvPr id="1138" name="微調按鈕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25</xdr:row>
          <xdr:rowOff>9525</xdr:rowOff>
        </xdr:from>
        <xdr:to>
          <xdr:col>8</xdr:col>
          <xdr:colOff>933450</xdr:colOff>
          <xdr:row>25</xdr:row>
          <xdr:rowOff>200025</xdr:rowOff>
        </xdr:to>
        <xdr:sp macro="" textlink="">
          <xdr:nvSpPr>
            <xdr:cNvPr id="1139" name="微調按鈕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27</xdr:row>
          <xdr:rowOff>9525</xdr:rowOff>
        </xdr:from>
        <xdr:to>
          <xdr:col>8</xdr:col>
          <xdr:colOff>933450</xdr:colOff>
          <xdr:row>27</xdr:row>
          <xdr:rowOff>200025</xdr:rowOff>
        </xdr:to>
        <xdr:sp macro="" textlink="">
          <xdr:nvSpPr>
            <xdr:cNvPr id="1140" name="微調按鈕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28</xdr:row>
          <xdr:rowOff>9525</xdr:rowOff>
        </xdr:from>
        <xdr:to>
          <xdr:col>8</xdr:col>
          <xdr:colOff>933450</xdr:colOff>
          <xdr:row>28</xdr:row>
          <xdr:rowOff>200025</xdr:rowOff>
        </xdr:to>
        <xdr:sp macro="" textlink="">
          <xdr:nvSpPr>
            <xdr:cNvPr id="1141" name="微調按鈕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29</xdr:row>
          <xdr:rowOff>9525</xdr:rowOff>
        </xdr:from>
        <xdr:to>
          <xdr:col>8</xdr:col>
          <xdr:colOff>933450</xdr:colOff>
          <xdr:row>29</xdr:row>
          <xdr:rowOff>200025</xdr:rowOff>
        </xdr:to>
        <xdr:sp macro="" textlink="">
          <xdr:nvSpPr>
            <xdr:cNvPr id="1142" name="微調按鈕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30</xdr:row>
          <xdr:rowOff>9525</xdr:rowOff>
        </xdr:from>
        <xdr:to>
          <xdr:col>8</xdr:col>
          <xdr:colOff>933450</xdr:colOff>
          <xdr:row>30</xdr:row>
          <xdr:rowOff>200025</xdr:rowOff>
        </xdr:to>
        <xdr:sp macro="" textlink="">
          <xdr:nvSpPr>
            <xdr:cNvPr id="1143" name="微調按鈕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31</xdr:row>
          <xdr:rowOff>9525</xdr:rowOff>
        </xdr:from>
        <xdr:to>
          <xdr:col>8</xdr:col>
          <xdr:colOff>933450</xdr:colOff>
          <xdr:row>31</xdr:row>
          <xdr:rowOff>200025</xdr:rowOff>
        </xdr:to>
        <xdr:sp macro="" textlink="">
          <xdr:nvSpPr>
            <xdr:cNvPr id="1144" name="微調按鈕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33</xdr:row>
          <xdr:rowOff>9525</xdr:rowOff>
        </xdr:from>
        <xdr:to>
          <xdr:col>8</xdr:col>
          <xdr:colOff>933450</xdr:colOff>
          <xdr:row>33</xdr:row>
          <xdr:rowOff>200025</xdr:rowOff>
        </xdr:to>
        <xdr:sp macro="" textlink="">
          <xdr:nvSpPr>
            <xdr:cNvPr id="1145" name="微調按鈕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34</xdr:row>
          <xdr:rowOff>9525</xdr:rowOff>
        </xdr:from>
        <xdr:to>
          <xdr:col>8</xdr:col>
          <xdr:colOff>933450</xdr:colOff>
          <xdr:row>34</xdr:row>
          <xdr:rowOff>200025</xdr:rowOff>
        </xdr:to>
        <xdr:sp macro="" textlink="">
          <xdr:nvSpPr>
            <xdr:cNvPr id="1146" name="微調按鈕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35</xdr:row>
          <xdr:rowOff>9525</xdr:rowOff>
        </xdr:from>
        <xdr:to>
          <xdr:col>8</xdr:col>
          <xdr:colOff>933450</xdr:colOff>
          <xdr:row>35</xdr:row>
          <xdr:rowOff>200025</xdr:rowOff>
        </xdr:to>
        <xdr:sp macro="" textlink="">
          <xdr:nvSpPr>
            <xdr:cNvPr id="1147" name="微調按鈕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36</xdr:row>
          <xdr:rowOff>9525</xdr:rowOff>
        </xdr:from>
        <xdr:to>
          <xdr:col>8</xdr:col>
          <xdr:colOff>933450</xdr:colOff>
          <xdr:row>36</xdr:row>
          <xdr:rowOff>200025</xdr:rowOff>
        </xdr:to>
        <xdr:sp macro="" textlink="">
          <xdr:nvSpPr>
            <xdr:cNvPr id="1148" name="微調按鈕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37</xdr:row>
          <xdr:rowOff>9525</xdr:rowOff>
        </xdr:from>
        <xdr:to>
          <xdr:col>8</xdr:col>
          <xdr:colOff>933450</xdr:colOff>
          <xdr:row>37</xdr:row>
          <xdr:rowOff>200025</xdr:rowOff>
        </xdr:to>
        <xdr:sp macro="" textlink="">
          <xdr:nvSpPr>
            <xdr:cNvPr id="1149" name="微調按鈕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39</xdr:row>
          <xdr:rowOff>9525</xdr:rowOff>
        </xdr:from>
        <xdr:to>
          <xdr:col>8</xdr:col>
          <xdr:colOff>933450</xdr:colOff>
          <xdr:row>39</xdr:row>
          <xdr:rowOff>200025</xdr:rowOff>
        </xdr:to>
        <xdr:sp macro="" textlink="">
          <xdr:nvSpPr>
            <xdr:cNvPr id="1150" name="微調按鈕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40</xdr:row>
          <xdr:rowOff>9525</xdr:rowOff>
        </xdr:from>
        <xdr:to>
          <xdr:col>8</xdr:col>
          <xdr:colOff>933450</xdr:colOff>
          <xdr:row>40</xdr:row>
          <xdr:rowOff>200025</xdr:rowOff>
        </xdr:to>
        <xdr:sp macro="" textlink="">
          <xdr:nvSpPr>
            <xdr:cNvPr id="1151" name="微調按鈕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41</xdr:row>
          <xdr:rowOff>9525</xdr:rowOff>
        </xdr:from>
        <xdr:to>
          <xdr:col>8</xdr:col>
          <xdr:colOff>933450</xdr:colOff>
          <xdr:row>41</xdr:row>
          <xdr:rowOff>200025</xdr:rowOff>
        </xdr:to>
        <xdr:sp macro="" textlink="">
          <xdr:nvSpPr>
            <xdr:cNvPr id="1152" name="微調按鈕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42</xdr:row>
          <xdr:rowOff>9525</xdr:rowOff>
        </xdr:from>
        <xdr:to>
          <xdr:col>8</xdr:col>
          <xdr:colOff>933450</xdr:colOff>
          <xdr:row>42</xdr:row>
          <xdr:rowOff>200025</xdr:rowOff>
        </xdr:to>
        <xdr:sp macro="" textlink="">
          <xdr:nvSpPr>
            <xdr:cNvPr id="1153" name="微調按鈕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43</xdr:row>
          <xdr:rowOff>9525</xdr:rowOff>
        </xdr:from>
        <xdr:to>
          <xdr:col>8</xdr:col>
          <xdr:colOff>933450</xdr:colOff>
          <xdr:row>43</xdr:row>
          <xdr:rowOff>200025</xdr:rowOff>
        </xdr:to>
        <xdr:sp macro="" textlink="">
          <xdr:nvSpPr>
            <xdr:cNvPr id="1154" name="微調按鈕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48</xdr:row>
          <xdr:rowOff>9525</xdr:rowOff>
        </xdr:from>
        <xdr:to>
          <xdr:col>8</xdr:col>
          <xdr:colOff>933450</xdr:colOff>
          <xdr:row>48</xdr:row>
          <xdr:rowOff>200025</xdr:rowOff>
        </xdr:to>
        <xdr:sp macro="" textlink="">
          <xdr:nvSpPr>
            <xdr:cNvPr id="1167" name="微調按鈕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49</xdr:row>
          <xdr:rowOff>9525</xdr:rowOff>
        </xdr:from>
        <xdr:to>
          <xdr:col>8</xdr:col>
          <xdr:colOff>933450</xdr:colOff>
          <xdr:row>49</xdr:row>
          <xdr:rowOff>200025</xdr:rowOff>
        </xdr:to>
        <xdr:sp macro="" textlink="">
          <xdr:nvSpPr>
            <xdr:cNvPr id="1168" name="微調按鈕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50</xdr:row>
          <xdr:rowOff>9525</xdr:rowOff>
        </xdr:from>
        <xdr:to>
          <xdr:col>8</xdr:col>
          <xdr:colOff>933450</xdr:colOff>
          <xdr:row>50</xdr:row>
          <xdr:rowOff>200025</xdr:rowOff>
        </xdr:to>
        <xdr:sp macro="" textlink="">
          <xdr:nvSpPr>
            <xdr:cNvPr id="1169" name="微調按鈕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51</xdr:row>
          <xdr:rowOff>9525</xdr:rowOff>
        </xdr:from>
        <xdr:to>
          <xdr:col>8</xdr:col>
          <xdr:colOff>933450</xdr:colOff>
          <xdr:row>51</xdr:row>
          <xdr:rowOff>200025</xdr:rowOff>
        </xdr:to>
        <xdr:sp macro="" textlink="">
          <xdr:nvSpPr>
            <xdr:cNvPr id="1170" name="微調按鈕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52</xdr:row>
          <xdr:rowOff>9525</xdr:rowOff>
        </xdr:from>
        <xdr:to>
          <xdr:col>8</xdr:col>
          <xdr:colOff>933450</xdr:colOff>
          <xdr:row>52</xdr:row>
          <xdr:rowOff>200025</xdr:rowOff>
        </xdr:to>
        <xdr:sp macro="" textlink="">
          <xdr:nvSpPr>
            <xdr:cNvPr id="1171" name="微調按鈕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54</xdr:row>
          <xdr:rowOff>9525</xdr:rowOff>
        </xdr:from>
        <xdr:to>
          <xdr:col>8</xdr:col>
          <xdr:colOff>933450</xdr:colOff>
          <xdr:row>54</xdr:row>
          <xdr:rowOff>200025</xdr:rowOff>
        </xdr:to>
        <xdr:sp macro="" textlink="">
          <xdr:nvSpPr>
            <xdr:cNvPr id="1172" name="微調按鈕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55</xdr:row>
          <xdr:rowOff>9525</xdr:rowOff>
        </xdr:from>
        <xdr:to>
          <xdr:col>8</xdr:col>
          <xdr:colOff>933450</xdr:colOff>
          <xdr:row>55</xdr:row>
          <xdr:rowOff>200025</xdr:rowOff>
        </xdr:to>
        <xdr:sp macro="" textlink="">
          <xdr:nvSpPr>
            <xdr:cNvPr id="1173" name="微調按鈕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56</xdr:row>
          <xdr:rowOff>9525</xdr:rowOff>
        </xdr:from>
        <xdr:to>
          <xdr:col>8</xdr:col>
          <xdr:colOff>933450</xdr:colOff>
          <xdr:row>56</xdr:row>
          <xdr:rowOff>200025</xdr:rowOff>
        </xdr:to>
        <xdr:sp macro="" textlink="">
          <xdr:nvSpPr>
            <xdr:cNvPr id="1174" name="微調按鈕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57</xdr:row>
          <xdr:rowOff>9525</xdr:rowOff>
        </xdr:from>
        <xdr:to>
          <xdr:col>8</xdr:col>
          <xdr:colOff>933450</xdr:colOff>
          <xdr:row>57</xdr:row>
          <xdr:rowOff>200025</xdr:rowOff>
        </xdr:to>
        <xdr:sp macro="" textlink="">
          <xdr:nvSpPr>
            <xdr:cNvPr id="1175" name="微調按鈕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58</xdr:row>
          <xdr:rowOff>9525</xdr:rowOff>
        </xdr:from>
        <xdr:to>
          <xdr:col>8</xdr:col>
          <xdr:colOff>933450</xdr:colOff>
          <xdr:row>58</xdr:row>
          <xdr:rowOff>200025</xdr:rowOff>
        </xdr:to>
        <xdr:sp macro="" textlink="">
          <xdr:nvSpPr>
            <xdr:cNvPr id="1176" name="微調按鈕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60</xdr:row>
          <xdr:rowOff>9525</xdr:rowOff>
        </xdr:from>
        <xdr:to>
          <xdr:col>8</xdr:col>
          <xdr:colOff>933450</xdr:colOff>
          <xdr:row>60</xdr:row>
          <xdr:rowOff>200025</xdr:rowOff>
        </xdr:to>
        <xdr:sp macro="" textlink="">
          <xdr:nvSpPr>
            <xdr:cNvPr id="1177" name="微調按鈕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61</xdr:row>
          <xdr:rowOff>9525</xdr:rowOff>
        </xdr:from>
        <xdr:to>
          <xdr:col>8</xdr:col>
          <xdr:colOff>933450</xdr:colOff>
          <xdr:row>61</xdr:row>
          <xdr:rowOff>200025</xdr:rowOff>
        </xdr:to>
        <xdr:sp macro="" textlink="">
          <xdr:nvSpPr>
            <xdr:cNvPr id="1178" name="微調按鈕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62</xdr:row>
          <xdr:rowOff>9525</xdr:rowOff>
        </xdr:from>
        <xdr:to>
          <xdr:col>8</xdr:col>
          <xdr:colOff>933450</xdr:colOff>
          <xdr:row>62</xdr:row>
          <xdr:rowOff>200025</xdr:rowOff>
        </xdr:to>
        <xdr:sp macro="" textlink="">
          <xdr:nvSpPr>
            <xdr:cNvPr id="1179" name="微調按鈕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63</xdr:row>
          <xdr:rowOff>9525</xdr:rowOff>
        </xdr:from>
        <xdr:to>
          <xdr:col>8</xdr:col>
          <xdr:colOff>933450</xdr:colOff>
          <xdr:row>63</xdr:row>
          <xdr:rowOff>200025</xdr:rowOff>
        </xdr:to>
        <xdr:sp macro="" textlink="">
          <xdr:nvSpPr>
            <xdr:cNvPr id="1180" name="微調按鈕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64</xdr:row>
          <xdr:rowOff>9525</xdr:rowOff>
        </xdr:from>
        <xdr:to>
          <xdr:col>8</xdr:col>
          <xdr:colOff>933450</xdr:colOff>
          <xdr:row>64</xdr:row>
          <xdr:rowOff>200025</xdr:rowOff>
        </xdr:to>
        <xdr:sp macro="" textlink="">
          <xdr:nvSpPr>
            <xdr:cNvPr id="1181" name="微調按鈕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66</xdr:row>
          <xdr:rowOff>9525</xdr:rowOff>
        </xdr:from>
        <xdr:to>
          <xdr:col>8</xdr:col>
          <xdr:colOff>933450</xdr:colOff>
          <xdr:row>66</xdr:row>
          <xdr:rowOff>200025</xdr:rowOff>
        </xdr:to>
        <xdr:sp macro="" textlink="">
          <xdr:nvSpPr>
            <xdr:cNvPr id="1182" name="微調按鈕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67</xdr:row>
          <xdr:rowOff>9525</xdr:rowOff>
        </xdr:from>
        <xdr:to>
          <xdr:col>8</xdr:col>
          <xdr:colOff>933450</xdr:colOff>
          <xdr:row>67</xdr:row>
          <xdr:rowOff>200025</xdr:rowOff>
        </xdr:to>
        <xdr:sp macro="" textlink="">
          <xdr:nvSpPr>
            <xdr:cNvPr id="1183" name="微調按鈕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68</xdr:row>
          <xdr:rowOff>9525</xdr:rowOff>
        </xdr:from>
        <xdr:to>
          <xdr:col>8</xdr:col>
          <xdr:colOff>933450</xdr:colOff>
          <xdr:row>68</xdr:row>
          <xdr:rowOff>200025</xdr:rowOff>
        </xdr:to>
        <xdr:sp macro="" textlink="">
          <xdr:nvSpPr>
            <xdr:cNvPr id="1184" name="微調按鈕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69</xdr:row>
          <xdr:rowOff>9525</xdr:rowOff>
        </xdr:from>
        <xdr:to>
          <xdr:col>8</xdr:col>
          <xdr:colOff>933450</xdr:colOff>
          <xdr:row>69</xdr:row>
          <xdr:rowOff>200025</xdr:rowOff>
        </xdr:to>
        <xdr:sp macro="" textlink="">
          <xdr:nvSpPr>
            <xdr:cNvPr id="1185" name="微調按鈕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70</xdr:row>
          <xdr:rowOff>9525</xdr:rowOff>
        </xdr:from>
        <xdr:to>
          <xdr:col>8</xdr:col>
          <xdr:colOff>933450</xdr:colOff>
          <xdr:row>70</xdr:row>
          <xdr:rowOff>200025</xdr:rowOff>
        </xdr:to>
        <xdr:sp macro="" textlink="">
          <xdr:nvSpPr>
            <xdr:cNvPr id="1186" name="微調按鈕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72</xdr:row>
          <xdr:rowOff>9525</xdr:rowOff>
        </xdr:from>
        <xdr:to>
          <xdr:col>8</xdr:col>
          <xdr:colOff>933450</xdr:colOff>
          <xdr:row>72</xdr:row>
          <xdr:rowOff>200025</xdr:rowOff>
        </xdr:to>
        <xdr:sp macro="" textlink="">
          <xdr:nvSpPr>
            <xdr:cNvPr id="1187" name="微調按鈕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73</xdr:row>
          <xdr:rowOff>9525</xdr:rowOff>
        </xdr:from>
        <xdr:to>
          <xdr:col>8</xdr:col>
          <xdr:colOff>933450</xdr:colOff>
          <xdr:row>73</xdr:row>
          <xdr:rowOff>200025</xdr:rowOff>
        </xdr:to>
        <xdr:sp macro="" textlink="">
          <xdr:nvSpPr>
            <xdr:cNvPr id="1188" name="微調按鈕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74</xdr:row>
          <xdr:rowOff>9525</xdr:rowOff>
        </xdr:from>
        <xdr:to>
          <xdr:col>8</xdr:col>
          <xdr:colOff>933450</xdr:colOff>
          <xdr:row>74</xdr:row>
          <xdr:rowOff>200025</xdr:rowOff>
        </xdr:to>
        <xdr:sp macro="" textlink="">
          <xdr:nvSpPr>
            <xdr:cNvPr id="1189" name="微調按鈕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75</xdr:row>
          <xdr:rowOff>9525</xdr:rowOff>
        </xdr:from>
        <xdr:to>
          <xdr:col>8</xdr:col>
          <xdr:colOff>933450</xdr:colOff>
          <xdr:row>75</xdr:row>
          <xdr:rowOff>200025</xdr:rowOff>
        </xdr:to>
        <xdr:sp macro="" textlink="">
          <xdr:nvSpPr>
            <xdr:cNvPr id="1190" name="微調按鈕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76</xdr:row>
          <xdr:rowOff>9525</xdr:rowOff>
        </xdr:from>
        <xdr:to>
          <xdr:col>8</xdr:col>
          <xdr:colOff>933450</xdr:colOff>
          <xdr:row>76</xdr:row>
          <xdr:rowOff>200025</xdr:rowOff>
        </xdr:to>
        <xdr:sp macro="" textlink="">
          <xdr:nvSpPr>
            <xdr:cNvPr id="1191" name="微調按鈕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78</xdr:row>
          <xdr:rowOff>9525</xdr:rowOff>
        </xdr:from>
        <xdr:to>
          <xdr:col>8</xdr:col>
          <xdr:colOff>933450</xdr:colOff>
          <xdr:row>78</xdr:row>
          <xdr:rowOff>200025</xdr:rowOff>
        </xdr:to>
        <xdr:sp macro="" textlink="">
          <xdr:nvSpPr>
            <xdr:cNvPr id="1192" name="微調按鈕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79</xdr:row>
          <xdr:rowOff>9525</xdr:rowOff>
        </xdr:from>
        <xdr:to>
          <xdr:col>8</xdr:col>
          <xdr:colOff>933450</xdr:colOff>
          <xdr:row>79</xdr:row>
          <xdr:rowOff>200025</xdr:rowOff>
        </xdr:to>
        <xdr:sp macro="" textlink="">
          <xdr:nvSpPr>
            <xdr:cNvPr id="1193" name="微調按鈕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80</xdr:row>
          <xdr:rowOff>9525</xdr:rowOff>
        </xdr:from>
        <xdr:to>
          <xdr:col>8</xdr:col>
          <xdr:colOff>933450</xdr:colOff>
          <xdr:row>80</xdr:row>
          <xdr:rowOff>200025</xdr:rowOff>
        </xdr:to>
        <xdr:sp macro="" textlink="">
          <xdr:nvSpPr>
            <xdr:cNvPr id="1194" name="微調按鈕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81</xdr:row>
          <xdr:rowOff>9525</xdr:rowOff>
        </xdr:from>
        <xdr:to>
          <xdr:col>8</xdr:col>
          <xdr:colOff>933450</xdr:colOff>
          <xdr:row>81</xdr:row>
          <xdr:rowOff>200025</xdr:rowOff>
        </xdr:to>
        <xdr:sp macro="" textlink="">
          <xdr:nvSpPr>
            <xdr:cNvPr id="1195" name="微調按鈕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82</xdr:row>
          <xdr:rowOff>9525</xdr:rowOff>
        </xdr:from>
        <xdr:to>
          <xdr:col>8</xdr:col>
          <xdr:colOff>933450</xdr:colOff>
          <xdr:row>82</xdr:row>
          <xdr:rowOff>200025</xdr:rowOff>
        </xdr:to>
        <xdr:sp macro="" textlink="">
          <xdr:nvSpPr>
            <xdr:cNvPr id="1196" name="微調按鈕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84</xdr:row>
          <xdr:rowOff>9525</xdr:rowOff>
        </xdr:from>
        <xdr:to>
          <xdr:col>8</xdr:col>
          <xdr:colOff>933450</xdr:colOff>
          <xdr:row>84</xdr:row>
          <xdr:rowOff>200025</xdr:rowOff>
        </xdr:to>
        <xdr:sp macro="" textlink="">
          <xdr:nvSpPr>
            <xdr:cNvPr id="1197" name="微調按鈕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85</xdr:row>
          <xdr:rowOff>9525</xdr:rowOff>
        </xdr:from>
        <xdr:to>
          <xdr:col>8</xdr:col>
          <xdr:colOff>933450</xdr:colOff>
          <xdr:row>85</xdr:row>
          <xdr:rowOff>200025</xdr:rowOff>
        </xdr:to>
        <xdr:sp macro="" textlink="">
          <xdr:nvSpPr>
            <xdr:cNvPr id="1198" name="微調按鈕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86</xdr:row>
          <xdr:rowOff>9525</xdr:rowOff>
        </xdr:from>
        <xdr:to>
          <xdr:col>8</xdr:col>
          <xdr:colOff>933450</xdr:colOff>
          <xdr:row>86</xdr:row>
          <xdr:rowOff>200025</xdr:rowOff>
        </xdr:to>
        <xdr:sp macro="" textlink="">
          <xdr:nvSpPr>
            <xdr:cNvPr id="1199" name="微調按鈕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87</xdr:row>
          <xdr:rowOff>9525</xdr:rowOff>
        </xdr:from>
        <xdr:to>
          <xdr:col>8</xdr:col>
          <xdr:colOff>933450</xdr:colOff>
          <xdr:row>87</xdr:row>
          <xdr:rowOff>200025</xdr:rowOff>
        </xdr:to>
        <xdr:sp macro="" textlink="">
          <xdr:nvSpPr>
            <xdr:cNvPr id="1200" name="微調按鈕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88</xdr:row>
          <xdr:rowOff>9525</xdr:rowOff>
        </xdr:from>
        <xdr:to>
          <xdr:col>8</xdr:col>
          <xdr:colOff>933450</xdr:colOff>
          <xdr:row>88</xdr:row>
          <xdr:rowOff>200025</xdr:rowOff>
        </xdr:to>
        <xdr:sp macro="" textlink="">
          <xdr:nvSpPr>
            <xdr:cNvPr id="1201" name="微調按鈕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93</xdr:row>
          <xdr:rowOff>9525</xdr:rowOff>
        </xdr:from>
        <xdr:to>
          <xdr:col>8</xdr:col>
          <xdr:colOff>933450</xdr:colOff>
          <xdr:row>93</xdr:row>
          <xdr:rowOff>200025</xdr:rowOff>
        </xdr:to>
        <xdr:sp macro="" textlink="">
          <xdr:nvSpPr>
            <xdr:cNvPr id="1208" name="微調按鈕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94</xdr:row>
          <xdr:rowOff>9525</xdr:rowOff>
        </xdr:from>
        <xdr:to>
          <xdr:col>8</xdr:col>
          <xdr:colOff>933450</xdr:colOff>
          <xdr:row>94</xdr:row>
          <xdr:rowOff>200025</xdr:rowOff>
        </xdr:to>
        <xdr:sp macro="" textlink="">
          <xdr:nvSpPr>
            <xdr:cNvPr id="1209" name="微調按鈕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95</xdr:row>
          <xdr:rowOff>9525</xdr:rowOff>
        </xdr:from>
        <xdr:to>
          <xdr:col>8</xdr:col>
          <xdr:colOff>933450</xdr:colOff>
          <xdr:row>95</xdr:row>
          <xdr:rowOff>200025</xdr:rowOff>
        </xdr:to>
        <xdr:sp macro="" textlink="">
          <xdr:nvSpPr>
            <xdr:cNvPr id="1210" name="微調按鈕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96</xdr:row>
          <xdr:rowOff>9525</xdr:rowOff>
        </xdr:from>
        <xdr:to>
          <xdr:col>8</xdr:col>
          <xdr:colOff>933450</xdr:colOff>
          <xdr:row>96</xdr:row>
          <xdr:rowOff>200025</xdr:rowOff>
        </xdr:to>
        <xdr:sp macro="" textlink="">
          <xdr:nvSpPr>
            <xdr:cNvPr id="1211" name="微調按鈕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97</xdr:row>
          <xdr:rowOff>9525</xdr:rowOff>
        </xdr:from>
        <xdr:to>
          <xdr:col>8</xdr:col>
          <xdr:colOff>933450</xdr:colOff>
          <xdr:row>97</xdr:row>
          <xdr:rowOff>200025</xdr:rowOff>
        </xdr:to>
        <xdr:sp macro="" textlink="">
          <xdr:nvSpPr>
            <xdr:cNvPr id="1212" name="微調按鈕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99</xdr:row>
          <xdr:rowOff>9525</xdr:rowOff>
        </xdr:from>
        <xdr:to>
          <xdr:col>8</xdr:col>
          <xdr:colOff>933450</xdr:colOff>
          <xdr:row>99</xdr:row>
          <xdr:rowOff>200025</xdr:rowOff>
        </xdr:to>
        <xdr:sp macro="" textlink="">
          <xdr:nvSpPr>
            <xdr:cNvPr id="1213" name="微調按鈕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100</xdr:row>
          <xdr:rowOff>9525</xdr:rowOff>
        </xdr:from>
        <xdr:to>
          <xdr:col>8</xdr:col>
          <xdr:colOff>933450</xdr:colOff>
          <xdr:row>100</xdr:row>
          <xdr:rowOff>200025</xdr:rowOff>
        </xdr:to>
        <xdr:sp macro="" textlink="">
          <xdr:nvSpPr>
            <xdr:cNvPr id="1214" name="微調按鈕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101</xdr:row>
          <xdr:rowOff>9525</xdr:rowOff>
        </xdr:from>
        <xdr:to>
          <xdr:col>8</xdr:col>
          <xdr:colOff>933450</xdr:colOff>
          <xdr:row>101</xdr:row>
          <xdr:rowOff>200025</xdr:rowOff>
        </xdr:to>
        <xdr:sp macro="" textlink="">
          <xdr:nvSpPr>
            <xdr:cNvPr id="1215" name="微調按鈕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102</xdr:row>
          <xdr:rowOff>9525</xdr:rowOff>
        </xdr:from>
        <xdr:to>
          <xdr:col>8</xdr:col>
          <xdr:colOff>933450</xdr:colOff>
          <xdr:row>102</xdr:row>
          <xdr:rowOff>200025</xdr:rowOff>
        </xdr:to>
        <xdr:sp macro="" textlink="">
          <xdr:nvSpPr>
            <xdr:cNvPr id="1216" name="微調按鈕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103</xdr:row>
          <xdr:rowOff>9525</xdr:rowOff>
        </xdr:from>
        <xdr:to>
          <xdr:col>8</xdr:col>
          <xdr:colOff>933450</xdr:colOff>
          <xdr:row>103</xdr:row>
          <xdr:rowOff>200025</xdr:rowOff>
        </xdr:to>
        <xdr:sp macro="" textlink="">
          <xdr:nvSpPr>
            <xdr:cNvPr id="1217" name="微調按鈕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105</xdr:row>
          <xdr:rowOff>9525</xdr:rowOff>
        </xdr:from>
        <xdr:to>
          <xdr:col>8</xdr:col>
          <xdr:colOff>933450</xdr:colOff>
          <xdr:row>105</xdr:row>
          <xdr:rowOff>200025</xdr:rowOff>
        </xdr:to>
        <xdr:sp macro="" textlink="">
          <xdr:nvSpPr>
            <xdr:cNvPr id="1218" name="微調按鈕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106</xdr:row>
          <xdr:rowOff>9525</xdr:rowOff>
        </xdr:from>
        <xdr:to>
          <xdr:col>8</xdr:col>
          <xdr:colOff>933450</xdr:colOff>
          <xdr:row>106</xdr:row>
          <xdr:rowOff>200025</xdr:rowOff>
        </xdr:to>
        <xdr:sp macro="" textlink="">
          <xdr:nvSpPr>
            <xdr:cNvPr id="1219" name="微調按鈕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107</xdr:row>
          <xdr:rowOff>9525</xdr:rowOff>
        </xdr:from>
        <xdr:to>
          <xdr:col>8</xdr:col>
          <xdr:colOff>933450</xdr:colOff>
          <xdr:row>107</xdr:row>
          <xdr:rowOff>200025</xdr:rowOff>
        </xdr:to>
        <xdr:sp macro="" textlink="">
          <xdr:nvSpPr>
            <xdr:cNvPr id="1220" name="微調按鈕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108</xdr:row>
          <xdr:rowOff>9525</xdr:rowOff>
        </xdr:from>
        <xdr:to>
          <xdr:col>8</xdr:col>
          <xdr:colOff>933450</xdr:colOff>
          <xdr:row>108</xdr:row>
          <xdr:rowOff>200025</xdr:rowOff>
        </xdr:to>
        <xdr:sp macro="" textlink="">
          <xdr:nvSpPr>
            <xdr:cNvPr id="1221" name="微調按鈕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109</xdr:row>
          <xdr:rowOff>9525</xdr:rowOff>
        </xdr:from>
        <xdr:to>
          <xdr:col>8</xdr:col>
          <xdr:colOff>933450</xdr:colOff>
          <xdr:row>109</xdr:row>
          <xdr:rowOff>200025</xdr:rowOff>
        </xdr:to>
        <xdr:sp macro="" textlink="">
          <xdr:nvSpPr>
            <xdr:cNvPr id="1222" name="微調按鈕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111</xdr:row>
          <xdr:rowOff>9525</xdr:rowOff>
        </xdr:from>
        <xdr:to>
          <xdr:col>8</xdr:col>
          <xdr:colOff>933450</xdr:colOff>
          <xdr:row>111</xdr:row>
          <xdr:rowOff>200025</xdr:rowOff>
        </xdr:to>
        <xdr:sp macro="" textlink="">
          <xdr:nvSpPr>
            <xdr:cNvPr id="1223" name="微調按鈕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112</xdr:row>
          <xdr:rowOff>9525</xdr:rowOff>
        </xdr:from>
        <xdr:to>
          <xdr:col>8</xdr:col>
          <xdr:colOff>933450</xdr:colOff>
          <xdr:row>112</xdr:row>
          <xdr:rowOff>200025</xdr:rowOff>
        </xdr:to>
        <xdr:sp macro="" textlink="">
          <xdr:nvSpPr>
            <xdr:cNvPr id="1224" name="微調按鈕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113</xdr:row>
          <xdr:rowOff>9525</xdr:rowOff>
        </xdr:from>
        <xdr:to>
          <xdr:col>8</xdr:col>
          <xdr:colOff>933450</xdr:colOff>
          <xdr:row>113</xdr:row>
          <xdr:rowOff>200025</xdr:rowOff>
        </xdr:to>
        <xdr:sp macro="" textlink="">
          <xdr:nvSpPr>
            <xdr:cNvPr id="1225" name="微調按鈕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114</xdr:row>
          <xdr:rowOff>9525</xdr:rowOff>
        </xdr:from>
        <xdr:to>
          <xdr:col>8</xdr:col>
          <xdr:colOff>933450</xdr:colOff>
          <xdr:row>114</xdr:row>
          <xdr:rowOff>200025</xdr:rowOff>
        </xdr:to>
        <xdr:sp macro="" textlink="">
          <xdr:nvSpPr>
            <xdr:cNvPr id="1226" name="微調按鈕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115</xdr:row>
          <xdr:rowOff>9525</xdr:rowOff>
        </xdr:from>
        <xdr:to>
          <xdr:col>8</xdr:col>
          <xdr:colOff>933450</xdr:colOff>
          <xdr:row>115</xdr:row>
          <xdr:rowOff>200025</xdr:rowOff>
        </xdr:to>
        <xdr:sp macro="" textlink="">
          <xdr:nvSpPr>
            <xdr:cNvPr id="1227" name="微調按鈕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117</xdr:row>
          <xdr:rowOff>9525</xdr:rowOff>
        </xdr:from>
        <xdr:to>
          <xdr:col>8</xdr:col>
          <xdr:colOff>933450</xdr:colOff>
          <xdr:row>117</xdr:row>
          <xdr:rowOff>200025</xdr:rowOff>
        </xdr:to>
        <xdr:sp macro="" textlink="">
          <xdr:nvSpPr>
            <xdr:cNvPr id="1228" name="微調按鈕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118</xdr:row>
          <xdr:rowOff>9525</xdr:rowOff>
        </xdr:from>
        <xdr:to>
          <xdr:col>8</xdr:col>
          <xdr:colOff>933450</xdr:colOff>
          <xdr:row>118</xdr:row>
          <xdr:rowOff>200025</xdr:rowOff>
        </xdr:to>
        <xdr:sp macro="" textlink="">
          <xdr:nvSpPr>
            <xdr:cNvPr id="1229" name="微調按鈕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119</xdr:row>
          <xdr:rowOff>9525</xdr:rowOff>
        </xdr:from>
        <xdr:to>
          <xdr:col>8</xdr:col>
          <xdr:colOff>933450</xdr:colOff>
          <xdr:row>119</xdr:row>
          <xdr:rowOff>200025</xdr:rowOff>
        </xdr:to>
        <xdr:sp macro="" textlink="">
          <xdr:nvSpPr>
            <xdr:cNvPr id="1230" name="微調按鈕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120</xdr:row>
          <xdr:rowOff>9525</xdr:rowOff>
        </xdr:from>
        <xdr:to>
          <xdr:col>8</xdr:col>
          <xdr:colOff>933450</xdr:colOff>
          <xdr:row>120</xdr:row>
          <xdr:rowOff>200025</xdr:rowOff>
        </xdr:to>
        <xdr:sp macro="" textlink="">
          <xdr:nvSpPr>
            <xdr:cNvPr id="1231" name="微調按鈕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121</xdr:row>
          <xdr:rowOff>9525</xdr:rowOff>
        </xdr:from>
        <xdr:to>
          <xdr:col>8</xdr:col>
          <xdr:colOff>933450</xdr:colOff>
          <xdr:row>121</xdr:row>
          <xdr:rowOff>200025</xdr:rowOff>
        </xdr:to>
        <xdr:sp macro="" textlink="">
          <xdr:nvSpPr>
            <xdr:cNvPr id="1232" name="微調按鈕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123</xdr:row>
          <xdr:rowOff>9525</xdr:rowOff>
        </xdr:from>
        <xdr:to>
          <xdr:col>8</xdr:col>
          <xdr:colOff>933450</xdr:colOff>
          <xdr:row>123</xdr:row>
          <xdr:rowOff>200025</xdr:rowOff>
        </xdr:to>
        <xdr:sp macro="" textlink="">
          <xdr:nvSpPr>
            <xdr:cNvPr id="1233" name="微調按鈕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124</xdr:row>
          <xdr:rowOff>9525</xdr:rowOff>
        </xdr:from>
        <xdr:to>
          <xdr:col>8</xdr:col>
          <xdr:colOff>933450</xdr:colOff>
          <xdr:row>124</xdr:row>
          <xdr:rowOff>200025</xdr:rowOff>
        </xdr:to>
        <xdr:sp macro="" textlink="">
          <xdr:nvSpPr>
            <xdr:cNvPr id="1234" name="微調按鈕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125</xdr:row>
          <xdr:rowOff>9525</xdr:rowOff>
        </xdr:from>
        <xdr:to>
          <xdr:col>8</xdr:col>
          <xdr:colOff>933450</xdr:colOff>
          <xdr:row>125</xdr:row>
          <xdr:rowOff>200025</xdr:rowOff>
        </xdr:to>
        <xdr:sp macro="" textlink="">
          <xdr:nvSpPr>
            <xdr:cNvPr id="1235" name="微調按鈕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126</xdr:row>
          <xdr:rowOff>9525</xdr:rowOff>
        </xdr:from>
        <xdr:to>
          <xdr:col>8</xdr:col>
          <xdr:colOff>933450</xdr:colOff>
          <xdr:row>126</xdr:row>
          <xdr:rowOff>200025</xdr:rowOff>
        </xdr:to>
        <xdr:sp macro="" textlink="">
          <xdr:nvSpPr>
            <xdr:cNvPr id="1236" name="微調按鈕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127</xdr:row>
          <xdr:rowOff>9525</xdr:rowOff>
        </xdr:from>
        <xdr:to>
          <xdr:col>8</xdr:col>
          <xdr:colOff>933450</xdr:colOff>
          <xdr:row>127</xdr:row>
          <xdr:rowOff>200025</xdr:rowOff>
        </xdr:to>
        <xdr:sp macro="" textlink="">
          <xdr:nvSpPr>
            <xdr:cNvPr id="1237" name="微調按鈕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762000</xdr:colOff>
          <xdr:row>129</xdr:row>
          <xdr:rowOff>9525</xdr:rowOff>
        </xdr:from>
        <xdr:to>
          <xdr:col>8</xdr:col>
          <xdr:colOff>933450</xdr:colOff>
          <xdr:row>129</xdr:row>
          <xdr:rowOff>200025</xdr:rowOff>
        </xdr:to>
        <xdr:sp macro="" textlink="">
          <xdr:nvSpPr>
            <xdr:cNvPr id="1238" name="微調按鈕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130</xdr:row>
          <xdr:rowOff>9525</xdr:rowOff>
        </xdr:from>
        <xdr:to>
          <xdr:col>8</xdr:col>
          <xdr:colOff>933450</xdr:colOff>
          <xdr:row>130</xdr:row>
          <xdr:rowOff>200025</xdr:rowOff>
        </xdr:to>
        <xdr:sp macro="" textlink="">
          <xdr:nvSpPr>
            <xdr:cNvPr id="1239" name="微調按鈕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131</xdr:row>
          <xdr:rowOff>9525</xdr:rowOff>
        </xdr:from>
        <xdr:to>
          <xdr:col>8</xdr:col>
          <xdr:colOff>933450</xdr:colOff>
          <xdr:row>131</xdr:row>
          <xdr:rowOff>200025</xdr:rowOff>
        </xdr:to>
        <xdr:sp macro="" textlink="">
          <xdr:nvSpPr>
            <xdr:cNvPr id="1240" name="微調按鈕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132</xdr:row>
          <xdr:rowOff>9525</xdr:rowOff>
        </xdr:from>
        <xdr:to>
          <xdr:col>8</xdr:col>
          <xdr:colOff>933450</xdr:colOff>
          <xdr:row>132</xdr:row>
          <xdr:rowOff>200025</xdr:rowOff>
        </xdr:to>
        <xdr:sp macro="" textlink="">
          <xdr:nvSpPr>
            <xdr:cNvPr id="1241" name="微調按鈕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762000</xdr:colOff>
          <xdr:row>133</xdr:row>
          <xdr:rowOff>9525</xdr:rowOff>
        </xdr:from>
        <xdr:to>
          <xdr:col>8</xdr:col>
          <xdr:colOff>933450</xdr:colOff>
          <xdr:row>133</xdr:row>
          <xdr:rowOff>200025</xdr:rowOff>
        </xdr:to>
        <xdr:sp macro="" textlink="">
          <xdr:nvSpPr>
            <xdr:cNvPr id="1242" name="微調按鈕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9525</xdr:colOff>
      <xdr:row>2</xdr:row>
      <xdr:rowOff>9525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8601075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dist" rtl="0">
            <a:defRPr sz="1000"/>
          </a:pPr>
          <a:r>
            <a:rPr lang="zh-TW" altLang="en-US" sz="1400" b="0" i="0" strike="noStrike">
              <a:solidFill>
                <a:srgbClr val="000000"/>
              </a:solidFill>
              <a:latin typeface="標楷體"/>
              <a:ea typeface="標楷體"/>
            </a:rPr>
            <a:t>「卡路里」為熱量的單位，係取其英文</a:t>
          </a:r>
          <a:r>
            <a:rPr lang="en-US" altLang="zh-TW" sz="1400" b="0" i="0" strike="noStrike">
              <a:solidFill>
                <a:srgbClr val="000000"/>
              </a:solidFill>
              <a:latin typeface="標楷體"/>
              <a:ea typeface="標楷體"/>
            </a:rPr>
            <a:t>Calorie</a:t>
          </a:r>
          <a:r>
            <a:rPr lang="zh-TW" altLang="en-US" sz="1400" b="0" i="0" strike="noStrike">
              <a:solidFill>
                <a:srgbClr val="000000"/>
              </a:solidFill>
              <a:latin typeface="標楷體"/>
              <a:ea typeface="標楷體"/>
            </a:rPr>
            <a:t>譯音。亦即我們所謂的「卡」，有大卡、小卡之分。</a:t>
          </a:r>
        </a:p>
        <a:p>
          <a:pPr algn="dist" rtl="0">
            <a:defRPr sz="1000"/>
          </a:pPr>
          <a:r>
            <a:rPr lang="zh-TW" altLang="en-US" sz="1400" b="0" i="0" strike="noStrike">
              <a:solidFill>
                <a:srgbClr val="000000"/>
              </a:solidFill>
              <a:latin typeface="標楷體"/>
              <a:ea typeface="標楷體"/>
            </a:rPr>
            <a:t>在營養學上所提到的「卡」，皆指大卡，即為「使一公升的水，上升溫度</a:t>
          </a:r>
          <a:r>
            <a:rPr lang="en-US" altLang="zh-TW" sz="1400" b="0" i="0" strike="noStrike">
              <a:solidFill>
                <a:srgbClr val="000000"/>
              </a:solidFill>
              <a:latin typeface="標楷體"/>
              <a:ea typeface="標楷體"/>
            </a:rPr>
            <a:t>1℃</a:t>
          </a:r>
          <a:r>
            <a:rPr lang="zh-TW" altLang="en-US" sz="1400" b="0" i="0" strike="noStrike">
              <a:solidFill>
                <a:srgbClr val="000000"/>
              </a:solidFill>
              <a:latin typeface="標楷體"/>
              <a:ea typeface="標楷體"/>
            </a:rPr>
            <a:t>所需的熱量」。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19050</xdr:rowOff>
    </xdr:to>
    <xdr:pic>
      <xdr:nvPicPr>
        <xdr:cNvPr id="2056" name="Picture 1" descr="pic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381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1304925</xdr:colOff>
          <xdr:row>4</xdr:row>
          <xdr:rowOff>28575</xdr:rowOff>
        </xdr:from>
        <xdr:to>
          <xdr:col>7</xdr:col>
          <xdr:colOff>1276350</xdr:colOff>
          <xdr:row>5</xdr:row>
          <xdr:rowOff>47625</xdr:rowOff>
        </xdr:to>
        <xdr:sp macro="" textlink="">
          <xdr:nvSpPr>
            <xdr:cNvPr id="2050" name="控制項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1304925</xdr:colOff>
          <xdr:row>5</xdr:row>
          <xdr:rowOff>28575</xdr:rowOff>
        </xdr:from>
        <xdr:to>
          <xdr:col>8</xdr:col>
          <xdr:colOff>228600</xdr:colOff>
          <xdr:row>6</xdr:row>
          <xdr:rowOff>47625</xdr:rowOff>
        </xdr:to>
        <xdr:sp macro="" textlink="">
          <xdr:nvSpPr>
            <xdr:cNvPr id="2052" name="控制項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1304925</xdr:colOff>
          <xdr:row>6</xdr:row>
          <xdr:rowOff>57150</xdr:rowOff>
        </xdr:from>
        <xdr:to>
          <xdr:col>7</xdr:col>
          <xdr:colOff>1276350</xdr:colOff>
          <xdr:row>7</xdr:row>
          <xdr:rowOff>76200</xdr:rowOff>
        </xdr:to>
        <xdr:sp macro="" textlink="">
          <xdr:nvSpPr>
            <xdr:cNvPr id="2053" name="控制項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6</xdr:col>
      <xdr:colOff>0</xdr:colOff>
      <xdr:row>23</xdr:row>
      <xdr:rowOff>0</xdr:rowOff>
    </xdr:from>
    <xdr:ext cx="9525" cy="19050"/>
    <xdr:pic>
      <xdr:nvPicPr>
        <xdr:cNvPr id="6" name="Picture 1" descr="pic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381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647700</xdr:colOff>
      <xdr:row>10</xdr:row>
      <xdr:rowOff>123825</xdr:rowOff>
    </xdr:from>
    <xdr:to>
      <xdr:col>8</xdr:col>
      <xdr:colOff>1019175</xdr:colOff>
      <xdr:row>13</xdr:row>
      <xdr:rowOff>104775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591300" y="2238375"/>
          <a:ext cx="3171825" cy="609600"/>
        </a:xfrm>
        <a:prstGeom prst="downArrowCallou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TW" altLang="en-US" sz="1800" b="1"/>
            <a:t>不寫程式，改編成下方結果。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89" Type="http://schemas.openxmlformats.org/officeDocument/2006/relationships/ctrlProp" Target="../ctrlProps/ctrlProp87.xml"/><Relationship Id="rId16" Type="http://schemas.openxmlformats.org/officeDocument/2006/relationships/ctrlProp" Target="../ctrlProps/ctrlProp14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95" Type="http://schemas.openxmlformats.org/officeDocument/2006/relationships/ctrlProp" Target="../ctrlProps/ctrlProp93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3" Type="http://schemas.openxmlformats.org/officeDocument/2006/relationships/ctrlProp" Target="../ctrlProps/ctrlProp1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34"/>
  <sheetViews>
    <sheetView showGridLines="0" tabSelected="1" topLeftCell="C1" workbookViewId="0">
      <selection activeCell="P7" sqref="P7"/>
    </sheetView>
  </sheetViews>
  <sheetFormatPr defaultRowHeight="16.5"/>
  <cols>
    <col min="1" max="1" width="8.5" customWidth="1"/>
    <col min="2" max="2" width="8.125" customWidth="1"/>
    <col min="3" max="3" width="11.625" bestFit="1" customWidth="1"/>
    <col min="4" max="4" width="3" bestFit="1" customWidth="1"/>
    <col min="5" max="10" width="12.375" customWidth="1"/>
    <col min="11" max="11" width="5.75" customWidth="1"/>
    <col min="12" max="12" width="11.625" customWidth="1"/>
    <col min="17" max="18" width="9" hidden="1" customWidth="1"/>
  </cols>
  <sheetData>
    <row r="1" spans="1:16" ht="17.25" customHeight="1" thickBot="1">
      <c r="L1" s="149" t="s">
        <v>409</v>
      </c>
      <c r="M1" s="149"/>
      <c r="N1" s="146"/>
      <c r="O1" s="146"/>
      <c r="P1" s="145"/>
    </row>
    <row r="2" spans="1:16" ht="19.5" customHeight="1">
      <c r="C2" s="87">
        <f>SUM(J4:J8,J10:J14,J16:J20,J22:J26,J28:J32,J34:J38,J40:J44)</f>
        <v>0</v>
      </c>
      <c r="D2" s="88"/>
      <c r="E2" s="67"/>
      <c r="F2" s="67"/>
      <c r="G2" s="67"/>
      <c r="H2" s="67"/>
      <c r="I2" s="67"/>
      <c r="J2" s="67"/>
      <c r="L2" s="93" t="s">
        <v>265</v>
      </c>
      <c r="M2" s="91">
        <f>C3</f>
        <v>0</v>
      </c>
      <c r="N2" s="147"/>
      <c r="O2" s="145"/>
      <c r="P2" s="145"/>
    </row>
    <row r="3" spans="1:16" ht="17.25" thickBot="1">
      <c r="C3" s="111">
        <f>SUM(J4:J8,J10:J14,J16:J20,J22:J26,J28:J32,J34:J38,J40:J44)</f>
        <v>0</v>
      </c>
      <c r="D3" s="112"/>
      <c r="E3" s="82" t="s">
        <v>402</v>
      </c>
      <c r="F3" s="83" t="s">
        <v>0</v>
      </c>
      <c r="G3" s="83" t="s">
        <v>403</v>
      </c>
      <c r="H3" s="84" t="s">
        <v>404</v>
      </c>
      <c r="I3" s="5" t="s">
        <v>190</v>
      </c>
      <c r="J3" s="89" t="s">
        <v>191</v>
      </c>
      <c r="L3" s="93" t="s">
        <v>407</v>
      </c>
      <c r="M3" s="91">
        <f>C48</f>
        <v>0</v>
      </c>
      <c r="N3" s="147"/>
      <c r="O3" s="145"/>
      <c r="P3" s="145"/>
    </row>
    <row r="4" spans="1:16" ht="16.5" customHeight="1" thickTop="1" thickBot="1">
      <c r="B4" s="110" t="s">
        <v>379</v>
      </c>
      <c r="C4" s="69" t="s">
        <v>268</v>
      </c>
      <c r="D4">
        <v>1</v>
      </c>
      <c r="E4" s="6" t="s">
        <v>7</v>
      </c>
      <c r="F4" s="7" t="str">
        <f>IF($E4=0,"",VLOOKUP($E4,五榖,2,0))</f>
        <v>1片</v>
      </c>
      <c r="G4" s="7" t="str">
        <f>IF($E4=0,"",VLOOKUP($E4,五榖,3,0))</f>
        <v>25g</v>
      </c>
      <c r="H4" s="7">
        <f>IF($E4=0,"",VLOOKUP($E4,五榖,4,0))</f>
        <v>65</v>
      </c>
      <c r="I4" s="8">
        <v>0</v>
      </c>
      <c r="J4" s="90">
        <f>IF(AND(E4="",G4=""),0,H4*I4)</f>
        <v>0</v>
      </c>
      <c r="L4" s="93" t="s">
        <v>267</v>
      </c>
      <c r="M4" s="91">
        <f>C93</f>
        <v>0</v>
      </c>
      <c r="N4" s="147"/>
      <c r="O4" s="145"/>
      <c r="P4" s="145"/>
    </row>
    <row r="5" spans="1:16" ht="17.25" thickTop="1">
      <c r="B5" s="110"/>
      <c r="D5" s="9">
        <v>2</v>
      </c>
      <c r="E5" s="10"/>
      <c r="F5" s="11" t="str">
        <f>IF($E5=0,"",VLOOKUP($E5,五榖,2,0))</f>
        <v/>
      </c>
      <c r="G5" s="12" t="str">
        <f>IF($E5=0,"",VLOOKUP($E5,五榖,3,0))</f>
        <v/>
      </c>
      <c r="H5" s="13" t="str">
        <f>IF($E5=0,"",VLOOKUP($E5,五榖,4,0))</f>
        <v/>
      </c>
      <c r="I5" s="8">
        <v>0</v>
      </c>
      <c r="J5" s="90">
        <f>IF(AND(E5="",G5=""),0,H5*I5)</f>
        <v>0</v>
      </c>
      <c r="L5" s="92" t="s">
        <v>408</v>
      </c>
      <c r="M5" s="91">
        <f>SUM(M2:M4)</f>
        <v>0</v>
      </c>
      <c r="N5" s="148"/>
      <c r="O5" s="145"/>
      <c r="P5" s="145"/>
    </row>
    <row r="6" spans="1:16">
      <c r="A6" s="66"/>
      <c r="B6" s="110"/>
      <c r="D6" s="9">
        <v>3</v>
      </c>
      <c r="E6" s="10"/>
      <c r="F6" s="7" t="str">
        <f>IF($E6=0,"",VLOOKUP($E6,五榖,2,0))</f>
        <v/>
      </c>
      <c r="G6" s="7" t="str">
        <f>IF($E6=0,"",VLOOKUP($E6,五榖,3,0))</f>
        <v/>
      </c>
      <c r="H6" s="7" t="str">
        <f>IF($E6=0,"",VLOOKUP($E6,五榖,4,0))</f>
        <v/>
      </c>
      <c r="I6" s="8">
        <v>0</v>
      </c>
      <c r="J6" s="86">
        <f>IF(AND(E6="",G6=""),0,H6*I6)</f>
        <v>0</v>
      </c>
      <c r="M6" s="145"/>
      <c r="N6" s="145"/>
      <c r="O6" s="145"/>
      <c r="P6" s="145"/>
    </row>
    <row r="7" spans="1:16">
      <c r="B7" s="110"/>
      <c r="D7" s="9">
        <v>4</v>
      </c>
      <c r="E7" s="10"/>
      <c r="F7" s="11" t="str">
        <f>IF($E7=0,"",VLOOKUP($E7,五榖,2,0))</f>
        <v/>
      </c>
      <c r="G7" s="12" t="str">
        <f>IF($E7=0,"",VLOOKUP($E7,五榖,3,0))</f>
        <v/>
      </c>
      <c r="H7" s="13" t="str">
        <f>IF($E7=0,"",VLOOKUP($E7,五榖,4,0))</f>
        <v/>
      </c>
      <c r="I7" s="8">
        <v>0</v>
      </c>
      <c r="J7" s="86">
        <f>IF(AND(E7="",G7=""),0,H7*I7)</f>
        <v>0</v>
      </c>
      <c r="M7" s="145"/>
      <c r="N7" s="145"/>
      <c r="O7" s="145"/>
      <c r="P7" s="145"/>
    </row>
    <row r="8" spans="1:16">
      <c r="B8" s="110"/>
      <c r="D8" s="9">
        <v>5</v>
      </c>
      <c r="E8" s="10"/>
      <c r="F8" s="7" t="str">
        <f>IF($E8=0,"",VLOOKUP($E8,五榖,2,0))</f>
        <v/>
      </c>
      <c r="G8" s="7" t="str">
        <f>IF($E8=0,"",VLOOKUP($E8,五榖,3,0))</f>
        <v/>
      </c>
      <c r="H8" s="7" t="str">
        <f>IF($E8=0,"",VLOOKUP($E8,五榖,4,0))</f>
        <v/>
      </c>
      <c r="I8" s="8">
        <v>0</v>
      </c>
      <c r="J8" s="86">
        <f>IF(AND(E8="",G8=""),0,H8*I8)</f>
        <v>0</v>
      </c>
    </row>
    <row r="9" spans="1:16" ht="17.25" thickBot="1">
      <c r="B9" s="110"/>
      <c r="J9" s="85"/>
    </row>
    <row r="10" spans="1:16" ht="18" thickTop="1" thickBot="1">
      <c r="B10" s="110"/>
      <c r="C10" s="69" t="s">
        <v>325</v>
      </c>
      <c r="D10">
        <v>1</v>
      </c>
      <c r="E10" s="6"/>
      <c r="F10" s="7" t="str">
        <f>IF($E10=0,"",VLOOKUP($E10,奶類,2,0))</f>
        <v/>
      </c>
      <c r="G10" s="7" t="str">
        <f>IF($E10=0,"",VLOOKUP($E10,奶類,3,0))</f>
        <v/>
      </c>
      <c r="H10" s="7" t="str">
        <f>IF($E10=0,"",VLOOKUP($E10,奶類,4,0))</f>
        <v/>
      </c>
      <c r="I10" s="8">
        <v>0</v>
      </c>
      <c r="J10" s="86">
        <f>IF(AND(E10="",G10=""),0,H10*I10)</f>
        <v>0</v>
      </c>
      <c r="M10" s="94"/>
      <c r="N10" s="94"/>
      <c r="O10" s="94"/>
    </row>
    <row r="11" spans="1:16" ht="18" thickTop="1" thickBot="1">
      <c r="B11" s="110"/>
      <c r="D11" s="9">
        <v>2</v>
      </c>
      <c r="E11" s="10"/>
      <c r="F11" s="11" t="str">
        <f>IF($E11=0,"",VLOOKUP($E11,奶類,2,0))</f>
        <v/>
      </c>
      <c r="G11" s="12" t="str">
        <f>IF($E11=0,"",VLOOKUP($E11,奶類,3,0))</f>
        <v/>
      </c>
      <c r="H11" s="13" t="str">
        <f>IF($E11=0,"",VLOOKUP($E11,奶類,4,0))</f>
        <v/>
      </c>
      <c r="I11" s="8">
        <v>0</v>
      </c>
      <c r="J11" s="86">
        <f>IF(AND(E11="",G11=""),0,H11*I11)</f>
        <v>0</v>
      </c>
      <c r="M11" s="96"/>
      <c r="N11" s="95"/>
      <c r="O11" s="95"/>
    </row>
    <row r="12" spans="1:16" ht="17.25" thickTop="1">
      <c r="B12" s="110"/>
      <c r="D12" s="9">
        <v>3</v>
      </c>
      <c r="E12" s="10"/>
      <c r="F12" s="7" t="str">
        <f>IF($E12=0,"",VLOOKUP($E12,奶類,2,0))</f>
        <v/>
      </c>
      <c r="G12" s="7" t="str">
        <f>IF($E12=0,"",VLOOKUP($E12,奶類,3,0))</f>
        <v/>
      </c>
      <c r="H12" s="7" t="str">
        <f>IF($E12=0,"",VLOOKUP($E12,奶類,4,0))</f>
        <v/>
      </c>
      <c r="I12" s="8">
        <v>0</v>
      </c>
      <c r="J12" s="86">
        <f>IF(AND(E12="",G12=""),0,H12*I12)</f>
        <v>0</v>
      </c>
      <c r="M12" s="94"/>
      <c r="N12" s="94"/>
      <c r="O12" s="94"/>
    </row>
    <row r="13" spans="1:16" ht="17.25" thickBot="1">
      <c r="B13" s="110"/>
      <c r="D13" s="9">
        <v>4</v>
      </c>
      <c r="E13" s="10"/>
      <c r="F13" s="11" t="str">
        <f>IF($E13=0,"",VLOOKUP($E13,奶類,2,0))</f>
        <v/>
      </c>
      <c r="G13" s="12" t="str">
        <f>IF($E13=0,"",VLOOKUP($E13,奶類,3,0))</f>
        <v/>
      </c>
      <c r="H13" s="13" t="str">
        <f>IF($E13=0,"",VLOOKUP($E13,奶類,4,0))</f>
        <v/>
      </c>
      <c r="I13" s="8">
        <v>0</v>
      </c>
      <c r="J13" s="86">
        <f>IF(AND(E13="",G13=""),0,H13*I13)</f>
        <v>0</v>
      </c>
      <c r="M13" s="96"/>
      <c r="N13" s="95"/>
      <c r="O13" s="95"/>
    </row>
    <row r="14" spans="1:16" ht="17.25" thickTop="1">
      <c r="B14" s="110"/>
      <c r="D14" s="9">
        <v>5</v>
      </c>
      <c r="E14" s="10"/>
      <c r="F14" s="7" t="str">
        <f>IF($E14=0,"",VLOOKUP($E14,奶類,2,0))</f>
        <v/>
      </c>
      <c r="G14" s="7" t="str">
        <f>IF($E14=0,"",VLOOKUP($E14,奶類,3,0))</f>
        <v/>
      </c>
      <c r="H14" s="7" t="str">
        <f>IF($E14=0,"",VLOOKUP($E14,奶類,4,0))</f>
        <v/>
      </c>
      <c r="I14" s="8">
        <v>0</v>
      </c>
      <c r="J14" s="86">
        <f>IF(AND(E14="",G14=""),0,H14*I14)</f>
        <v>0</v>
      </c>
      <c r="M14" s="94"/>
      <c r="N14" s="94"/>
      <c r="O14" s="94"/>
    </row>
    <row r="15" spans="1:16" ht="17.25" thickBot="1">
      <c r="B15" s="110"/>
      <c r="J15" s="85"/>
      <c r="M15" s="96"/>
      <c r="N15" s="95"/>
      <c r="O15" s="95"/>
    </row>
    <row r="16" spans="1:16" ht="18" thickTop="1" thickBot="1">
      <c r="B16" s="110"/>
      <c r="C16" s="69" t="s">
        <v>327</v>
      </c>
      <c r="D16">
        <v>1</v>
      </c>
      <c r="E16" s="6"/>
      <c r="F16" s="7" t="str">
        <f>IF($E16=0,"",VLOOKUP($E16,水果類,2,0))</f>
        <v/>
      </c>
      <c r="G16" s="7"/>
      <c r="H16" s="7" t="str">
        <f>IF($E16=0,"",VLOOKUP($E16,水果類,3,0))</f>
        <v/>
      </c>
      <c r="I16" s="8">
        <v>0</v>
      </c>
      <c r="J16" s="86">
        <f>IF(AND(E16="",H16=""),0,H16*I16)</f>
        <v>0</v>
      </c>
    </row>
    <row r="17" spans="2:20" ht="17.25" thickTop="1">
      <c r="B17" s="110"/>
      <c r="D17" s="9">
        <v>2</v>
      </c>
      <c r="E17" s="10"/>
      <c r="F17" s="11" t="str">
        <f>IF($E17=0,"",VLOOKUP($E17,水果類,2,0))</f>
        <v/>
      </c>
      <c r="G17" s="12"/>
      <c r="H17" s="13" t="str">
        <f>IF($E17=0,"",VLOOKUP($E17,水果類,3,0))</f>
        <v/>
      </c>
      <c r="I17" s="8">
        <v>0</v>
      </c>
      <c r="J17" s="86">
        <f>IF(AND(E17="",G17=""),0,H17*I17)</f>
        <v>0</v>
      </c>
    </row>
    <row r="18" spans="2:20" ht="17.25" thickBot="1">
      <c r="B18" s="110"/>
      <c r="D18" s="9">
        <v>3</v>
      </c>
      <c r="E18" s="10"/>
      <c r="F18" s="7" t="str">
        <f>IF($E18=0,"",VLOOKUP($E18,水果類,2,0))</f>
        <v/>
      </c>
      <c r="G18" s="7"/>
      <c r="H18" s="7" t="str">
        <f>IF($E18=0,"",VLOOKUP($E18,水果類,3,0))</f>
        <v/>
      </c>
      <c r="I18" s="8">
        <v>0</v>
      </c>
      <c r="J18" s="86">
        <f>IF(AND(E18="",G18=""),0,H18*I18)</f>
        <v>0</v>
      </c>
      <c r="M18" s="103"/>
      <c r="N18" s="103"/>
      <c r="O18" s="103"/>
      <c r="P18" s="103"/>
    </row>
    <row r="19" spans="2:20" ht="17.25" thickBot="1">
      <c r="B19" s="110"/>
      <c r="D19" s="9">
        <v>4</v>
      </c>
      <c r="E19" s="10"/>
      <c r="F19" s="11" t="str">
        <f>IF($E19=0,"",VLOOKUP($E19,水果類,2,0))</f>
        <v/>
      </c>
      <c r="G19" s="12"/>
      <c r="H19" s="13" t="str">
        <f>IF($E19=0,"",VLOOKUP($E19,水果類,3,0))</f>
        <v/>
      </c>
      <c r="I19" s="8">
        <v>0</v>
      </c>
      <c r="J19" s="86">
        <f>IF(AND(E19="",G19=""),0,H19*I19)</f>
        <v>0</v>
      </c>
      <c r="M19" s="104"/>
      <c r="N19" s="105"/>
      <c r="O19" s="105"/>
      <c r="P19" s="105"/>
    </row>
    <row r="20" spans="2:20" ht="18" thickTop="1" thickBot="1">
      <c r="B20" s="110"/>
      <c r="D20" s="9">
        <v>5</v>
      </c>
      <c r="E20" s="10"/>
      <c r="F20" s="7" t="str">
        <f>IF($E20=0,"",VLOOKUP($E20,水果類,2,0))</f>
        <v/>
      </c>
      <c r="G20" s="7"/>
      <c r="H20" s="7" t="str">
        <f>IF($E20=0,"",VLOOKUP($E20,水果類,3,0))</f>
        <v/>
      </c>
      <c r="I20" s="8">
        <v>0</v>
      </c>
      <c r="J20" s="86">
        <f>IF(AND(E20="",G20=""),0,H20*I20)</f>
        <v>0</v>
      </c>
      <c r="M20" s="103"/>
      <c r="N20" s="103"/>
      <c r="O20" s="103"/>
      <c r="P20" s="103"/>
    </row>
    <row r="21" spans="2:20" ht="17.25" thickBot="1">
      <c r="B21" s="110"/>
      <c r="J21" s="85"/>
      <c r="M21" s="104"/>
      <c r="N21" s="105"/>
      <c r="O21" s="105"/>
      <c r="P21" s="105"/>
    </row>
    <row r="22" spans="2:20" ht="18" thickTop="1" thickBot="1">
      <c r="B22" s="110"/>
      <c r="C22" s="69" t="s">
        <v>273</v>
      </c>
      <c r="D22">
        <v>1</v>
      </c>
      <c r="E22" s="6"/>
      <c r="F22" s="7" t="str">
        <f>IF($E22=0,"",VLOOKUP($E22,蛋豆魚肉類,2,0))</f>
        <v/>
      </c>
      <c r="G22" s="7" t="str">
        <f>IF($E22=0,"",VLOOKUP($E22,蛋豆魚肉類,3,0))</f>
        <v/>
      </c>
      <c r="H22" s="7" t="str">
        <f>IF($E22=0,"",VLOOKUP($E22,蛋豆魚肉類,4,0))</f>
        <v/>
      </c>
      <c r="I22" s="8">
        <v>0</v>
      </c>
      <c r="J22" s="86">
        <f>IF(AND(E22="",G22=""),0,H22*I22)</f>
        <v>0</v>
      </c>
      <c r="M22" s="103"/>
      <c r="N22" s="103"/>
      <c r="O22" s="103"/>
      <c r="P22" s="103"/>
    </row>
    <row r="23" spans="2:20" ht="18" thickTop="1" thickBot="1">
      <c r="B23" s="110"/>
      <c r="D23" s="9">
        <v>2</v>
      </c>
      <c r="E23" s="10"/>
      <c r="F23" s="11" t="str">
        <f>IF($E23=0,"",VLOOKUP($E23,蛋豆魚肉類,2,0))</f>
        <v/>
      </c>
      <c r="G23" s="12" t="str">
        <f>IF($E23=0,"",VLOOKUP($E23,蛋豆魚肉類,3,0))</f>
        <v/>
      </c>
      <c r="H23" s="13" t="str">
        <f>IF($E23=0,"",VLOOKUP($E23,蛋豆魚肉類,4,0))</f>
        <v/>
      </c>
      <c r="I23" s="8">
        <v>0</v>
      </c>
      <c r="J23" s="86">
        <f>IF(AND(E23="",G23=""),0,H23*I23)</f>
        <v>0</v>
      </c>
      <c r="M23" s="104"/>
      <c r="N23" s="105"/>
      <c r="O23" s="105"/>
      <c r="P23" s="105"/>
    </row>
    <row r="24" spans="2:20" ht="18" thickTop="1" thickBot="1">
      <c r="B24" s="110"/>
      <c r="D24" s="9">
        <v>3</v>
      </c>
      <c r="E24" s="10"/>
      <c r="F24" s="7" t="str">
        <f>IF($E24=0,"",VLOOKUP($E24,蛋豆魚肉類,2,0))</f>
        <v/>
      </c>
      <c r="G24" s="7" t="str">
        <f>IF($E24=0,"",VLOOKUP($E24,蛋豆魚肉類,3,0))</f>
        <v/>
      </c>
      <c r="H24" s="7" t="str">
        <f>IF($E24=0,"",VLOOKUP($E24,蛋豆魚肉類,4,0))</f>
        <v/>
      </c>
      <c r="I24" s="8">
        <v>0</v>
      </c>
      <c r="J24" s="86">
        <f>IF(AND(E24="",G24=""),0,H24*I24)</f>
        <v>0</v>
      </c>
      <c r="M24" s="103"/>
      <c r="N24" s="103"/>
      <c r="O24" s="103"/>
      <c r="P24" s="103"/>
    </row>
    <row r="25" spans="2:20" ht="17.25" thickBot="1">
      <c r="B25" s="110"/>
      <c r="D25" s="9">
        <v>4</v>
      </c>
      <c r="E25" s="10"/>
      <c r="F25" s="11" t="str">
        <f>IF($E25=0,"",VLOOKUP($E25,蛋豆魚肉類,2,0))</f>
        <v/>
      </c>
      <c r="G25" s="12" t="str">
        <f>IF($E25=0,"",VLOOKUP($E25,蛋豆魚肉類,3,0))</f>
        <v/>
      </c>
      <c r="H25" s="13" t="str">
        <f>IF($E25=0,"",VLOOKUP($E25,蛋豆魚肉類,4,0))</f>
        <v/>
      </c>
      <c r="I25" s="8">
        <v>0</v>
      </c>
      <c r="J25" s="86">
        <f>IF(AND(E25="",G25=""),0,H25*I25)</f>
        <v>0</v>
      </c>
      <c r="M25" s="104"/>
      <c r="N25" s="105"/>
      <c r="O25" s="105"/>
      <c r="P25" s="105"/>
    </row>
    <row r="26" spans="2:20" ht="17.25" thickTop="1">
      <c r="B26" s="110"/>
      <c r="D26" s="9">
        <v>5</v>
      </c>
      <c r="E26" s="10"/>
      <c r="F26" s="7" t="str">
        <f>IF($E26=0,"",VLOOKUP($E26,蛋豆魚肉類,2,0))</f>
        <v/>
      </c>
      <c r="G26" s="7" t="str">
        <f>IF($E26=0,"",VLOOKUP($E26,蛋豆魚肉類,3,0))</f>
        <v/>
      </c>
      <c r="H26" s="7" t="str">
        <f>IF($E26=0,"",VLOOKUP($E26,蛋豆魚肉類,4,0))</f>
        <v/>
      </c>
      <c r="I26" s="8">
        <v>0</v>
      </c>
      <c r="J26" s="86">
        <f>IF(AND(E26="",G26=""),0,H26*I26)</f>
        <v>0</v>
      </c>
    </row>
    <row r="27" spans="2:20">
      <c r="B27" s="110"/>
      <c r="J27" s="85"/>
    </row>
    <row r="28" spans="2:20" ht="17.25" thickBot="1">
      <c r="B28" s="110"/>
      <c r="C28" s="68" t="s">
        <v>326</v>
      </c>
      <c r="D28">
        <v>1</v>
      </c>
      <c r="E28" s="6"/>
      <c r="F28" s="7" t="str">
        <f>IF($E28=0,"",VLOOKUP($E28,蔬菜類,2,0))</f>
        <v/>
      </c>
      <c r="G28" s="7" t="str">
        <f>IF($E28=0,"",VLOOKUP($E28,蔬菜類,3,0))</f>
        <v/>
      </c>
      <c r="H28" s="7" t="str">
        <f>IF($E28=0,"",VLOOKUP($E28,蔬菜類,4,0))</f>
        <v/>
      </c>
      <c r="I28" s="8">
        <v>0</v>
      </c>
      <c r="J28" s="86">
        <f>IF(AND(E28="",G28=""),0,H28*I28)</f>
        <v>0</v>
      </c>
      <c r="M28" s="106"/>
      <c r="N28" s="106"/>
      <c r="O28" s="106"/>
      <c r="P28" s="106"/>
      <c r="Q28" s="106"/>
      <c r="R28" s="106"/>
      <c r="S28" s="106"/>
      <c r="T28" s="106"/>
    </row>
    <row r="29" spans="2:20" ht="17.25" thickBot="1">
      <c r="B29" s="110"/>
      <c r="D29" s="9">
        <v>2</v>
      </c>
      <c r="E29" s="10"/>
      <c r="F29" s="11" t="str">
        <f>IF($E29=0,"",VLOOKUP($E29,蔬菜類,2,0))</f>
        <v/>
      </c>
      <c r="G29" s="12" t="str">
        <f>IF($E29=0,"",VLOOKUP($E29,蔬菜類,3,0))</f>
        <v/>
      </c>
      <c r="H29" s="13" t="str">
        <f>IF($E29=0,"",VLOOKUP($E29,蔬菜類,4,0))</f>
        <v/>
      </c>
      <c r="I29" s="8">
        <v>0</v>
      </c>
      <c r="J29" s="86">
        <f>IF(AND(E29="",G29=""),0,H29*I29)</f>
        <v>0</v>
      </c>
      <c r="M29" s="106"/>
      <c r="N29" s="107"/>
      <c r="O29" s="108"/>
      <c r="P29" s="108"/>
      <c r="Q29" s="108"/>
      <c r="R29" s="108"/>
      <c r="S29" s="108"/>
      <c r="T29" s="108"/>
    </row>
    <row r="30" spans="2:20" ht="18" thickTop="1" thickBot="1">
      <c r="B30" s="110"/>
      <c r="D30" s="9">
        <v>3</v>
      </c>
      <c r="E30" s="6"/>
      <c r="F30" s="7" t="str">
        <f>IF($E30=0,"",VLOOKUP($E30,蔬菜類,2,0))</f>
        <v/>
      </c>
      <c r="G30" s="7" t="str">
        <f>IF($E30=0,"",VLOOKUP($E30,蔬菜類,3,0))</f>
        <v/>
      </c>
      <c r="H30" s="7" t="str">
        <f>IF($E30=0,"",VLOOKUP($E30,蔬菜類,4,0))</f>
        <v/>
      </c>
      <c r="I30" s="8">
        <v>0</v>
      </c>
      <c r="J30" s="86">
        <f>IF(AND(E30="",G30=""),0,H30*I30)</f>
        <v>0</v>
      </c>
      <c r="M30" s="106"/>
      <c r="N30" s="106"/>
      <c r="O30" s="106"/>
      <c r="P30" s="106"/>
      <c r="Q30" s="106"/>
      <c r="R30" s="106"/>
      <c r="S30" s="106"/>
      <c r="T30" s="106"/>
    </row>
    <row r="31" spans="2:20" ht="17.25" thickBot="1">
      <c r="B31" s="110"/>
      <c r="D31" s="9">
        <v>4</v>
      </c>
      <c r="E31" s="10"/>
      <c r="F31" s="11" t="str">
        <f>IF($E31=0,"",VLOOKUP($E31,蔬菜類,2,0))</f>
        <v/>
      </c>
      <c r="G31" s="12" t="str">
        <f>IF($E31=0,"",VLOOKUP($E31,蔬菜類,3,0))</f>
        <v/>
      </c>
      <c r="H31" s="13" t="str">
        <f>IF($E31=0,"",VLOOKUP($E31,蔬菜類,4,0))</f>
        <v/>
      </c>
      <c r="I31" s="8">
        <v>0</v>
      </c>
      <c r="J31" s="86">
        <f>IF(AND(E31="",G31=""),0,H31*I31)</f>
        <v>0</v>
      </c>
      <c r="M31" s="106"/>
      <c r="N31" s="107"/>
      <c r="O31" s="108"/>
      <c r="P31" s="108"/>
      <c r="Q31" s="108"/>
      <c r="R31" s="108"/>
      <c r="S31" s="108"/>
      <c r="T31" s="108"/>
    </row>
    <row r="32" spans="2:20" ht="18" thickTop="1" thickBot="1">
      <c r="B32" s="110"/>
      <c r="D32" s="9">
        <v>5</v>
      </c>
      <c r="E32" s="10"/>
      <c r="F32" s="7" t="str">
        <f>IF($E32=0,"",VLOOKUP($E32,蔬菜類,2,0))</f>
        <v/>
      </c>
      <c r="G32" s="7" t="str">
        <f>IF($E32=0,"",VLOOKUP($E32,蔬菜類,3,0))</f>
        <v/>
      </c>
      <c r="H32" s="7" t="str">
        <f>IF($E32=0,"",VLOOKUP($E32,蔬菜類,4,0))</f>
        <v/>
      </c>
      <c r="I32" s="8">
        <v>0</v>
      </c>
      <c r="J32" s="86">
        <f>IF(AND(E32="",G32=""),0,H32*I32)</f>
        <v>0</v>
      </c>
      <c r="M32" s="106"/>
      <c r="N32" s="106"/>
      <c r="O32" s="106"/>
      <c r="P32" s="106"/>
      <c r="Q32" s="106"/>
      <c r="R32" s="106"/>
      <c r="S32" s="106"/>
      <c r="T32" s="106"/>
    </row>
    <row r="33" spans="2:20" ht="17.25" thickBot="1">
      <c r="B33" s="110"/>
      <c r="J33" s="85"/>
      <c r="M33" s="106"/>
      <c r="N33" s="107"/>
      <c r="O33" s="108"/>
      <c r="P33" s="108"/>
      <c r="Q33" s="108"/>
      <c r="R33" s="108"/>
      <c r="S33" s="108"/>
      <c r="T33" s="108"/>
    </row>
    <row r="34" spans="2:20" ht="18" thickTop="1" thickBot="1">
      <c r="B34" s="110"/>
      <c r="C34" s="69" t="s">
        <v>328</v>
      </c>
      <c r="D34">
        <v>1</v>
      </c>
      <c r="E34" s="6"/>
      <c r="F34" s="7" t="str">
        <f>IF($E34=0,"",VLOOKUP($E34,油脂類,2,0))</f>
        <v/>
      </c>
      <c r="G34" s="7" t="str">
        <f>IF($E34=0,"",VLOOKUP($E34,油脂類,3,0))</f>
        <v/>
      </c>
      <c r="H34" s="7" t="str">
        <f>IF($E34=0,"",VLOOKUP($E34,油脂類,4,0))</f>
        <v/>
      </c>
      <c r="I34" s="8">
        <v>0</v>
      </c>
      <c r="J34" s="86">
        <f>IF(AND(E34="",G34=""),0,H34*I34)</f>
        <v>0</v>
      </c>
      <c r="M34" s="106"/>
      <c r="N34" s="106"/>
      <c r="O34" s="106"/>
      <c r="P34" s="106"/>
      <c r="Q34" s="106"/>
      <c r="R34" s="106"/>
      <c r="S34" s="106"/>
      <c r="T34" s="106"/>
    </row>
    <row r="35" spans="2:20" ht="18" thickTop="1" thickBot="1">
      <c r="B35" s="110"/>
      <c r="D35" s="9">
        <v>2</v>
      </c>
      <c r="E35" s="10"/>
      <c r="F35" s="11" t="str">
        <f>IF($E35=0,"",VLOOKUP($E35,油脂類,2,0))</f>
        <v/>
      </c>
      <c r="G35" s="12" t="str">
        <f>IF($E35=0,"",VLOOKUP($E35,油脂類,3,0))</f>
        <v/>
      </c>
      <c r="H35" s="13" t="str">
        <f>IF($E35=0,"",VLOOKUP($E35,油脂類,4,0))</f>
        <v/>
      </c>
      <c r="I35" s="8">
        <v>0</v>
      </c>
      <c r="J35" s="86">
        <f>IF(AND(E35="",G35=""),0,H35*I35)</f>
        <v>0</v>
      </c>
      <c r="M35" s="106"/>
      <c r="N35" s="107"/>
      <c r="O35" s="108"/>
      <c r="P35" s="108"/>
      <c r="Q35" s="108"/>
      <c r="R35" s="108"/>
      <c r="S35" s="108"/>
      <c r="T35" s="108"/>
    </row>
    <row r="36" spans="2:20" ht="17.25" thickTop="1">
      <c r="B36" s="110"/>
      <c r="D36" s="9">
        <v>3</v>
      </c>
      <c r="E36" s="10"/>
      <c r="F36" s="7" t="str">
        <f>IF($E36=0,"",VLOOKUP($E36,油脂類,2,0))</f>
        <v/>
      </c>
      <c r="G36" s="7" t="str">
        <f>IF($E36=0,"",VLOOKUP($E36,油脂類,3,0))</f>
        <v/>
      </c>
      <c r="H36" s="7" t="str">
        <f>IF($E36=0,"",VLOOKUP($E36,油脂類,4,0))</f>
        <v/>
      </c>
      <c r="I36" s="8">
        <v>0</v>
      </c>
      <c r="J36" s="86">
        <f>IF(AND(E36="",G36=""),0,H36*I36)</f>
        <v>0</v>
      </c>
    </row>
    <row r="37" spans="2:20">
      <c r="B37" s="110"/>
      <c r="D37" s="9">
        <v>4</v>
      </c>
      <c r="E37" s="10"/>
      <c r="F37" s="11" t="str">
        <f>IF($E37=0,"",VLOOKUP($E37,油脂類,2,0))</f>
        <v/>
      </c>
      <c r="G37" s="12" t="str">
        <f>IF($E37=0,"",VLOOKUP($E37,油脂類,3,0))</f>
        <v/>
      </c>
      <c r="H37" s="13" t="str">
        <f>IF($E37=0,"",VLOOKUP($E37,油脂類,4,0))</f>
        <v/>
      </c>
      <c r="I37" s="8">
        <v>0</v>
      </c>
      <c r="J37" s="86">
        <f>IF(AND(E37="",G37=""),0,H37*I37)</f>
        <v>0</v>
      </c>
    </row>
    <row r="38" spans="2:20">
      <c r="B38" s="110"/>
      <c r="D38" s="9">
        <v>5</v>
      </c>
      <c r="E38" s="10"/>
      <c r="F38" s="7" t="str">
        <f>IF($E38=0,"",VLOOKUP($E38,油脂類,2,0))</f>
        <v/>
      </c>
      <c r="G38" s="7" t="str">
        <f>IF($E38=0,"",VLOOKUP($E38,油脂類,3,0))</f>
        <v/>
      </c>
      <c r="H38" s="7" t="str">
        <f>IF($E38=0,"",VLOOKUP($E38,油脂類,4,0))</f>
        <v/>
      </c>
      <c r="I38" s="8">
        <v>0</v>
      </c>
      <c r="J38" s="86">
        <f>IF(AND(E38="",G38=""),0,H38*I38)</f>
        <v>0</v>
      </c>
    </row>
    <row r="39" spans="2:20" ht="17.25" thickBot="1">
      <c r="J39" s="85"/>
    </row>
    <row r="40" spans="2:20" ht="17.25" customHeight="1" thickTop="1" thickBot="1">
      <c r="B40" s="109" t="s">
        <v>380</v>
      </c>
      <c r="C40" s="69" t="s">
        <v>380</v>
      </c>
      <c r="D40">
        <v>1</v>
      </c>
      <c r="E40" s="6"/>
      <c r="F40" s="7" t="str">
        <f>IF($E40=0,"",VLOOKUP($E40,點心,2,0))</f>
        <v/>
      </c>
      <c r="G40" s="7" t="str">
        <f>IF($E40=0,"",VLOOKUP($E40,點心,3,0))</f>
        <v/>
      </c>
      <c r="H40" s="7" t="str">
        <f>IF($E40=0,"",VLOOKUP($E40,點心,4,0))</f>
        <v/>
      </c>
      <c r="I40" s="8">
        <v>0</v>
      </c>
      <c r="J40" s="86">
        <f>IF(AND(E40="",G40=""),0,H40*I40)</f>
        <v>0</v>
      </c>
    </row>
    <row r="41" spans="2:20" ht="17.25" thickTop="1">
      <c r="B41" s="109"/>
      <c r="D41" s="9">
        <v>2</v>
      </c>
      <c r="E41" s="10"/>
      <c r="F41" s="11" t="str">
        <f>IF($E41=0,"",VLOOKUP($E41,點心,2,0))</f>
        <v/>
      </c>
      <c r="G41" s="12" t="str">
        <f>IF($E41=0,"",VLOOKUP($E41,點心,3,0))</f>
        <v/>
      </c>
      <c r="H41" s="13" t="str">
        <f>IF($E41=0,"",VLOOKUP($E41,點心,4,0))</f>
        <v/>
      </c>
      <c r="I41" s="8">
        <v>0</v>
      </c>
      <c r="J41" s="86">
        <f>IF(AND(E41="",G41=""),0,H41*I41)</f>
        <v>0</v>
      </c>
    </row>
    <row r="42" spans="2:20">
      <c r="B42" s="109"/>
      <c r="D42" s="9">
        <v>3</v>
      </c>
      <c r="E42" s="10"/>
      <c r="F42" s="7" t="str">
        <f>IF($E42=0,"",VLOOKUP($E42,點心,2,0))</f>
        <v/>
      </c>
      <c r="G42" s="7" t="str">
        <f>IF($E42=0,"",VLOOKUP($E42,點心,3,0))</f>
        <v/>
      </c>
      <c r="H42" s="7" t="str">
        <f>IF($E42=0,"",VLOOKUP($E42,點心,4,0))</f>
        <v/>
      </c>
      <c r="I42" s="8">
        <v>0</v>
      </c>
      <c r="J42" s="86">
        <f>IF(AND(E42="",G42=""),0,H42*I42)</f>
        <v>0</v>
      </c>
    </row>
    <row r="43" spans="2:20">
      <c r="B43" s="109"/>
      <c r="D43" s="9">
        <v>4</v>
      </c>
      <c r="E43" s="10"/>
      <c r="F43" s="11" t="str">
        <f>IF($E43=0,"",VLOOKUP($E43,點心,2,0))</f>
        <v/>
      </c>
      <c r="G43" s="12" t="str">
        <f>IF($E43=0,"",VLOOKUP($E43,點心,3,0))</f>
        <v/>
      </c>
      <c r="H43" s="13" t="str">
        <f>IF($E43=0,"",VLOOKUP($E43,點心,4,0))</f>
        <v/>
      </c>
      <c r="I43" s="8">
        <v>0</v>
      </c>
      <c r="J43" s="86">
        <f>IF(AND(E43="",G43=""),0,H43*I43)</f>
        <v>0</v>
      </c>
    </row>
    <row r="44" spans="2:20">
      <c r="B44" s="109"/>
      <c r="D44" s="9">
        <v>5</v>
      </c>
      <c r="E44" s="10"/>
      <c r="F44" s="7" t="str">
        <f>IF($E44=0,"",VLOOKUP($E44,點心,2,0))</f>
        <v/>
      </c>
      <c r="G44" s="7" t="str">
        <f>IF($E44=0,"",VLOOKUP($E44,點心,3,0))</f>
        <v/>
      </c>
      <c r="H44" s="7" t="str">
        <f>IF($E44=0,"",VLOOKUP($E44,點心,4,0))</f>
        <v/>
      </c>
      <c r="I44" s="8">
        <v>0</v>
      </c>
      <c r="J44" s="86">
        <f>IF(AND(E44="",G44=""),0,H44*I44)</f>
        <v>0</v>
      </c>
    </row>
    <row r="46" spans="2:20" ht="17.25" thickBot="1"/>
    <row r="47" spans="2:20" ht="24" customHeight="1">
      <c r="C47" s="87">
        <f>SUM(J49:J53,J55:J59,J61:J65,J67:J71,J73:J77,J79:J83,J85:J89)</f>
        <v>0</v>
      </c>
      <c r="D47" s="88"/>
      <c r="E47" s="67"/>
      <c r="F47" s="67"/>
      <c r="G47" s="67"/>
      <c r="H47" s="67"/>
      <c r="I47" s="67"/>
      <c r="J47" s="67"/>
    </row>
    <row r="48" spans="2:20" ht="17.25" thickBot="1">
      <c r="C48" s="111">
        <f>SUM(J49:J53,J55:J59,J61:J65,J67:J71,J73:J77,J79:J83,J85:J89)</f>
        <v>0</v>
      </c>
      <c r="D48" s="112"/>
      <c r="E48" s="82" t="s">
        <v>402</v>
      </c>
      <c r="F48" s="83" t="s">
        <v>0</v>
      </c>
      <c r="G48" s="83" t="s">
        <v>403</v>
      </c>
      <c r="H48" s="84" t="s">
        <v>404</v>
      </c>
      <c r="I48" s="5" t="s">
        <v>190</v>
      </c>
      <c r="J48" s="5" t="s">
        <v>191</v>
      </c>
    </row>
    <row r="49" spans="1:10" ht="16.5" customHeight="1" thickTop="1" thickBot="1">
      <c r="B49" s="110" t="s">
        <v>379</v>
      </c>
      <c r="C49" s="69" t="s">
        <v>268</v>
      </c>
      <c r="D49">
        <v>1</v>
      </c>
      <c r="E49" s="6"/>
      <c r="F49" s="7" t="str">
        <f>IF($E49=0,"",VLOOKUP($E49,五榖,2,0))</f>
        <v/>
      </c>
      <c r="G49" s="7" t="str">
        <f>IF($E49=0,"",VLOOKUP($E49,五榖,3,0))</f>
        <v/>
      </c>
      <c r="H49" s="7" t="str">
        <f>IF($E49=0,"",VLOOKUP($E49,五榖,4,0))</f>
        <v/>
      </c>
      <c r="I49" s="8">
        <v>0</v>
      </c>
      <c r="J49" s="86">
        <f>IF(AND(E49="",G49=""),0,H49*I49)</f>
        <v>0</v>
      </c>
    </row>
    <row r="50" spans="1:10" ht="17.25" thickTop="1">
      <c r="B50" s="110"/>
      <c r="D50" s="9">
        <v>2</v>
      </c>
      <c r="E50" s="10"/>
      <c r="F50" s="11" t="str">
        <f>IF($E50=0,"",VLOOKUP($E50,五榖,2,0))</f>
        <v/>
      </c>
      <c r="G50" s="12" t="str">
        <f>IF($E50=0,"",VLOOKUP($E50,五榖,3,0))</f>
        <v/>
      </c>
      <c r="H50" s="13" t="str">
        <f>IF($E50=0,"",VLOOKUP($E50,五榖,4,0))</f>
        <v/>
      </c>
      <c r="I50" s="8">
        <v>0</v>
      </c>
      <c r="J50" s="86">
        <f>IF(AND(E50="",G50=""),0,H50*I50)</f>
        <v>0</v>
      </c>
    </row>
    <row r="51" spans="1:10">
      <c r="A51" s="66"/>
      <c r="B51" s="110"/>
      <c r="D51" s="9">
        <v>3</v>
      </c>
      <c r="E51" s="10"/>
      <c r="F51" s="7" t="str">
        <f>IF($E51=0,"",VLOOKUP($E51,五榖,2,0))</f>
        <v/>
      </c>
      <c r="G51" s="7" t="str">
        <f>IF($E51=0,"",VLOOKUP($E51,五榖,3,0))</f>
        <v/>
      </c>
      <c r="H51" s="7" t="str">
        <f>IF($E51=0,"",VLOOKUP($E51,五榖,4,0))</f>
        <v/>
      </c>
      <c r="I51" s="8">
        <v>0</v>
      </c>
      <c r="J51" s="86">
        <f>IF(AND(E51="",G51=""),0,H51*I51)</f>
        <v>0</v>
      </c>
    </row>
    <row r="52" spans="1:10">
      <c r="B52" s="110"/>
      <c r="D52" s="9">
        <v>4</v>
      </c>
      <c r="E52" s="10"/>
      <c r="F52" s="11" t="str">
        <f>IF($E52=0,"",VLOOKUP($E52,五榖,2,0))</f>
        <v/>
      </c>
      <c r="G52" s="12" t="str">
        <f>IF($E52=0,"",VLOOKUP($E52,五榖,3,0))</f>
        <v/>
      </c>
      <c r="H52" s="13" t="str">
        <f>IF($E52=0,"",VLOOKUP($E52,五榖,4,0))</f>
        <v/>
      </c>
      <c r="I52" s="8">
        <v>0</v>
      </c>
      <c r="J52" s="86">
        <f>IF(AND(E52="",G52=""),0,H52*I52)</f>
        <v>0</v>
      </c>
    </row>
    <row r="53" spans="1:10">
      <c r="B53" s="110"/>
      <c r="D53" s="9">
        <v>5</v>
      </c>
      <c r="E53" s="10"/>
      <c r="F53" s="7" t="str">
        <f>IF($E53=0,"",VLOOKUP($E53,五榖,2,0))</f>
        <v/>
      </c>
      <c r="G53" s="7" t="str">
        <f>IF($E53=0,"",VLOOKUP($E53,五榖,3,0))</f>
        <v/>
      </c>
      <c r="H53" s="7" t="str">
        <f>IF($E53=0,"",VLOOKUP($E53,五榖,4,0))</f>
        <v/>
      </c>
      <c r="I53" s="8">
        <v>0</v>
      </c>
      <c r="J53" s="86">
        <f>IF(AND(E53="",G53=""),0,H53*I53)</f>
        <v>0</v>
      </c>
    </row>
    <row r="54" spans="1:10" ht="17.25" thickBot="1">
      <c r="B54" s="110"/>
      <c r="J54" s="85"/>
    </row>
    <row r="55" spans="1:10" ht="18" thickTop="1" thickBot="1">
      <c r="B55" s="110"/>
      <c r="C55" s="69" t="s">
        <v>325</v>
      </c>
      <c r="D55">
        <v>1</v>
      </c>
      <c r="E55" s="6"/>
      <c r="F55" s="7" t="str">
        <f>IF($E55=0,"",VLOOKUP($E55,奶類,2,0))</f>
        <v/>
      </c>
      <c r="G55" s="7" t="str">
        <f>IF($E55=0,"",VLOOKUP($E55,奶類,3,0))</f>
        <v/>
      </c>
      <c r="H55" s="7" t="str">
        <f>IF($E55=0,"",VLOOKUP($E55,奶類,4,0))</f>
        <v/>
      </c>
      <c r="I55" s="8">
        <v>0</v>
      </c>
      <c r="J55" s="86">
        <f>IF(AND(E55="",G55=""),0,H55*I55)</f>
        <v>0</v>
      </c>
    </row>
    <row r="56" spans="1:10" ht="17.25" thickTop="1">
      <c r="B56" s="110"/>
      <c r="D56" s="9">
        <v>2</v>
      </c>
      <c r="E56" s="10"/>
      <c r="F56" s="11" t="str">
        <f>IF($E56=0,"",VLOOKUP($E56,奶類,2,0))</f>
        <v/>
      </c>
      <c r="G56" s="12" t="str">
        <f>IF($E56=0,"",VLOOKUP($E56,奶類,3,0))</f>
        <v/>
      </c>
      <c r="H56" s="13" t="str">
        <f>IF($E56=0,"",VLOOKUP($E56,奶類,4,0))</f>
        <v/>
      </c>
      <c r="I56" s="8">
        <v>0</v>
      </c>
      <c r="J56" s="86">
        <f>IF(AND(E56="",G56=""),0,H56*I56)</f>
        <v>0</v>
      </c>
    </row>
    <row r="57" spans="1:10">
      <c r="B57" s="110"/>
      <c r="D57" s="9">
        <v>3</v>
      </c>
      <c r="E57" s="10"/>
      <c r="F57" s="7" t="str">
        <f>IF($E57=0,"",VLOOKUP($E57,奶類,2,0))</f>
        <v/>
      </c>
      <c r="G57" s="7" t="str">
        <f>IF($E57=0,"",VLOOKUP($E57,奶類,3,0))</f>
        <v/>
      </c>
      <c r="H57" s="7" t="str">
        <f>IF($E57=0,"",VLOOKUP($E57,奶類,4,0))</f>
        <v/>
      </c>
      <c r="I57" s="8">
        <v>0</v>
      </c>
      <c r="J57" s="86">
        <f>IF(AND(E57="",G57=""),0,H57*I57)</f>
        <v>0</v>
      </c>
    </row>
    <row r="58" spans="1:10">
      <c r="B58" s="110"/>
      <c r="D58" s="9">
        <v>4</v>
      </c>
      <c r="E58" s="10"/>
      <c r="F58" s="11" t="str">
        <f>IF($E58=0,"",VLOOKUP($E58,奶類,2,0))</f>
        <v/>
      </c>
      <c r="G58" s="12" t="str">
        <f>IF($E58=0,"",VLOOKUP($E58,奶類,3,0))</f>
        <v/>
      </c>
      <c r="H58" s="13" t="str">
        <f>IF($E58=0,"",VLOOKUP($E58,奶類,4,0))</f>
        <v/>
      </c>
      <c r="I58" s="8">
        <v>0</v>
      </c>
      <c r="J58" s="86">
        <f>IF(AND(E58="",G58=""),0,H58*I58)</f>
        <v>0</v>
      </c>
    </row>
    <row r="59" spans="1:10">
      <c r="B59" s="110"/>
      <c r="D59" s="9">
        <v>5</v>
      </c>
      <c r="E59" s="10"/>
      <c r="F59" s="7" t="str">
        <f>IF($E59=0,"",VLOOKUP($E59,奶類,2,0))</f>
        <v/>
      </c>
      <c r="G59" s="7" t="str">
        <f>IF($E59=0,"",VLOOKUP($E59,奶類,3,0))</f>
        <v/>
      </c>
      <c r="H59" s="7" t="str">
        <f>IF($E59=0,"",VLOOKUP($E59,奶類,4,0))</f>
        <v/>
      </c>
      <c r="I59" s="8">
        <v>0</v>
      </c>
      <c r="J59" s="86">
        <f>IF(AND(E59="",G59=""),0,H59*I59)</f>
        <v>0</v>
      </c>
    </row>
    <row r="60" spans="1:10" ht="17.25" thickBot="1">
      <c r="B60" s="110"/>
      <c r="J60" s="85"/>
    </row>
    <row r="61" spans="1:10" ht="18" thickTop="1" thickBot="1">
      <c r="B61" s="110"/>
      <c r="C61" s="69" t="s">
        <v>327</v>
      </c>
      <c r="D61">
        <v>1</v>
      </c>
      <c r="E61" s="6"/>
      <c r="F61" s="7" t="str">
        <f>IF($E61=0,"",VLOOKUP($E61,水果類,2,0))</f>
        <v/>
      </c>
      <c r="G61" s="7"/>
      <c r="H61" s="7" t="str">
        <f>IF($E61=0,"",VLOOKUP($E61,水果類,3,0))</f>
        <v/>
      </c>
      <c r="I61" s="8">
        <v>0</v>
      </c>
      <c r="J61" s="86">
        <f>IF(AND(E61="",H61=""),0,H61*I61)</f>
        <v>0</v>
      </c>
    </row>
    <row r="62" spans="1:10" ht="17.25" thickTop="1">
      <c r="B62" s="110"/>
      <c r="D62" s="9">
        <v>2</v>
      </c>
      <c r="E62" s="10"/>
      <c r="F62" s="11" t="str">
        <f>IF($E62=0,"",VLOOKUP($E62,水果類,2,0))</f>
        <v/>
      </c>
      <c r="G62" s="12"/>
      <c r="H62" s="13" t="str">
        <f>IF($E62=0,"",VLOOKUP($E62,水果類,3,0))</f>
        <v/>
      </c>
      <c r="I62" s="8">
        <v>0</v>
      </c>
      <c r="J62" s="86">
        <f>IF(AND(E62="",G62=""),0,H62*I62)</f>
        <v>0</v>
      </c>
    </row>
    <row r="63" spans="1:10">
      <c r="B63" s="110"/>
      <c r="D63" s="9">
        <v>3</v>
      </c>
      <c r="E63" s="10"/>
      <c r="F63" s="7" t="str">
        <f>IF($E63=0,"",VLOOKUP($E63,水果類,2,0))</f>
        <v/>
      </c>
      <c r="G63" s="7"/>
      <c r="H63" s="7" t="str">
        <f>IF($E63=0,"",VLOOKUP($E63,水果類,3,0))</f>
        <v/>
      </c>
      <c r="I63" s="8">
        <v>0</v>
      </c>
      <c r="J63" s="86">
        <f>IF(AND(E63="",G63=""),0,H63*I63)</f>
        <v>0</v>
      </c>
    </row>
    <row r="64" spans="1:10">
      <c r="B64" s="110"/>
      <c r="D64" s="9">
        <v>4</v>
      </c>
      <c r="E64" s="10"/>
      <c r="F64" s="11" t="str">
        <f>IF($E64=0,"",VLOOKUP($E64,水果類,2,0))</f>
        <v/>
      </c>
      <c r="G64" s="12"/>
      <c r="H64" s="13" t="str">
        <f>IF($E64=0,"",VLOOKUP($E64,水果類,3,0))</f>
        <v/>
      </c>
      <c r="I64" s="8">
        <v>0</v>
      </c>
      <c r="J64" s="86">
        <f>IF(AND(E64="",G64=""),0,H64*I64)</f>
        <v>0</v>
      </c>
    </row>
    <row r="65" spans="2:10">
      <c r="B65" s="110"/>
      <c r="D65" s="9">
        <v>5</v>
      </c>
      <c r="E65" s="10"/>
      <c r="F65" s="7" t="str">
        <f>IF($E65=0,"",VLOOKUP($E65,水果類,2,0))</f>
        <v/>
      </c>
      <c r="G65" s="7"/>
      <c r="H65" s="7" t="str">
        <f>IF($E65=0,"",VLOOKUP($E65,水果類,3,0))</f>
        <v/>
      </c>
      <c r="I65" s="8">
        <v>0</v>
      </c>
      <c r="J65" s="86">
        <f>IF(AND(E65="",G65=""),0,H65*I65)</f>
        <v>0</v>
      </c>
    </row>
    <row r="66" spans="2:10" ht="17.25" thickBot="1">
      <c r="B66" s="110"/>
      <c r="J66" s="85"/>
    </row>
    <row r="67" spans="2:10" ht="18" thickTop="1" thickBot="1">
      <c r="B67" s="110"/>
      <c r="C67" s="69" t="s">
        <v>273</v>
      </c>
      <c r="D67">
        <v>1</v>
      </c>
      <c r="E67" s="6"/>
      <c r="F67" s="7" t="str">
        <f>IF($E67=0,"",VLOOKUP($E67,蛋豆魚肉類,2,0))</f>
        <v/>
      </c>
      <c r="G67" s="7" t="str">
        <f>IF($E67=0,"",VLOOKUP($E67,蛋豆魚肉類,3,0))</f>
        <v/>
      </c>
      <c r="H67" s="7" t="str">
        <f>IF($E67=0,"",VLOOKUP($E67,蛋豆魚肉類,4,0))</f>
        <v/>
      </c>
      <c r="I67" s="8">
        <v>0</v>
      </c>
      <c r="J67" s="86">
        <f>IF(AND(E67="",G67=""),0,H67*I67)</f>
        <v>0</v>
      </c>
    </row>
    <row r="68" spans="2:10" ht="17.25" thickTop="1">
      <c r="B68" s="110"/>
      <c r="D68" s="9">
        <v>2</v>
      </c>
      <c r="E68" s="10"/>
      <c r="F68" s="11" t="str">
        <f>IF($E68=0,"",VLOOKUP($E68,蛋豆魚肉類,2,0))</f>
        <v/>
      </c>
      <c r="G68" s="12" t="str">
        <f>IF($E68=0,"",VLOOKUP($E68,蛋豆魚肉類,3,0))</f>
        <v/>
      </c>
      <c r="H68" s="13" t="str">
        <f>IF($E68=0,"",VLOOKUP($E68,蛋豆魚肉類,4,0))</f>
        <v/>
      </c>
      <c r="I68" s="8">
        <v>0</v>
      </c>
      <c r="J68" s="86">
        <f>IF(AND(E68="",G68=""),0,H68*I68)</f>
        <v>0</v>
      </c>
    </row>
    <row r="69" spans="2:10">
      <c r="B69" s="110"/>
      <c r="D69" s="9">
        <v>3</v>
      </c>
      <c r="E69" s="10"/>
      <c r="F69" s="7" t="str">
        <f>IF($E69=0,"",VLOOKUP($E69,蛋豆魚肉類,2,0))</f>
        <v/>
      </c>
      <c r="G69" s="7" t="str">
        <f>IF($E69=0,"",VLOOKUP($E69,蛋豆魚肉類,3,0))</f>
        <v/>
      </c>
      <c r="H69" s="7" t="str">
        <f>IF($E69=0,"",VLOOKUP($E69,蛋豆魚肉類,4,0))</f>
        <v/>
      </c>
      <c r="I69" s="8">
        <v>0</v>
      </c>
      <c r="J69" s="86">
        <f>IF(AND(E69="",G69=""),0,H69*I69)</f>
        <v>0</v>
      </c>
    </row>
    <row r="70" spans="2:10">
      <c r="B70" s="110"/>
      <c r="D70" s="9">
        <v>4</v>
      </c>
      <c r="E70" s="10"/>
      <c r="F70" s="11" t="str">
        <f>IF($E70=0,"",VLOOKUP($E70,蛋豆魚肉類,2,0))</f>
        <v/>
      </c>
      <c r="G70" s="12" t="str">
        <f>IF($E70=0,"",VLOOKUP($E70,蛋豆魚肉類,3,0))</f>
        <v/>
      </c>
      <c r="H70" s="13" t="str">
        <f>IF($E70=0,"",VLOOKUP($E70,蛋豆魚肉類,4,0))</f>
        <v/>
      </c>
      <c r="I70" s="8">
        <v>0</v>
      </c>
      <c r="J70" s="86">
        <f>IF(AND(E70="",G70=""),0,H70*I70)</f>
        <v>0</v>
      </c>
    </row>
    <row r="71" spans="2:10">
      <c r="B71" s="110"/>
      <c r="D71" s="9">
        <v>5</v>
      </c>
      <c r="E71" s="10"/>
      <c r="F71" s="7" t="str">
        <f>IF($E71=0,"",VLOOKUP($E71,蛋豆魚肉類,2,0))</f>
        <v/>
      </c>
      <c r="G71" s="7" t="str">
        <f>IF($E71=0,"",VLOOKUP($E71,蛋豆魚肉類,3,0))</f>
        <v/>
      </c>
      <c r="H71" s="7" t="str">
        <f>IF($E71=0,"",VLOOKUP($E71,蛋豆魚肉類,4,0))</f>
        <v/>
      </c>
      <c r="I71" s="8">
        <v>0</v>
      </c>
      <c r="J71" s="86">
        <f>IF(AND(E71="",G71=""),0,H71*I71)</f>
        <v>0</v>
      </c>
    </row>
    <row r="72" spans="2:10">
      <c r="B72" s="110"/>
      <c r="J72" s="85"/>
    </row>
    <row r="73" spans="2:10">
      <c r="B73" s="110"/>
      <c r="C73" s="68" t="s">
        <v>326</v>
      </c>
      <c r="D73">
        <v>1</v>
      </c>
      <c r="E73" s="6"/>
      <c r="F73" s="7" t="str">
        <f>IF($E73=0,"",VLOOKUP($E73,蔬菜類,2,0))</f>
        <v/>
      </c>
      <c r="G73" s="7" t="str">
        <f>IF($E73=0,"",VLOOKUP($E73,蔬菜類,3,0))</f>
        <v/>
      </c>
      <c r="H73" s="7" t="str">
        <f>IF($E73=0,"",VLOOKUP($E73,蔬菜類,4,0))</f>
        <v/>
      </c>
      <c r="I73" s="8">
        <v>0</v>
      </c>
      <c r="J73" s="86">
        <f>IF(AND(E73="",G73=""),0,H73*I73)</f>
        <v>0</v>
      </c>
    </row>
    <row r="74" spans="2:10">
      <c r="B74" s="110"/>
      <c r="D74" s="9">
        <v>2</v>
      </c>
      <c r="E74" s="10"/>
      <c r="F74" s="11" t="str">
        <f>IF($E74=0,"",VLOOKUP($E74,蔬菜類,2,0))</f>
        <v/>
      </c>
      <c r="G74" s="12" t="str">
        <f>IF($E74=0,"",VLOOKUP($E74,蔬菜類,3,0))</f>
        <v/>
      </c>
      <c r="H74" s="13" t="str">
        <f>IF($E74=0,"",VLOOKUP($E74,蔬菜類,4,0))</f>
        <v/>
      </c>
      <c r="I74" s="8">
        <v>0</v>
      </c>
      <c r="J74" s="86">
        <f>IF(AND(E74="",G74=""),0,H74*I74)</f>
        <v>0</v>
      </c>
    </row>
    <row r="75" spans="2:10">
      <c r="B75" s="110"/>
      <c r="D75" s="9">
        <v>3</v>
      </c>
      <c r="E75" s="6"/>
      <c r="F75" s="7" t="str">
        <f>IF($E75=0,"",VLOOKUP($E75,蔬菜類,2,0))</f>
        <v/>
      </c>
      <c r="G75" s="7" t="str">
        <f>IF($E75=0,"",VLOOKUP($E75,蔬菜類,3,0))</f>
        <v/>
      </c>
      <c r="H75" s="7" t="str">
        <f>IF($E75=0,"",VLOOKUP($E75,蔬菜類,4,0))</f>
        <v/>
      </c>
      <c r="I75" s="8">
        <v>0</v>
      </c>
      <c r="J75" s="86">
        <f>IF(AND(E75="",G75=""),0,H75*I75)</f>
        <v>0</v>
      </c>
    </row>
    <row r="76" spans="2:10">
      <c r="B76" s="110"/>
      <c r="D76" s="9">
        <v>4</v>
      </c>
      <c r="E76" s="10"/>
      <c r="F76" s="11" t="str">
        <f>IF($E76=0,"",VLOOKUP($E76,蔬菜類,2,0))</f>
        <v/>
      </c>
      <c r="G76" s="12" t="str">
        <f>IF($E76=0,"",VLOOKUP($E76,蔬菜類,3,0))</f>
        <v/>
      </c>
      <c r="H76" s="13" t="str">
        <f>IF($E76=0,"",VLOOKUP($E76,蔬菜類,4,0))</f>
        <v/>
      </c>
      <c r="I76" s="8">
        <v>0</v>
      </c>
      <c r="J76" s="86">
        <f>IF(AND(E76="",G76=""),0,H76*I76)</f>
        <v>0</v>
      </c>
    </row>
    <row r="77" spans="2:10">
      <c r="B77" s="110"/>
      <c r="D77" s="9">
        <v>5</v>
      </c>
      <c r="E77" s="10"/>
      <c r="F77" s="7" t="str">
        <f>IF($E77=0,"",VLOOKUP($E77,蔬菜類,2,0))</f>
        <v/>
      </c>
      <c r="G77" s="7" t="str">
        <f>IF($E77=0,"",VLOOKUP($E77,蔬菜類,3,0))</f>
        <v/>
      </c>
      <c r="H77" s="7" t="str">
        <f>IF($E77=0,"",VLOOKUP($E77,蔬菜類,4,0))</f>
        <v/>
      </c>
      <c r="I77" s="8">
        <v>0</v>
      </c>
      <c r="J77" s="86">
        <f>IF(AND(E77="",G77=""),0,H77*I77)</f>
        <v>0</v>
      </c>
    </row>
    <row r="78" spans="2:10" ht="17.25" thickBot="1">
      <c r="B78" s="110"/>
      <c r="J78" s="85"/>
    </row>
    <row r="79" spans="2:10" ht="18" thickTop="1" thickBot="1">
      <c r="B79" s="110"/>
      <c r="C79" s="69" t="s">
        <v>328</v>
      </c>
      <c r="D79">
        <v>1</v>
      </c>
      <c r="E79" s="6"/>
      <c r="F79" s="7" t="str">
        <f>IF($E79=0,"",VLOOKUP($E79,油脂類,2,0))</f>
        <v/>
      </c>
      <c r="G79" s="7" t="str">
        <f>IF($E79=0,"",VLOOKUP($E79,油脂類,3,0))</f>
        <v/>
      </c>
      <c r="H79" s="7" t="str">
        <f>IF($E79=0,"",VLOOKUP($E79,油脂類,4,0))</f>
        <v/>
      </c>
      <c r="I79" s="8">
        <v>0</v>
      </c>
      <c r="J79" s="86">
        <f>IF(AND(E79="",G79=""),0,H79*I79)</f>
        <v>0</v>
      </c>
    </row>
    <row r="80" spans="2:10" ht="17.25" thickTop="1">
      <c r="B80" s="110"/>
      <c r="D80" s="9">
        <v>2</v>
      </c>
      <c r="E80" s="10"/>
      <c r="F80" s="11" t="str">
        <f>IF($E80=0,"",VLOOKUP($E80,油脂類,2,0))</f>
        <v/>
      </c>
      <c r="G80" s="12" t="str">
        <f>IF($E80=0,"",VLOOKUP($E80,油脂類,3,0))</f>
        <v/>
      </c>
      <c r="H80" s="13" t="str">
        <f>IF($E80=0,"",VLOOKUP($E80,油脂類,4,0))</f>
        <v/>
      </c>
      <c r="I80" s="8">
        <v>0</v>
      </c>
      <c r="J80" s="86">
        <f>IF(AND(E80="",G80=""),0,H80*I80)</f>
        <v>0</v>
      </c>
    </row>
    <row r="81" spans="1:10">
      <c r="B81" s="110"/>
      <c r="D81" s="9">
        <v>3</v>
      </c>
      <c r="E81" s="10"/>
      <c r="F81" s="7" t="str">
        <f>IF($E81=0,"",VLOOKUP($E81,油脂類,2,0))</f>
        <v/>
      </c>
      <c r="G81" s="7" t="str">
        <f>IF($E81=0,"",VLOOKUP($E81,油脂類,3,0))</f>
        <v/>
      </c>
      <c r="H81" s="7" t="str">
        <f>IF($E81=0,"",VLOOKUP($E81,油脂類,4,0))</f>
        <v/>
      </c>
      <c r="I81" s="8">
        <v>0</v>
      </c>
      <c r="J81" s="86">
        <f>IF(AND(E81="",G81=""),0,H81*I81)</f>
        <v>0</v>
      </c>
    </row>
    <row r="82" spans="1:10">
      <c r="B82" s="110"/>
      <c r="D82" s="9">
        <v>4</v>
      </c>
      <c r="E82" s="10"/>
      <c r="F82" s="11" t="str">
        <f>IF($E82=0,"",VLOOKUP($E82,油脂類,2,0))</f>
        <v/>
      </c>
      <c r="G82" s="12" t="str">
        <f>IF($E82=0,"",VLOOKUP($E82,油脂類,3,0))</f>
        <v/>
      </c>
      <c r="H82" s="13" t="str">
        <f>IF($E82=0,"",VLOOKUP($E82,油脂類,4,0))</f>
        <v/>
      </c>
      <c r="I82" s="8">
        <v>0</v>
      </c>
      <c r="J82" s="86">
        <f>IF(AND(E82="",G82=""),0,H82*I82)</f>
        <v>0</v>
      </c>
    </row>
    <row r="83" spans="1:10">
      <c r="B83" s="110"/>
      <c r="D83" s="9">
        <v>5</v>
      </c>
      <c r="E83" s="10"/>
      <c r="F83" s="7" t="str">
        <f>IF($E83=0,"",VLOOKUP($E83,油脂類,2,0))</f>
        <v/>
      </c>
      <c r="G83" s="7" t="str">
        <f>IF($E83=0,"",VLOOKUP($E83,油脂類,3,0))</f>
        <v/>
      </c>
      <c r="H83" s="7" t="str">
        <f>IF($E83=0,"",VLOOKUP($E83,油脂類,4,0))</f>
        <v/>
      </c>
      <c r="I83" s="8">
        <v>0</v>
      </c>
      <c r="J83" s="86">
        <f>IF(AND(E83="",G83=""),0,H83*I83)</f>
        <v>0</v>
      </c>
    </row>
    <row r="84" spans="1:10" ht="17.25" thickBot="1">
      <c r="J84" s="85"/>
    </row>
    <row r="85" spans="1:10" ht="17.25" customHeight="1" thickTop="1" thickBot="1">
      <c r="B85" s="109" t="s">
        <v>380</v>
      </c>
      <c r="C85" s="69" t="s">
        <v>380</v>
      </c>
      <c r="D85">
        <v>1</v>
      </c>
      <c r="E85" s="6"/>
      <c r="F85" s="7" t="str">
        <f>IF($E85=0,"",VLOOKUP($E85,點心,2,0))</f>
        <v/>
      </c>
      <c r="G85" s="7" t="str">
        <f>IF($E85=0,"",VLOOKUP($E85,點心,3,0))</f>
        <v/>
      </c>
      <c r="H85" s="7" t="str">
        <f>IF($E85=0,"",VLOOKUP($E85,點心,4,0))</f>
        <v/>
      </c>
      <c r="I85" s="8">
        <v>0</v>
      </c>
      <c r="J85" s="86">
        <f>IF(AND(E85="",G85=""),0,H85*I85)</f>
        <v>0</v>
      </c>
    </row>
    <row r="86" spans="1:10" ht="17.25" thickTop="1">
      <c r="B86" s="109"/>
      <c r="D86" s="9">
        <v>2</v>
      </c>
      <c r="E86" s="10"/>
      <c r="F86" s="11" t="str">
        <f>IF($E86=0,"",VLOOKUP($E86,點心,2,0))</f>
        <v/>
      </c>
      <c r="G86" s="12" t="str">
        <f>IF($E86=0,"",VLOOKUP($E86,點心,3,0))</f>
        <v/>
      </c>
      <c r="H86" s="13" t="str">
        <f>IF($E86=0,"",VLOOKUP($E86,點心,4,0))</f>
        <v/>
      </c>
      <c r="I86" s="8">
        <v>0</v>
      </c>
      <c r="J86" s="86">
        <f>IF(AND(E86="",G86=""),0,H86*I86)</f>
        <v>0</v>
      </c>
    </row>
    <row r="87" spans="1:10">
      <c r="B87" s="109"/>
      <c r="D87" s="9">
        <v>3</v>
      </c>
      <c r="E87" s="10"/>
      <c r="F87" s="7" t="str">
        <f>IF($E87=0,"",VLOOKUP($E87,點心,2,0))</f>
        <v/>
      </c>
      <c r="G87" s="7" t="str">
        <f>IF($E87=0,"",VLOOKUP($E87,點心,3,0))</f>
        <v/>
      </c>
      <c r="H87" s="7" t="str">
        <f>IF($E87=0,"",VLOOKUP($E87,點心,4,0))</f>
        <v/>
      </c>
      <c r="I87" s="8">
        <v>0</v>
      </c>
      <c r="J87" s="86">
        <f>IF(AND(E87="",G87=""),0,H87*I87)</f>
        <v>0</v>
      </c>
    </row>
    <row r="88" spans="1:10">
      <c r="B88" s="109"/>
      <c r="D88" s="9">
        <v>4</v>
      </c>
      <c r="E88" s="10"/>
      <c r="F88" s="11" t="str">
        <f>IF($E88=0,"",VLOOKUP($E88,點心,2,0))</f>
        <v/>
      </c>
      <c r="G88" s="12" t="str">
        <f>IF($E88=0,"",VLOOKUP($E88,點心,3,0))</f>
        <v/>
      </c>
      <c r="H88" s="13" t="str">
        <f>IF($E88=0,"",VLOOKUP($E88,點心,4,0))</f>
        <v/>
      </c>
      <c r="I88" s="8">
        <v>0</v>
      </c>
      <c r="J88" s="86">
        <f>IF(AND(E88="",G88=""),0,H88*I88)</f>
        <v>0</v>
      </c>
    </row>
    <row r="89" spans="1:10">
      <c r="B89" s="109"/>
      <c r="D89" s="9">
        <v>5</v>
      </c>
      <c r="E89" s="10"/>
      <c r="F89" s="7" t="str">
        <f>IF($E89=0,"",VLOOKUP($E89,點心,2,0))</f>
        <v/>
      </c>
      <c r="G89" s="7" t="str">
        <f>IF($E89=0,"",VLOOKUP($E89,點心,3,0))</f>
        <v/>
      </c>
      <c r="H89" s="7" t="str">
        <f>IF($E89=0,"",VLOOKUP($E89,點心,4,0))</f>
        <v/>
      </c>
      <c r="I89" s="8">
        <v>0</v>
      </c>
      <c r="J89" s="86">
        <f>IF(AND(E89="",G89=""),0,H89*I89)</f>
        <v>0</v>
      </c>
    </row>
    <row r="91" spans="1:10" ht="17.25" thickBot="1"/>
    <row r="92" spans="1:10" ht="24" customHeight="1">
      <c r="C92" s="87">
        <f>SUM(J94:J98,J100:J104,J106:J110,J112:J116,J118:J122,J124:J128,J130:J134)</f>
        <v>0</v>
      </c>
      <c r="D92" s="88"/>
      <c r="E92" s="67"/>
      <c r="F92" s="67"/>
      <c r="G92" s="67"/>
      <c r="H92" s="67"/>
      <c r="I92" s="67"/>
      <c r="J92" s="67"/>
    </row>
    <row r="93" spans="1:10" ht="17.25" thickBot="1">
      <c r="C93" s="111">
        <f>SUM(J94:J98,J100:J104,J106:J110,J112:J116,J118:J122,J124:J128,J130:J134)</f>
        <v>0</v>
      </c>
      <c r="D93" s="112"/>
      <c r="E93" s="82" t="s">
        <v>402</v>
      </c>
      <c r="F93" s="83" t="s">
        <v>0</v>
      </c>
      <c r="G93" s="83" t="s">
        <v>403</v>
      </c>
      <c r="H93" s="84" t="s">
        <v>404</v>
      </c>
      <c r="I93" s="5" t="s">
        <v>190</v>
      </c>
      <c r="J93" s="5" t="s">
        <v>191</v>
      </c>
    </row>
    <row r="94" spans="1:10" ht="16.5" customHeight="1" thickTop="1" thickBot="1">
      <c r="B94" s="110" t="s">
        <v>379</v>
      </c>
      <c r="C94" s="69" t="s">
        <v>268</v>
      </c>
      <c r="D94">
        <v>1</v>
      </c>
      <c r="E94" s="6"/>
      <c r="F94" s="7" t="str">
        <f>IF($E94=0,"",VLOOKUP($E94,五榖,2,0))</f>
        <v/>
      </c>
      <c r="G94" s="7" t="str">
        <f>IF($E94=0,"",VLOOKUP($E94,五榖,3,0))</f>
        <v/>
      </c>
      <c r="H94" s="7" t="str">
        <f>IF($E94=0,"",VLOOKUP($E94,五榖,4,0))</f>
        <v/>
      </c>
      <c r="I94" s="8">
        <v>0</v>
      </c>
      <c r="J94" s="86">
        <f>IF(AND(E94="",G94=""),0,H94*I94)</f>
        <v>0</v>
      </c>
    </row>
    <row r="95" spans="1:10" ht="17.25" thickTop="1">
      <c r="B95" s="110"/>
      <c r="D95" s="9">
        <v>2</v>
      </c>
      <c r="E95" s="10"/>
      <c r="F95" s="11" t="str">
        <f>IF($E95=0,"",VLOOKUP($E95,五榖,2,0))</f>
        <v/>
      </c>
      <c r="G95" s="12" t="str">
        <f>IF($E95=0,"",VLOOKUP($E95,五榖,3,0))</f>
        <v/>
      </c>
      <c r="H95" s="13" t="str">
        <f>IF($E95=0,"",VLOOKUP($E95,五榖,4,0))</f>
        <v/>
      </c>
      <c r="I95" s="8">
        <v>0</v>
      </c>
      <c r="J95" s="86">
        <f>IF(AND(E95="",G95=""),0,H95*I95)</f>
        <v>0</v>
      </c>
    </row>
    <row r="96" spans="1:10">
      <c r="A96" s="66"/>
      <c r="B96" s="110"/>
      <c r="D96" s="9">
        <v>3</v>
      </c>
      <c r="E96" s="10"/>
      <c r="F96" s="7" t="str">
        <f>IF($E96=0,"",VLOOKUP($E96,五榖,2,0))</f>
        <v/>
      </c>
      <c r="G96" s="7" t="str">
        <f>IF($E96=0,"",VLOOKUP($E96,五榖,3,0))</f>
        <v/>
      </c>
      <c r="H96" s="7" t="str">
        <f>IF($E96=0,"",VLOOKUP($E96,五榖,4,0))</f>
        <v/>
      </c>
      <c r="I96" s="8">
        <v>0</v>
      </c>
      <c r="J96" s="86">
        <f>IF(AND(E96="",G96=""),0,H96*I96)</f>
        <v>0</v>
      </c>
    </row>
    <row r="97" spans="2:10">
      <c r="B97" s="110"/>
      <c r="D97" s="9">
        <v>4</v>
      </c>
      <c r="E97" s="10"/>
      <c r="F97" s="11" t="str">
        <f>IF($E97=0,"",VLOOKUP($E97,五榖,2,0))</f>
        <v/>
      </c>
      <c r="G97" s="12" t="str">
        <f>IF($E97=0,"",VLOOKUP($E97,五榖,3,0))</f>
        <v/>
      </c>
      <c r="H97" s="13" t="str">
        <f>IF($E97=0,"",VLOOKUP($E97,五榖,4,0))</f>
        <v/>
      </c>
      <c r="I97" s="8">
        <v>0</v>
      </c>
      <c r="J97" s="86">
        <f>IF(AND(E97="",G97=""),0,H97*I97)</f>
        <v>0</v>
      </c>
    </row>
    <row r="98" spans="2:10">
      <c r="B98" s="110"/>
      <c r="D98" s="9">
        <v>5</v>
      </c>
      <c r="E98" s="10"/>
      <c r="F98" s="7" t="str">
        <f>IF($E98=0,"",VLOOKUP($E98,五榖,2,0))</f>
        <v/>
      </c>
      <c r="G98" s="7" t="str">
        <f>IF($E98=0,"",VLOOKUP($E98,五榖,3,0))</f>
        <v/>
      </c>
      <c r="H98" s="7" t="str">
        <f>IF($E98=0,"",VLOOKUP($E98,五榖,4,0))</f>
        <v/>
      </c>
      <c r="I98" s="8">
        <v>0</v>
      </c>
      <c r="J98" s="86">
        <f>IF(AND(E98="",G98=""),0,H98*I98)</f>
        <v>0</v>
      </c>
    </row>
    <row r="99" spans="2:10" ht="17.25" thickBot="1">
      <c r="B99" s="110"/>
      <c r="J99" s="85"/>
    </row>
    <row r="100" spans="2:10" ht="18" thickTop="1" thickBot="1">
      <c r="B100" s="110"/>
      <c r="C100" s="69" t="s">
        <v>325</v>
      </c>
      <c r="D100">
        <v>1</v>
      </c>
      <c r="E100" s="6"/>
      <c r="F100" s="7" t="str">
        <f>IF($E100=0,"",VLOOKUP($E100,奶類,2,0))</f>
        <v/>
      </c>
      <c r="G100" s="7" t="str">
        <f>IF($E100=0,"",VLOOKUP($E100,奶類,3,0))</f>
        <v/>
      </c>
      <c r="H100" s="7" t="str">
        <f>IF($E100=0,"",VLOOKUP($E100,奶類,4,0))</f>
        <v/>
      </c>
      <c r="I100" s="8">
        <v>0</v>
      </c>
      <c r="J100" s="86">
        <f>IF(AND(E100="",G100=""),0,H100*I100)</f>
        <v>0</v>
      </c>
    </row>
    <row r="101" spans="2:10" ht="17.25" thickTop="1">
      <c r="B101" s="110"/>
      <c r="D101" s="9">
        <v>2</v>
      </c>
      <c r="E101" s="10"/>
      <c r="F101" s="11" t="str">
        <f>IF($E101=0,"",VLOOKUP($E101,奶類,2,0))</f>
        <v/>
      </c>
      <c r="G101" s="12" t="str">
        <f>IF($E101=0,"",VLOOKUP($E101,奶類,3,0))</f>
        <v/>
      </c>
      <c r="H101" s="13" t="str">
        <f>IF($E101=0,"",VLOOKUP($E101,奶類,4,0))</f>
        <v/>
      </c>
      <c r="I101" s="8">
        <v>0</v>
      </c>
      <c r="J101" s="86">
        <f>IF(AND(E101="",G101=""),0,H101*I101)</f>
        <v>0</v>
      </c>
    </row>
    <row r="102" spans="2:10">
      <c r="B102" s="110"/>
      <c r="D102" s="9">
        <v>3</v>
      </c>
      <c r="E102" s="10"/>
      <c r="F102" s="7" t="str">
        <f>IF($E102=0,"",VLOOKUP($E102,奶類,2,0))</f>
        <v/>
      </c>
      <c r="G102" s="7" t="str">
        <f>IF($E102=0,"",VLOOKUP($E102,奶類,3,0))</f>
        <v/>
      </c>
      <c r="H102" s="7" t="str">
        <f>IF($E102=0,"",VLOOKUP($E102,奶類,4,0))</f>
        <v/>
      </c>
      <c r="I102" s="8">
        <v>0</v>
      </c>
      <c r="J102" s="86">
        <f>IF(AND(E102="",G102=""),0,H102*I102)</f>
        <v>0</v>
      </c>
    </row>
    <row r="103" spans="2:10">
      <c r="B103" s="110"/>
      <c r="D103" s="9">
        <v>4</v>
      </c>
      <c r="E103" s="10"/>
      <c r="F103" s="11" t="str">
        <f>IF($E103=0,"",VLOOKUP($E103,奶類,2,0))</f>
        <v/>
      </c>
      <c r="G103" s="12" t="str">
        <f>IF($E103=0,"",VLOOKUP($E103,奶類,3,0))</f>
        <v/>
      </c>
      <c r="H103" s="13" t="str">
        <f>IF($E103=0,"",VLOOKUP($E103,奶類,4,0))</f>
        <v/>
      </c>
      <c r="I103" s="8">
        <v>0</v>
      </c>
      <c r="J103" s="86">
        <f>IF(AND(E103="",G103=""),0,H103*I103)</f>
        <v>0</v>
      </c>
    </row>
    <row r="104" spans="2:10">
      <c r="B104" s="110"/>
      <c r="D104" s="9">
        <v>5</v>
      </c>
      <c r="E104" s="10"/>
      <c r="F104" s="7" t="str">
        <f>IF($E104=0,"",VLOOKUP($E104,奶類,2,0))</f>
        <v/>
      </c>
      <c r="G104" s="7" t="str">
        <f>IF($E104=0,"",VLOOKUP($E104,奶類,3,0))</f>
        <v/>
      </c>
      <c r="H104" s="7" t="str">
        <f>IF($E104=0,"",VLOOKUP($E104,奶類,4,0))</f>
        <v/>
      </c>
      <c r="I104" s="8">
        <v>0</v>
      </c>
      <c r="J104" s="86">
        <f>IF(AND(E104="",G104=""),0,H104*I104)</f>
        <v>0</v>
      </c>
    </row>
    <row r="105" spans="2:10" ht="17.25" thickBot="1">
      <c r="B105" s="110"/>
      <c r="J105" s="85"/>
    </row>
    <row r="106" spans="2:10" ht="18" thickTop="1" thickBot="1">
      <c r="B106" s="110"/>
      <c r="C106" s="69" t="s">
        <v>327</v>
      </c>
      <c r="D106">
        <v>1</v>
      </c>
      <c r="E106" s="6"/>
      <c r="F106" s="7" t="str">
        <f>IF($E106=0,"",VLOOKUP($E106,水果類,2,0))</f>
        <v/>
      </c>
      <c r="G106" s="7"/>
      <c r="H106" s="7" t="str">
        <f>IF($E106=0,"",VLOOKUP($E106,水果類,3,0))</f>
        <v/>
      </c>
      <c r="I106" s="8">
        <v>0</v>
      </c>
      <c r="J106" s="86">
        <f>IF(AND(E106="",H106=""),0,H106*I106)</f>
        <v>0</v>
      </c>
    </row>
    <row r="107" spans="2:10" ht="17.25" thickTop="1">
      <c r="B107" s="110"/>
      <c r="D107" s="9">
        <v>2</v>
      </c>
      <c r="E107" s="10"/>
      <c r="F107" s="11" t="str">
        <f>IF($E107=0,"",VLOOKUP($E107,水果類,2,0))</f>
        <v/>
      </c>
      <c r="G107" s="12"/>
      <c r="H107" s="13" t="str">
        <f>IF($E107=0,"",VLOOKUP($E107,水果類,3,0))</f>
        <v/>
      </c>
      <c r="I107" s="8">
        <v>0</v>
      </c>
      <c r="J107" s="86">
        <f>IF(AND(E107="",G107=""),0,H107*I107)</f>
        <v>0</v>
      </c>
    </row>
    <row r="108" spans="2:10">
      <c r="B108" s="110"/>
      <c r="D108" s="9">
        <v>3</v>
      </c>
      <c r="E108" s="10"/>
      <c r="F108" s="7" t="str">
        <f>IF($E108=0,"",VLOOKUP($E108,水果類,2,0))</f>
        <v/>
      </c>
      <c r="G108" s="7"/>
      <c r="H108" s="7" t="str">
        <f>IF($E108=0,"",VLOOKUP($E108,水果類,3,0))</f>
        <v/>
      </c>
      <c r="I108" s="8">
        <v>0</v>
      </c>
      <c r="J108" s="86">
        <f>IF(AND(E108="",G108=""),0,H108*I108)</f>
        <v>0</v>
      </c>
    </row>
    <row r="109" spans="2:10">
      <c r="B109" s="110"/>
      <c r="D109" s="9">
        <v>4</v>
      </c>
      <c r="E109" s="10"/>
      <c r="F109" s="11" t="str">
        <f>IF($E109=0,"",VLOOKUP($E109,水果類,2,0))</f>
        <v/>
      </c>
      <c r="G109" s="12"/>
      <c r="H109" s="13" t="str">
        <f>IF($E109=0,"",VLOOKUP($E109,水果類,3,0))</f>
        <v/>
      </c>
      <c r="I109" s="8">
        <v>0</v>
      </c>
      <c r="J109" s="86">
        <f>IF(AND(E109="",G109=""),0,H109*I109)</f>
        <v>0</v>
      </c>
    </row>
    <row r="110" spans="2:10">
      <c r="B110" s="110"/>
      <c r="D110" s="9">
        <v>5</v>
      </c>
      <c r="E110" s="10"/>
      <c r="F110" s="7" t="str">
        <f>IF($E110=0,"",VLOOKUP($E110,水果類,2,0))</f>
        <v/>
      </c>
      <c r="G110" s="7"/>
      <c r="H110" s="7" t="str">
        <f>IF($E110=0,"",VLOOKUP($E110,水果類,3,0))</f>
        <v/>
      </c>
      <c r="I110" s="8">
        <v>0</v>
      </c>
      <c r="J110" s="86">
        <f>IF(AND(E110="",G110=""),0,H110*I110)</f>
        <v>0</v>
      </c>
    </row>
    <row r="111" spans="2:10" ht="17.25" thickBot="1">
      <c r="B111" s="110"/>
      <c r="J111" s="85"/>
    </row>
    <row r="112" spans="2:10" ht="18" thickTop="1" thickBot="1">
      <c r="B112" s="110"/>
      <c r="C112" s="69" t="s">
        <v>273</v>
      </c>
      <c r="D112">
        <v>1</v>
      </c>
      <c r="E112" s="6"/>
      <c r="F112" s="7" t="str">
        <f>IF($E112=0,"",VLOOKUP($E112,蛋豆魚肉類,2,0))</f>
        <v/>
      </c>
      <c r="G112" s="7" t="str">
        <f>IF($E112=0,"",VLOOKUP($E112,蛋豆魚肉類,3,0))</f>
        <v/>
      </c>
      <c r="H112" s="7" t="str">
        <f>IF($E112=0,"",VLOOKUP($E112,蛋豆魚肉類,4,0))</f>
        <v/>
      </c>
      <c r="I112" s="8">
        <v>0</v>
      </c>
      <c r="J112" s="86">
        <f>IF(AND(E112="",G112=""),0,H112*I112)</f>
        <v>0</v>
      </c>
    </row>
    <row r="113" spans="2:10" ht="17.25" thickTop="1">
      <c r="B113" s="110"/>
      <c r="D113" s="9">
        <v>2</v>
      </c>
      <c r="E113" s="10"/>
      <c r="F113" s="11" t="str">
        <f>IF($E113=0,"",VLOOKUP($E113,蛋豆魚肉類,2,0))</f>
        <v/>
      </c>
      <c r="G113" s="12" t="str">
        <f>IF($E113=0,"",VLOOKUP($E113,蛋豆魚肉類,3,0))</f>
        <v/>
      </c>
      <c r="H113" s="13" t="str">
        <f>IF($E113=0,"",VLOOKUP($E113,蛋豆魚肉類,4,0))</f>
        <v/>
      </c>
      <c r="I113" s="8">
        <v>0</v>
      </c>
      <c r="J113" s="86">
        <f>IF(AND(E113="",G113=""),0,H113*I113)</f>
        <v>0</v>
      </c>
    </row>
    <row r="114" spans="2:10">
      <c r="B114" s="110"/>
      <c r="D114" s="9">
        <v>3</v>
      </c>
      <c r="E114" s="10"/>
      <c r="F114" s="7" t="str">
        <f>IF($E114=0,"",VLOOKUP($E114,蛋豆魚肉類,2,0))</f>
        <v/>
      </c>
      <c r="G114" s="7" t="str">
        <f>IF($E114=0,"",VLOOKUP($E114,蛋豆魚肉類,3,0))</f>
        <v/>
      </c>
      <c r="H114" s="7" t="str">
        <f>IF($E114=0,"",VLOOKUP($E114,蛋豆魚肉類,4,0))</f>
        <v/>
      </c>
      <c r="I114" s="8">
        <v>0</v>
      </c>
      <c r="J114" s="86">
        <f>IF(AND(E114="",G114=""),0,H114*I114)</f>
        <v>0</v>
      </c>
    </row>
    <row r="115" spans="2:10">
      <c r="B115" s="110"/>
      <c r="D115" s="9">
        <v>4</v>
      </c>
      <c r="E115" s="10"/>
      <c r="F115" s="11" t="str">
        <f>IF($E115=0,"",VLOOKUP($E115,蛋豆魚肉類,2,0))</f>
        <v/>
      </c>
      <c r="G115" s="12" t="str">
        <f>IF($E115=0,"",VLOOKUP($E115,蛋豆魚肉類,3,0))</f>
        <v/>
      </c>
      <c r="H115" s="13" t="str">
        <f>IF($E115=0,"",VLOOKUP($E115,蛋豆魚肉類,4,0))</f>
        <v/>
      </c>
      <c r="I115" s="8">
        <v>0</v>
      </c>
      <c r="J115" s="86">
        <f>IF(AND(E115="",G115=""),0,H115*I115)</f>
        <v>0</v>
      </c>
    </row>
    <row r="116" spans="2:10">
      <c r="B116" s="110"/>
      <c r="D116" s="9">
        <v>5</v>
      </c>
      <c r="E116" s="10"/>
      <c r="F116" s="7" t="str">
        <f>IF($E116=0,"",VLOOKUP($E116,蛋豆魚肉類,2,0))</f>
        <v/>
      </c>
      <c r="G116" s="7" t="str">
        <f>IF($E116=0,"",VLOOKUP($E116,蛋豆魚肉類,3,0))</f>
        <v/>
      </c>
      <c r="H116" s="7" t="str">
        <f>IF($E116=0,"",VLOOKUP($E116,蛋豆魚肉類,4,0))</f>
        <v/>
      </c>
      <c r="I116" s="8">
        <v>0</v>
      </c>
      <c r="J116" s="86">
        <f>IF(AND(E116="",G116=""),0,H116*I116)</f>
        <v>0</v>
      </c>
    </row>
    <row r="117" spans="2:10">
      <c r="B117" s="110"/>
      <c r="J117" s="85"/>
    </row>
    <row r="118" spans="2:10">
      <c r="B118" s="110"/>
      <c r="C118" s="68" t="s">
        <v>326</v>
      </c>
      <c r="D118">
        <v>1</v>
      </c>
      <c r="E118" s="6"/>
      <c r="F118" s="7" t="str">
        <f>IF($E118=0,"",VLOOKUP($E118,蔬菜類,2,0))</f>
        <v/>
      </c>
      <c r="G118" s="7" t="str">
        <f>IF($E118=0,"",VLOOKUP($E118,蔬菜類,3,0))</f>
        <v/>
      </c>
      <c r="H118" s="7" t="str">
        <f>IF($E118=0,"",VLOOKUP($E118,蔬菜類,4,0))</f>
        <v/>
      </c>
      <c r="I118" s="8">
        <v>0</v>
      </c>
      <c r="J118" s="86">
        <f>IF(AND(E118="",G118=""),0,H118*I118)</f>
        <v>0</v>
      </c>
    </row>
    <row r="119" spans="2:10">
      <c r="B119" s="110"/>
      <c r="D119" s="9">
        <v>2</v>
      </c>
      <c r="E119" s="10"/>
      <c r="F119" s="11" t="str">
        <f>IF($E119=0,"",VLOOKUP($E119,蔬菜類,2,0))</f>
        <v/>
      </c>
      <c r="G119" s="12" t="str">
        <f>IF($E119=0,"",VLOOKUP($E119,蔬菜類,3,0))</f>
        <v/>
      </c>
      <c r="H119" s="13" t="str">
        <f>IF($E119=0,"",VLOOKUP($E119,蔬菜類,4,0))</f>
        <v/>
      </c>
      <c r="I119" s="8">
        <v>0</v>
      </c>
      <c r="J119" s="86">
        <f>IF(AND(E119="",G119=""),0,H119*I119)</f>
        <v>0</v>
      </c>
    </row>
    <row r="120" spans="2:10">
      <c r="B120" s="110"/>
      <c r="D120" s="9">
        <v>3</v>
      </c>
      <c r="E120" s="6"/>
      <c r="F120" s="7" t="str">
        <f>IF($E120=0,"",VLOOKUP($E120,蔬菜類,2,0))</f>
        <v/>
      </c>
      <c r="G120" s="7" t="str">
        <f>IF($E120=0,"",VLOOKUP($E120,蔬菜類,3,0))</f>
        <v/>
      </c>
      <c r="H120" s="7" t="str">
        <f>IF($E120=0,"",VLOOKUP($E120,蔬菜類,4,0))</f>
        <v/>
      </c>
      <c r="I120" s="8">
        <v>0</v>
      </c>
      <c r="J120" s="86">
        <f>IF(AND(E120="",G120=""),0,H120*I120)</f>
        <v>0</v>
      </c>
    </row>
    <row r="121" spans="2:10">
      <c r="B121" s="110"/>
      <c r="D121" s="9">
        <v>4</v>
      </c>
      <c r="E121" s="10"/>
      <c r="F121" s="11" t="str">
        <f>IF($E121=0,"",VLOOKUP($E121,蔬菜類,2,0))</f>
        <v/>
      </c>
      <c r="G121" s="12" t="str">
        <f>IF($E121=0,"",VLOOKUP($E121,蔬菜類,3,0))</f>
        <v/>
      </c>
      <c r="H121" s="13" t="str">
        <f>IF($E121=0,"",VLOOKUP($E121,蔬菜類,4,0))</f>
        <v/>
      </c>
      <c r="I121" s="8">
        <v>0</v>
      </c>
      <c r="J121" s="86">
        <f>IF(AND(E121="",G121=""),0,H121*I121)</f>
        <v>0</v>
      </c>
    </row>
    <row r="122" spans="2:10">
      <c r="B122" s="110"/>
      <c r="D122" s="9">
        <v>5</v>
      </c>
      <c r="E122" s="10"/>
      <c r="F122" s="7" t="str">
        <f>IF($E122=0,"",VLOOKUP($E122,蔬菜類,2,0))</f>
        <v/>
      </c>
      <c r="G122" s="7" t="str">
        <f>IF($E122=0,"",VLOOKUP($E122,蔬菜類,3,0))</f>
        <v/>
      </c>
      <c r="H122" s="7" t="str">
        <f>IF($E122=0,"",VLOOKUP($E122,蔬菜類,4,0))</f>
        <v/>
      </c>
      <c r="I122" s="8">
        <v>0</v>
      </c>
      <c r="J122" s="86">
        <f>IF(AND(E122="",G122=""),0,H122*I122)</f>
        <v>0</v>
      </c>
    </row>
    <row r="123" spans="2:10" ht="17.25" thickBot="1">
      <c r="B123" s="110"/>
      <c r="J123" s="85"/>
    </row>
    <row r="124" spans="2:10" ht="18" thickTop="1" thickBot="1">
      <c r="B124" s="110"/>
      <c r="C124" s="69" t="s">
        <v>328</v>
      </c>
      <c r="D124">
        <v>1</v>
      </c>
      <c r="E124" s="6"/>
      <c r="F124" s="7" t="str">
        <f>IF($E124=0,"",VLOOKUP($E124,油脂類,2,0))</f>
        <v/>
      </c>
      <c r="G124" s="7" t="str">
        <f>IF($E124=0,"",VLOOKUP($E124,油脂類,3,0))</f>
        <v/>
      </c>
      <c r="H124" s="7" t="str">
        <f>IF($E124=0,"",VLOOKUP($E124,油脂類,4,0))</f>
        <v/>
      </c>
      <c r="I124" s="8">
        <v>0</v>
      </c>
      <c r="J124" s="86">
        <f>IF(AND(E124="",G124=""),0,H124*I124)</f>
        <v>0</v>
      </c>
    </row>
    <row r="125" spans="2:10" ht="17.25" thickTop="1">
      <c r="B125" s="110"/>
      <c r="D125" s="9">
        <v>2</v>
      </c>
      <c r="E125" s="10"/>
      <c r="F125" s="11" t="str">
        <f>IF($E125=0,"",VLOOKUP($E125,油脂類,2,0))</f>
        <v/>
      </c>
      <c r="G125" s="12" t="str">
        <f>IF($E125=0,"",VLOOKUP($E125,油脂類,3,0))</f>
        <v/>
      </c>
      <c r="H125" s="13" t="str">
        <f>IF($E125=0,"",VLOOKUP($E125,油脂類,4,0))</f>
        <v/>
      </c>
      <c r="I125" s="8">
        <v>0</v>
      </c>
      <c r="J125" s="86">
        <f>IF(AND(E125="",G125=""),0,H125*I125)</f>
        <v>0</v>
      </c>
    </row>
    <row r="126" spans="2:10">
      <c r="B126" s="110"/>
      <c r="D126" s="9">
        <v>3</v>
      </c>
      <c r="E126" s="10"/>
      <c r="F126" s="7" t="str">
        <f>IF($E126=0,"",VLOOKUP($E126,油脂類,2,0))</f>
        <v/>
      </c>
      <c r="G126" s="7" t="str">
        <f>IF($E126=0,"",VLOOKUP($E126,油脂類,3,0))</f>
        <v/>
      </c>
      <c r="H126" s="7" t="str">
        <f>IF($E126=0,"",VLOOKUP($E126,油脂類,4,0))</f>
        <v/>
      </c>
      <c r="I126" s="8">
        <v>0</v>
      </c>
      <c r="J126" s="86">
        <f>IF(AND(E126="",G126=""),0,H126*I126)</f>
        <v>0</v>
      </c>
    </row>
    <row r="127" spans="2:10">
      <c r="B127" s="110"/>
      <c r="D127" s="9">
        <v>4</v>
      </c>
      <c r="E127" s="10"/>
      <c r="F127" s="11" t="str">
        <f>IF($E127=0,"",VLOOKUP($E127,油脂類,2,0))</f>
        <v/>
      </c>
      <c r="G127" s="12" t="str">
        <f>IF($E127=0,"",VLOOKUP($E127,油脂類,3,0))</f>
        <v/>
      </c>
      <c r="H127" s="13" t="str">
        <f>IF($E127=0,"",VLOOKUP($E127,油脂類,4,0))</f>
        <v/>
      </c>
      <c r="I127" s="8">
        <v>0</v>
      </c>
      <c r="J127" s="86">
        <f>IF(AND(E127="",G127=""),0,H127*I127)</f>
        <v>0</v>
      </c>
    </row>
    <row r="128" spans="2:10">
      <c r="B128" s="110"/>
      <c r="D128" s="9">
        <v>5</v>
      </c>
      <c r="E128" s="10"/>
      <c r="F128" s="7" t="str">
        <f>IF($E128=0,"",VLOOKUP($E128,油脂類,2,0))</f>
        <v/>
      </c>
      <c r="G128" s="7" t="str">
        <f>IF($E128=0,"",VLOOKUP($E128,油脂類,3,0))</f>
        <v/>
      </c>
      <c r="H128" s="7" t="str">
        <f>IF($E128=0,"",VLOOKUP($E128,油脂類,4,0))</f>
        <v/>
      </c>
      <c r="I128" s="8">
        <v>0</v>
      </c>
      <c r="J128" s="86">
        <f>IF(AND(E128="",G128=""),0,H128*I128)</f>
        <v>0</v>
      </c>
    </row>
    <row r="129" spans="2:10" ht="17.25" thickBot="1">
      <c r="J129" s="85"/>
    </row>
    <row r="130" spans="2:10" ht="17.25" customHeight="1" thickTop="1" thickBot="1">
      <c r="B130" s="109" t="s">
        <v>380</v>
      </c>
      <c r="C130" s="69" t="s">
        <v>380</v>
      </c>
      <c r="D130">
        <v>1</v>
      </c>
      <c r="E130" s="6"/>
      <c r="F130" s="7" t="str">
        <f>IF($E130=0,"",VLOOKUP($E130,點心,2,0))</f>
        <v/>
      </c>
      <c r="G130" s="7" t="str">
        <f>IF($E130=0,"",VLOOKUP($E130,點心,3,0))</f>
        <v/>
      </c>
      <c r="H130" s="7" t="str">
        <f>IF($E130=0,"",VLOOKUP($E130,點心,4,0))</f>
        <v/>
      </c>
      <c r="I130" s="8">
        <v>0</v>
      </c>
      <c r="J130" s="86">
        <f>IF(AND(E130="",G130=""),0,H130*I130)</f>
        <v>0</v>
      </c>
    </row>
    <row r="131" spans="2:10" ht="17.25" thickTop="1">
      <c r="B131" s="109"/>
      <c r="D131" s="9">
        <v>2</v>
      </c>
      <c r="E131" s="10"/>
      <c r="F131" s="11" t="str">
        <f>IF($E131=0,"",VLOOKUP($E131,點心,2,0))</f>
        <v/>
      </c>
      <c r="G131" s="12" t="str">
        <f>IF($E131=0,"",VLOOKUP($E131,點心,3,0))</f>
        <v/>
      </c>
      <c r="H131" s="13" t="str">
        <f>IF($E131=0,"",VLOOKUP($E131,點心,4,0))</f>
        <v/>
      </c>
      <c r="I131" s="8">
        <v>0</v>
      </c>
      <c r="J131" s="86">
        <f>IF(AND(E131="",G131=""),0,H131*I131)</f>
        <v>0</v>
      </c>
    </row>
    <row r="132" spans="2:10">
      <c r="B132" s="109"/>
      <c r="D132" s="9">
        <v>3</v>
      </c>
      <c r="E132" s="10"/>
      <c r="F132" s="7" t="str">
        <f>IF($E132=0,"",VLOOKUP($E132,點心,2,0))</f>
        <v/>
      </c>
      <c r="G132" s="7" t="str">
        <f>IF($E132=0,"",VLOOKUP($E132,點心,3,0))</f>
        <v/>
      </c>
      <c r="H132" s="7" t="str">
        <f>IF($E132=0,"",VLOOKUP($E132,點心,4,0))</f>
        <v/>
      </c>
      <c r="I132" s="8">
        <v>0</v>
      </c>
      <c r="J132" s="86">
        <f>IF(AND(E132="",G132=""),0,H132*I132)</f>
        <v>0</v>
      </c>
    </row>
    <row r="133" spans="2:10">
      <c r="B133" s="109"/>
      <c r="D133" s="9">
        <v>4</v>
      </c>
      <c r="E133" s="10"/>
      <c r="F133" s="11" t="str">
        <f>IF($E133=0,"",VLOOKUP($E133,點心,2,0))</f>
        <v/>
      </c>
      <c r="G133" s="12" t="str">
        <f>IF($E133=0,"",VLOOKUP($E133,點心,3,0))</f>
        <v/>
      </c>
      <c r="H133" s="13" t="str">
        <f>IF($E133=0,"",VLOOKUP($E133,點心,4,0))</f>
        <v/>
      </c>
      <c r="I133" s="8">
        <v>0</v>
      </c>
      <c r="J133" s="86">
        <f>IF(AND(E133="",G133=""),0,H133*I133)</f>
        <v>0</v>
      </c>
    </row>
    <row r="134" spans="2:10">
      <c r="B134" s="109"/>
      <c r="D134" s="9">
        <v>5</v>
      </c>
      <c r="E134" s="10"/>
      <c r="F134" s="7" t="str">
        <f>IF($E134=0,"",VLOOKUP($E134,點心,2,0))</f>
        <v/>
      </c>
      <c r="G134" s="7" t="str">
        <f>IF($E134=0,"",VLOOKUP($E134,點心,3,0))</f>
        <v/>
      </c>
      <c r="H134" s="7" t="str">
        <f>IF($E134=0,"",VLOOKUP($E134,點心,4,0))</f>
        <v/>
      </c>
      <c r="I134" s="8">
        <v>0</v>
      </c>
      <c r="J134" s="86">
        <f>IF(AND(E134="",G134=""),0,H134*I134)</f>
        <v>0</v>
      </c>
    </row>
  </sheetData>
  <mergeCells count="10">
    <mergeCell ref="N1:O1"/>
    <mergeCell ref="B130:B134"/>
    <mergeCell ref="B49:B83"/>
    <mergeCell ref="B85:B89"/>
    <mergeCell ref="C93:D93"/>
    <mergeCell ref="B94:B128"/>
    <mergeCell ref="B4:B38"/>
    <mergeCell ref="B40:B44"/>
    <mergeCell ref="C3:D3"/>
    <mergeCell ref="C48:D48"/>
  </mergeCells>
  <phoneticPr fontId="5" type="noConversion"/>
  <dataValidations count="7">
    <dataValidation type="list" allowBlank="1" showInputMessage="1" showErrorMessage="1" sqref="E4:E8 E49:E53 E94:E98" xr:uid="{00000000-0002-0000-0000-000000000000}">
      <formula1>五榖清單</formula1>
    </dataValidation>
    <dataValidation type="list" allowBlank="1" showInputMessage="1" showErrorMessage="1" sqref="E10:E14 E55:E59 E100:E104" xr:uid="{00000000-0002-0000-0000-000001000000}">
      <formula1>奶類清單</formula1>
    </dataValidation>
    <dataValidation type="list" allowBlank="1" showInputMessage="1" showErrorMessage="1" sqref="E16:E20 E61:E65 E106:E110" xr:uid="{00000000-0002-0000-0000-000002000000}">
      <formula1>水果清單</formula1>
    </dataValidation>
    <dataValidation type="list" allowBlank="1" showInputMessage="1" showErrorMessage="1" sqref="E22:E26 E67:E71 E112:E116" xr:uid="{00000000-0002-0000-0000-000003000000}">
      <formula1>蛋豆魚肉類清單</formula1>
    </dataValidation>
    <dataValidation type="list" allowBlank="1" showInputMessage="1" showErrorMessage="1" sqref="E28:E32 E73:E77 E118:E122" xr:uid="{00000000-0002-0000-0000-000004000000}">
      <formula1>蔬菜類清單</formula1>
    </dataValidation>
    <dataValidation type="list" allowBlank="1" showInputMessage="1" showErrorMessage="1" sqref="E34:E38 E79:E83 E124:E128" xr:uid="{00000000-0002-0000-0000-000005000000}">
      <formula1>油脂類清單</formula1>
    </dataValidation>
    <dataValidation type="list" allowBlank="1" showInputMessage="1" showErrorMessage="1" sqref="E40:E44 E85:E89 E130:E134" xr:uid="{00000000-0002-0000-0000-000006000000}">
      <formula1>點心清單</formula1>
    </dataValidation>
  </dataValidations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0" r:id="rId3" name="微調按鈕 86">
              <controlPr defaultSize="0" autoPict="0">
                <anchor moveWithCells="1" sizeWithCells="1">
                  <from>
                    <xdr:col>8</xdr:col>
                    <xdr:colOff>762000</xdr:colOff>
                    <xdr:row>3</xdr:row>
                    <xdr:rowOff>9525</xdr:rowOff>
                  </from>
                  <to>
                    <xdr:col>8</xdr:col>
                    <xdr:colOff>933450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" name="微調按鈕 97">
              <controlPr defaultSize="0" autoPict="0">
                <anchor moveWithCells="1">
                  <from>
                    <xdr:col>8</xdr:col>
                    <xdr:colOff>762000</xdr:colOff>
                    <xdr:row>4</xdr:row>
                    <xdr:rowOff>9525</xdr:rowOff>
                  </from>
                  <to>
                    <xdr:col>8</xdr:col>
                    <xdr:colOff>933450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" name="微調按鈕 98">
              <controlPr defaultSize="0" autoPict="0">
                <anchor moveWithCells="1">
                  <from>
                    <xdr:col>8</xdr:col>
                    <xdr:colOff>762000</xdr:colOff>
                    <xdr:row>5</xdr:row>
                    <xdr:rowOff>9525</xdr:rowOff>
                  </from>
                  <to>
                    <xdr:col>8</xdr:col>
                    <xdr:colOff>933450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" name="微調按鈕 99">
              <controlPr defaultSize="0" autoPict="0">
                <anchor moveWithCells="1">
                  <from>
                    <xdr:col>8</xdr:col>
                    <xdr:colOff>762000</xdr:colOff>
                    <xdr:row>6</xdr:row>
                    <xdr:rowOff>9525</xdr:rowOff>
                  </from>
                  <to>
                    <xdr:col>8</xdr:col>
                    <xdr:colOff>933450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" name="微調按鈕 100">
              <controlPr defaultSize="0" autoPict="0">
                <anchor moveWithCells="1">
                  <from>
                    <xdr:col>8</xdr:col>
                    <xdr:colOff>762000</xdr:colOff>
                    <xdr:row>7</xdr:row>
                    <xdr:rowOff>9525</xdr:rowOff>
                  </from>
                  <to>
                    <xdr:col>8</xdr:col>
                    <xdr:colOff>933450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" name="微調按鈕 101">
              <controlPr defaultSize="0" autoPict="0">
                <anchor moveWithCells="1" sizeWithCells="1">
                  <from>
                    <xdr:col>8</xdr:col>
                    <xdr:colOff>762000</xdr:colOff>
                    <xdr:row>9</xdr:row>
                    <xdr:rowOff>9525</xdr:rowOff>
                  </from>
                  <to>
                    <xdr:col>8</xdr:col>
                    <xdr:colOff>933450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" name="微調按鈕 102">
              <controlPr defaultSize="0" autoPict="0">
                <anchor moveWithCells="1">
                  <from>
                    <xdr:col>8</xdr:col>
                    <xdr:colOff>762000</xdr:colOff>
                    <xdr:row>10</xdr:row>
                    <xdr:rowOff>9525</xdr:rowOff>
                  </from>
                  <to>
                    <xdr:col>8</xdr:col>
                    <xdr:colOff>933450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" name="微調按鈕 103">
              <controlPr defaultSize="0" autoPict="0">
                <anchor moveWithCells="1">
                  <from>
                    <xdr:col>8</xdr:col>
                    <xdr:colOff>762000</xdr:colOff>
                    <xdr:row>11</xdr:row>
                    <xdr:rowOff>9525</xdr:rowOff>
                  </from>
                  <to>
                    <xdr:col>8</xdr:col>
                    <xdr:colOff>933450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1" name="微調按鈕 104">
              <controlPr defaultSize="0" autoPict="0">
                <anchor moveWithCells="1">
                  <from>
                    <xdr:col>8</xdr:col>
                    <xdr:colOff>762000</xdr:colOff>
                    <xdr:row>12</xdr:row>
                    <xdr:rowOff>9525</xdr:rowOff>
                  </from>
                  <to>
                    <xdr:col>8</xdr:col>
                    <xdr:colOff>933450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2" name="微調按鈕 105">
              <controlPr defaultSize="0" autoPict="0">
                <anchor moveWithCells="1">
                  <from>
                    <xdr:col>8</xdr:col>
                    <xdr:colOff>762000</xdr:colOff>
                    <xdr:row>13</xdr:row>
                    <xdr:rowOff>9525</xdr:rowOff>
                  </from>
                  <to>
                    <xdr:col>8</xdr:col>
                    <xdr:colOff>933450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3" name="微調按鈕 106">
              <controlPr defaultSize="0" autoPict="0">
                <anchor moveWithCells="1" sizeWithCells="1">
                  <from>
                    <xdr:col>8</xdr:col>
                    <xdr:colOff>762000</xdr:colOff>
                    <xdr:row>15</xdr:row>
                    <xdr:rowOff>9525</xdr:rowOff>
                  </from>
                  <to>
                    <xdr:col>8</xdr:col>
                    <xdr:colOff>933450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4" name="微調按鈕 107">
              <controlPr defaultSize="0" autoPict="0">
                <anchor moveWithCells="1">
                  <from>
                    <xdr:col>8</xdr:col>
                    <xdr:colOff>762000</xdr:colOff>
                    <xdr:row>16</xdr:row>
                    <xdr:rowOff>9525</xdr:rowOff>
                  </from>
                  <to>
                    <xdr:col>8</xdr:col>
                    <xdr:colOff>933450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5" name="微調按鈕 108">
              <controlPr defaultSize="0" autoPict="0">
                <anchor moveWithCells="1">
                  <from>
                    <xdr:col>8</xdr:col>
                    <xdr:colOff>762000</xdr:colOff>
                    <xdr:row>17</xdr:row>
                    <xdr:rowOff>9525</xdr:rowOff>
                  </from>
                  <to>
                    <xdr:col>8</xdr:col>
                    <xdr:colOff>933450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6" name="微調按鈕 109">
              <controlPr defaultSize="0" autoPict="0">
                <anchor moveWithCells="1">
                  <from>
                    <xdr:col>8</xdr:col>
                    <xdr:colOff>762000</xdr:colOff>
                    <xdr:row>18</xdr:row>
                    <xdr:rowOff>9525</xdr:rowOff>
                  </from>
                  <to>
                    <xdr:col>8</xdr:col>
                    <xdr:colOff>933450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7" name="微調按鈕 110">
              <controlPr defaultSize="0" autoPict="0">
                <anchor moveWithCells="1">
                  <from>
                    <xdr:col>8</xdr:col>
                    <xdr:colOff>762000</xdr:colOff>
                    <xdr:row>19</xdr:row>
                    <xdr:rowOff>9525</xdr:rowOff>
                  </from>
                  <to>
                    <xdr:col>8</xdr:col>
                    <xdr:colOff>933450</xdr:colOff>
                    <xdr:row>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8" name="微調按鈕 111">
              <controlPr defaultSize="0" autoPict="0">
                <anchor moveWithCells="1" sizeWithCells="1">
                  <from>
                    <xdr:col>8</xdr:col>
                    <xdr:colOff>762000</xdr:colOff>
                    <xdr:row>21</xdr:row>
                    <xdr:rowOff>9525</xdr:rowOff>
                  </from>
                  <to>
                    <xdr:col>8</xdr:col>
                    <xdr:colOff>933450</xdr:colOff>
                    <xdr:row>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9" name="微調按鈕 112">
              <controlPr defaultSize="0" autoPict="0">
                <anchor moveWithCells="1">
                  <from>
                    <xdr:col>8</xdr:col>
                    <xdr:colOff>762000</xdr:colOff>
                    <xdr:row>22</xdr:row>
                    <xdr:rowOff>9525</xdr:rowOff>
                  </from>
                  <to>
                    <xdr:col>8</xdr:col>
                    <xdr:colOff>933450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0" name="微調按鈕 113">
              <controlPr defaultSize="0" autoPict="0">
                <anchor moveWithCells="1">
                  <from>
                    <xdr:col>8</xdr:col>
                    <xdr:colOff>762000</xdr:colOff>
                    <xdr:row>23</xdr:row>
                    <xdr:rowOff>9525</xdr:rowOff>
                  </from>
                  <to>
                    <xdr:col>8</xdr:col>
                    <xdr:colOff>933450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1" name="微調按鈕 114">
              <controlPr defaultSize="0" autoPict="0">
                <anchor moveWithCells="1">
                  <from>
                    <xdr:col>8</xdr:col>
                    <xdr:colOff>762000</xdr:colOff>
                    <xdr:row>24</xdr:row>
                    <xdr:rowOff>9525</xdr:rowOff>
                  </from>
                  <to>
                    <xdr:col>8</xdr:col>
                    <xdr:colOff>933450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2" name="微調按鈕 115">
              <controlPr defaultSize="0" autoPict="0">
                <anchor moveWithCells="1">
                  <from>
                    <xdr:col>8</xdr:col>
                    <xdr:colOff>762000</xdr:colOff>
                    <xdr:row>25</xdr:row>
                    <xdr:rowOff>9525</xdr:rowOff>
                  </from>
                  <to>
                    <xdr:col>8</xdr:col>
                    <xdr:colOff>933450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3" name="微調按鈕 116">
              <controlPr defaultSize="0" autoPict="0">
                <anchor moveWithCells="1" sizeWithCells="1">
                  <from>
                    <xdr:col>8</xdr:col>
                    <xdr:colOff>762000</xdr:colOff>
                    <xdr:row>27</xdr:row>
                    <xdr:rowOff>9525</xdr:rowOff>
                  </from>
                  <to>
                    <xdr:col>8</xdr:col>
                    <xdr:colOff>933450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4" name="微調按鈕 117">
              <controlPr defaultSize="0" autoPict="0">
                <anchor moveWithCells="1">
                  <from>
                    <xdr:col>8</xdr:col>
                    <xdr:colOff>762000</xdr:colOff>
                    <xdr:row>28</xdr:row>
                    <xdr:rowOff>9525</xdr:rowOff>
                  </from>
                  <to>
                    <xdr:col>8</xdr:col>
                    <xdr:colOff>933450</xdr:colOff>
                    <xdr:row>28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5" name="微調按鈕 118">
              <controlPr defaultSize="0" autoPict="0">
                <anchor moveWithCells="1">
                  <from>
                    <xdr:col>8</xdr:col>
                    <xdr:colOff>762000</xdr:colOff>
                    <xdr:row>29</xdr:row>
                    <xdr:rowOff>9525</xdr:rowOff>
                  </from>
                  <to>
                    <xdr:col>8</xdr:col>
                    <xdr:colOff>933450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26" name="微調按鈕 119">
              <controlPr defaultSize="0" autoPict="0">
                <anchor moveWithCells="1">
                  <from>
                    <xdr:col>8</xdr:col>
                    <xdr:colOff>762000</xdr:colOff>
                    <xdr:row>30</xdr:row>
                    <xdr:rowOff>9525</xdr:rowOff>
                  </from>
                  <to>
                    <xdr:col>8</xdr:col>
                    <xdr:colOff>933450</xdr:colOff>
                    <xdr:row>30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27" name="微調按鈕 120">
              <controlPr defaultSize="0" autoPict="0">
                <anchor moveWithCells="1">
                  <from>
                    <xdr:col>8</xdr:col>
                    <xdr:colOff>762000</xdr:colOff>
                    <xdr:row>31</xdr:row>
                    <xdr:rowOff>9525</xdr:rowOff>
                  </from>
                  <to>
                    <xdr:col>8</xdr:col>
                    <xdr:colOff>933450</xdr:colOff>
                    <xdr:row>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28" name="微調按鈕 121">
              <controlPr defaultSize="0" autoPict="0">
                <anchor moveWithCells="1" sizeWithCells="1">
                  <from>
                    <xdr:col>8</xdr:col>
                    <xdr:colOff>762000</xdr:colOff>
                    <xdr:row>33</xdr:row>
                    <xdr:rowOff>9525</xdr:rowOff>
                  </from>
                  <to>
                    <xdr:col>8</xdr:col>
                    <xdr:colOff>933450</xdr:colOff>
                    <xdr:row>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29" name="微調按鈕 122">
              <controlPr defaultSize="0" autoPict="0">
                <anchor moveWithCells="1">
                  <from>
                    <xdr:col>8</xdr:col>
                    <xdr:colOff>762000</xdr:colOff>
                    <xdr:row>34</xdr:row>
                    <xdr:rowOff>9525</xdr:rowOff>
                  </from>
                  <to>
                    <xdr:col>8</xdr:col>
                    <xdr:colOff>933450</xdr:colOff>
                    <xdr:row>34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30" name="微調按鈕 123">
              <controlPr defaultSize="0" autoPict="0">
                <anchor moveWithCells="1">
                  <from>
                    <xdr:col>8</xdr:col>
                    <xdr:colOff>762000</xdr:colOff>
                    <xdr:row>35</xdr:row>
                    <xdr:rowOff>9525</xdr:rowOff>
                  </from>
                  <to>
                    <xdr:col>8</xdr:col>
                    <xdr:colOff>933450</xdr:colOff>
                    <xdr:row>35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31" name="微調按鈕 124">
              <controlPr defaultSize="0" autoPict="0">
                <anchor moveWithCells="1">
                  <from>
                    <xdr:col>8</xdr:col>
                    <xdr:colOff>762000</xdr:colOff>
                    <xdr:row>36</xdr:row>
                    <xdr:rowOff>9525</xdr:rowOff>
                  </from>
                  <to>
                    <xdr:col>8</xdr:col>
                    <xdr:colOff>933450</xdr:colOff>
                    <xdr:row>36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32" name="微調按鈕 125">
              <controlPr defaultSize="0" autoPict="0">
                <anchor moveWithCells="1">
                  <from>
                    <xdr:col>8</xdr:col>
                    <xdr:colOff>762000</xdr:colOff>
                    <xdr:row>37</xdr:row>
                    <xdr:rowOff>9525</xdr:rowOff>
                  </from>
                  <to>
                    <xdr:col>8</xdr:col>
                    <xdr:colOff>933450</xdr:colOff>
                    <xdr:row>37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33" name="微調按鈕 126">
              <controlPr defaultSize="0" autoPict="0">
                <anchor moveWithCells="1" sizeWithCells="1">
                  <from>
                    <xdr:col>8</xdr:col>
                    <xdr:colOff>762000</xdr:colOff>
                    <xdr:row>39</xdr:row>
                    <xdr:rowOff>9525</xdr:rowOff>
                  </from>
                  <to>
                    <xdr:col>8</xdr:col>
                    <xdr:colOff>933450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34" name="微調按鈕 127">
              <controlPr defaultSize="0" autoPict="0">
                <anchor moveWithCells="1">
                  <from>
                    <xdr:col>8</xdr:col>
                    <xdr:colOff>762000</xdr:colOff>
                    <xdr:row>40</xdr:row>
                    <xdr:rowOff>9525</xdr:rowOff>
                  </from>
                  <to>
                    <xdr:col>8</xdr:col>
                    <xdr:colOff>933450</xdr:colOff>
                    <xdr:row>40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35" name="微調按鈕 128">
              <controlPr defaultSize="0" autoPict="0">
                <anchor moveWithCells="1">
                  <from>
                    <xdr:col>8</xdr:col>
                    <xdr:colOff>762000</xdr:colOff>
                    <xdr:row>41</xdr:row>
                    <xdr:rowOff>9525</xdr:rowOff>
                  </from>
                  <to>
                    <xdr:col>8</xdr:col>
                    <xdr:colOff>933450</xdr:colOff>
                    <xdr:row>41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36" name="微調按鈕 129">
              <controlPr defaultSize="0" autoPict="0">
                <anchor moveWithCells="1">
                  <from>
                    <xdr:col>8</xdr:col>
                    <xdr:colOff>762000</xdr:colOff>
                    <xdr:row>42</xdr:row>
                    <xdr:rowOff>9525</xdr:rowOff>
                  </from>
                  <to>
                    <xdr:col>8</xdr:col>
                    <xdr:colOff>933450</xdr:colOff>
                    <xdr:row>42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37" name="微調按鈕 130">
              <controlPr defaultSize="0" autoPict="0">
                <anchor moveWithCells="1">
                  <from>
                    <xdr:col>8</xdr:col>
                    <xdr:colOff>762000</xdr:colOff>
                    <xdr:row>43</xdr:row>
                    <xdr:rowOff>9525</xdr:rowOff>
                  </from>
                  <to>
                    <xdr:col>8</xdr:col>
                    <xdr:colOff>933450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38" name="微調按鈕 143">
              <controlPr defaultSize="0" autoPict="0">
                <anchor moveWithCells="1" sizeWithCells="1">
                  <from>
                    <xdr:col>8</xdr:col>
                    <xdr:colOff>762000</xdr:colOff>
                    <xdr:row>48</xdr:row>
                    <xdr:rowOff>9525</xdr:rowOff>
                  </from>
                  <to>
                    <xdr:col>8</xdr:col>
                    <xdr:colOff>933450</xdr:colOff>
                    <xdr:row>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39" name="微調按鈕 144">
              <controlPr defaultSize="0" autoPict="0">
                <anchor moveWithCells="1">
                  <from>
                    <xdr:col>8</xdr:col>
                    <xdr:colOff>762000</xdr:colOff>
                    <xdr:row>49</xdr:row>
                    <xdr:rowOff>9525</xdr:rowOff>
                  </from>
                  <to>
                    <xdr:col>8</xdr:col>
                    <xdr:colOff>933450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40" name="微調按鈕 145">
              <controlPr defaultSize="0" autoPict="0">
                <anchor moveWithCells="1">
                  <from>
                    <xdr:col>8</xdr:col>
                    <xdr:colOff>762000</xdr:colOff>
                    <xdr:row>50</xdr:row>
                    <xdr:rowOff>9525</xdr:rowOff>
                  </from>
                  <to>
                    <xdr:col>8</xdr:col>
                    <xdr:colOff>933450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41" name="微調按鈕 146">
              <controlPr defaultSize="0" autoPict="0">
                <anchor moveWithCells="1">
                  <from>
                    <xdr:col>8</xdr:col>
                    <xdr:colOff>762000</xdr:colOff>
                    <xdr:row>51</xdr:row>
                    <xdr:rowOff>9525</xdr:rowOff>
                  </from>
                  <to>
                    <xdr:col>8</xdr:col>
                    <xdr:colOff>933450</xdr:colOff>
                    <xdr:row>51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42" name="微調按鈕 147">
              <controlPr defaultSize="0" autoPict="0">
                <anchor moveWithCells="1">
                  <from>
                    <xdr:col>8</xdr:col>
                    <xdr:colOff>762000</xdr:colOff>
                    <xdr:row>52</xdr:row>
                    <xdr:rowOff>9525</xdr:rowOff>
                  </from>
                  <to>
                    <xdr:col>8</xdr:col>
                    <xdr:colOff>933450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43" name="微調按鈕 148">
              <controlPr defaultSize="0" autoPict="0">
                <anchor moveWithCells="1" sizeWithCells="1">
                  <from>
                    <xdr:col>8</xdr:col>
                    <xdr:colOff>762000</xdr:colOff>
                    <xdr:row>54</xdr:row>
                    <xdr:rowOff>9525</xdr:rowOff>
                  </from>
                  <to>
                    <xdr:col>8</xdr:col>
                    <xdr:colOff>933450</xdr:colOff>
                    <xdr:row>54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44" name="微調按鈕 149">
              <controlPr defaultSize="0" autoPict="0">
                <anchor moveWithCells="1">
                  <from>
                    <xdr:col>8</xdr:col>
                    <xdr:colOff>762000</xdr:colOff>
                    <xdr:row>55</xdr:row>
                    <xdr:rowOff>9525</xdr:rowOff>
                  </from>
                  <to>
                    <xdr:col>8</xdr:col>
                    <xdr:colOff>933450</xdr:colOff>
                    <xdr:row>55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45" name="微調按鈕 150">
              <controlPr defaultSize="0" autoPict="0">
                <anchor moveWithCells="1">
                  <from>
                    <xdr:col>8</xdr:col>
                    <xdr:colOff>762000</xdr:colOff>
                    <xdr:row>56</xdr:row>
                    <xdr:rowOff>9525</xdr:rowOff>
                  </from>
                  <to>
                    <xdr:col>8</xdr:col>
                    <xdr:colOff>933450</xdr:colOff>
                    <xdr:row>56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46" name="微調按鈕 151">
              <controlPr defaultSize="0" autoPict="0">
                <anchor moveWithCells="1">
                  <from>
                    <xdr:col>8</xdr:col>
                    <xdr:colOff>762000</xdr:colOff>
                    <xdr:row>57</xdr:row>
                    <xdr:rowOff>9525</xdr:rowOff>
                  </from>
                  <to>
                    <xdr:col>8</xdr:col>
                    <xdr:colOff>933450</xdr:colOff>
                    <xdr:row>57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47" name="微調按鈕 152">
              <controlPr defaultSize="0" autoPict="0">
                <anchor moveWithCells="1">
                  <from>
                    <xdr:col>8</xdr:col>
                    <xdr:colOff>762000</xdr:colOff>
                    <xdr:row>58</xdr:row>
                    <xdr:rowOff>9525</xdr:rowOff>
                  </from>
                  <to>
                    <xdr:col>8</xdr:col>
                    <xdr:colOff>933450</xdr:colOff>
                    <xdr:row>58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48" name="微調按鈕 153">
              <controlPr defaultSize="0" autoPict="0">
                <anchor moveWithCells="1" sizeWithCells="1">
                  <from>
                    <xdr:col>8</xdr:col>
                    <xdr:colOff>762000</xdr:colOff>
                    <xdr:row>60</xdr:row>
                    <xdr:rowOff>9525</xdr:rowOff>
                  </from>
                  <to>
                    <xdr:col>8</xdr:col>
                    <xdr:colOff>933450</xdr:colOff>
                    <xdr:row>60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49" name="微調按鈕 154">
              <controlPr defaultSize="0" autoPict="0">
                <anchor moveWithCells="1">
                  <from>
                    <xdr:col>8</xdr:col>
                    <xdr:colOff>762000</xdr:colOff>
                    <xdr:row>61</xdr:row>
                    <xdr:rowOff>9525</xdr:rowOff>
                  </from>
                  <to>
                    <xdr:col>8</xdr:col>
                    <xdr:colOff>933450</xdr:colOff>
                    <xdr:row>61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50" name="微調按鈕 155">
              <controlPr defaultSize="0" autoPict="0">
                <anchor moveWithCells="1">
                  <from>
                    <xdr:col>8</xdr:col>
                    <xdr:colOff>762000</xdr:colOff>
                    <xdr:row>62</xdr:row>
                    <xdr:rowOff>9525</xdr:rowOff>
                  </from>
                  <to>
                    <xdr:col>8</xdr:col>
                    <xdr:colOff>933450</xdr:colOff>
                    <xdr:row>62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51" name="微調按鈕 156">
              <controlPr defaultSize="0" autoPict="0">
                <anchor moveWithCells="1">
                  <from>
                    <xdr:col>8</xdr:col>
                    <xdr:colOff>762000</xdr:colOff>
                    <xdr:row>63</xdr:row>
                    <xdr:rowOff>9525</xdr:rowOff>
                  </from>
                  <to>
                    <xdr:col>8</xdr:col>
                    <xdr:colOff>933450</xdr:colOff>
                    <xdr:row>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52" name="微調按鈕 157">
              <controlPr defaultSize="0" autoPict="0">
                <anchor moveWithCells="1">
                  <from>
                    <xdr:col>8</xdr:col>
                    <xdr:colOff>762000</xdr:colOff>
                    <xdr:row>64</xdr:row>
                    <xdr:rowOff>9525</xdr:rowOff>
                  </from>
                  <to>
                    <xdr:col>8</xdr:col>
                    <xdr:colOff>933450</xdr:colOff>
                    <xdr:row>64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53" name="微調按鈕 158">
              <controlPr defaultSize="0" autoPict="0">
                <anchor moveWithCells="1" sizeWithCells="1">
                  <from>
                    <xdr:col>8</xdr:col>
                    <xdr:colOff>762000</xdr:colOff>
                    <xdr:row>66</xdr:row>
                    <xdr:rowOff>9525</xdr:rowOff>
                  </from>
                  <to>
                    <xdr:col>8</xdr:col>
                    <xdr:colOff>933450</xdr:colOff>
                    <xdr:row>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54" name="微調按鈕 159">
              <controlPr defaultSize="0" autoPict="0">
                <anchor moveWithCells="1">
                  <from>
                    <xdr:col>8</xdr:col>
                    <xdr:colOff>762000</xdr:colOff>
                    <xdr:row>67</xdr:row>
                    <xdr:rowOff>9525</xdr:rowOff>
                  </from>
                  <to>
                    <xdr:col>8</xdr:col>
                    <xdr:colOff>933450</xdr:colOff>
                    <xdr:row>67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55" name="微調按鈕 160">
              <controlPr defaultSize="0" autoPict="0">
                <anchor moveWithCells="1">
                  <from>
                    <xdr:col>8</xdr:col>
                    <xdr:colOff>762000</xdr:colOff>
                    <xdr:row>68</xdr:row>
                    <xdr:rowOff>9525</xdr:rowOff>
                  </from>
                  <to>
                    <xdr:col>8</xdr:col>
                    <xdr:colOff>933450</xdr:colOff>
                    <xdr:row>68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56" name="微調按鈕 161">
              <controlPr defaultSize="0" autoPict="0">
                <anchor moveWithCells="1">
                  <from>
                    <xdr:col>8</xdr:col>
                    <xdr:colOff>762000</xdr:colOff>
                    <xdr:row>69</xdr:row>
                    <xdr:rowOff>9525</xdr:rowOff>
                  </from>
                  <to>
                    <xdr:col>8</xdr:col>
                    <xdr:colOff>933450</xdr:colOff>
                    <xdr:row>69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57" name="微調按鈕 162">
              <controlPr defaultSize="0" autoPict="0">
                <anchor moveWithCells="1">
                  <from>
                    <xdr:col>8</xdr:col>
                    <xdr:colOff>762000</xdr:colOff>
                    <xdr:row>70</xdr:row>
                    <xdr:rowOff>9525</xdr:rowOff>
                  </from>
                  <to>
                    <xdr:col>8</xdr:col>
                    <xdr:colOff>933450</xdr:colOff>
                    <xdr:row>70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58" name="微調按鈕 163">
              <controlPr defaultSize="0" autoPict="0">
                <anchor moveWithCells="1" sizeWithCells="1">
                  <from>
                    <xdr:col>8</xdr:col>
                    <xdr:colOff>762000</xdr:colOff>
                    <xdr:row>72</xdr:row>
                    <xdr:rowOff>9525</xdr:rowOff>
                  </from>
                  <to>
                    <xdr:col>8</xdr:col>
                    <xdr:colOff>933450</xdr:colOff>
                    <xdr:row>72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59" name="微調按鈕 164">
              <controlPr defaultSize="0" autoPict="0">
                <anchor moveWithCells="1">
                  <from>
                    <xdr:col>8</xdr:col>
                    <xdr:colOff>762000</xdr:colOff>
                    <xdr:row>73</xdr:row>
                    <xdr:rowOff>9525</xdr:rowOff>
                  </from>
                  <to>
                    <xdr:col>8</xdr:col>
                    <xdr:colOff>933450</xdr:colOff>
                    <xdr:row>73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60" name="微調按鈕 165">
              <controlPr defaultSize="0" autoPict="0">
                <anchor moveWithCells="1">
                  <from>
                    <xdr:col>8</xdr:col>
                    <xdr:colOff>762000</xdr:colOff>
                    <xdr:row>74</xdr:row>
                    <xdr:rowOff>9525</xdr:rowOff>
                  </from>
                  <to>
                    <xdr:col>8</xdr:col>
                    <xdr:colOff>933450</xdr:colOff>
                    <xdr:row>74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61" name="微調按鈕 166">
              <controlPr defaultSize="0" autoPict="0">
                <anchor moveWithCells="1">
                  <from>
                    <xdr:col>8</xdr:col>
                    <xdr:colOff>762000</xdr:colOff>
                    <xdr:row>75</xdr:row>
                    <xdr:rowOff>9525</xdr:rowOff>
                  </from>
                  <to>
                    <xdr:col>8</xdr:col>
                    <xdr:colOff>933450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62" name="微調按鈕 167">
              <controlPr defaultSize="0" autoPict="0">
                <anchor moveWithCells="1">
                  <from>
                    <xdr:col>8</xdr:col>
                    <xdr:colOff>762000</xdr:colOff>
                    <xdr:row>76</xdr:row>
                    <xdr:rowOff>9525</xdr:rowOff>
                  </from>
                  <to>
                    <xdr:col>8</xdr:col>
                    <xdr:colOff>933450</xdr:colOff>
                    <xdr:row>76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63" name="微調按鈕 168">
              <controlPr defaultSize="0" autoPict="0">
                <anchor moveWithCells="1" sizeWithCells="1">
                  <from>
                    <xdr:col>8</xdr:col>
                    <xdr:colOff>762000</xdr:colOff>
                    <xdr:row>78</xdr:row>
                    <xdr:rowOff>9525</xdr:rowOff>
                  </from>
                  <to>
                    <xdr:col>8</xdr:col>
                    <xdr:colOff>933450</xdr:colOff>
                    <xdr:row>78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64" name="微調按鈕 169">
              <controlPr defaultSize="0" autoPict="0">
                <anchor moveWithCells="1">
                  <from>
                    <xdr:col>8</xdr:col>
                    <xdr:colOff>762000</xdr:colOff>
                    <xdr:row>79</xdr:row>
                    <xdr:rowOff>9525</xdr:rowOff>
                  </from>
                  <to>
                    <xdr:col>8</xdr:col>
                    <xdr:colOff>933450</xdr:colOff>
                    <xdr:row>79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5" name="微調按鈕 170">
              <controlPr defaultSize="0" autoPict="0">
                <anchor moveWithCells="1">
                  <from>
                    <xdr:col>8</xdr:col>
                    <xdr:colOff>762000</xdr:colOff>
                    <xdr:row>80</xdr:row>
                    <xdr:rowOff>9525</xdr:rowOff>
                  </from>
                  <to>
                    <xdr:col>8</xdr:col>
                    <xdr:colOff>933450</xdr:colOff>
                    <xdr:row>80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6" name="微調按鈕 171">
              <controlPr defaultSize="0" autoPict="0">
                <anchor moveWithCells="1">
                  <from>
                    <xdr:col>8</xdr:col>
                    <xdr:colOff>762000</xdr:colOff>
                    <xdr:row>81</xdr:row>
                    <xdr:rowOff>9525</xdr:rowOff>
                  </from>
                  <to>
                    <xdr:col>8</xdr:col>
                    <xdr:colOff>933450</xdr:colOff>
                    <xdr:row>81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67" name="微調按鈕 172">
              <controlPr defaultSize="0" autoPict="0">
                <anchor moveWithCells="1">
                  <from>
                    <xdr:col>8</xdr:col>
                    <xdr:colOff>762000</xdr:colOff>
                    <xdr:row>82</xdr:row>
                    <xdr:rowOff>9525</xdr:rowOff>
                  </from>
                  <to>
                    <xdr:col>8</xdr:col>
                    <xdr:colOff>933450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68" name="微調按鈕 173">
              <controlPr defaultSize="0" autoPict="0">
                <anchor moveWithCells="1" sizeWithCells="1">
                  <from>
                    <xdr:col>8</xdr:col>
                    <xdr:colOff>762000</xdr:colOff>
                    <xdr:row>84</xdr:row>
                    <xdr:rowOff>9525</xdr:rowOff>
                  </from>
                  <to>
                    <xdr:col>8</xdr:col>
                    <xdr:colOff>933450</xdr:colOff>
                    <xdr:row>84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69" name="微調按鈕 174">
              <controlPr defaultSize="0" autoPict="0">
                <anchor moveWithCells="1">
                  <from>
                    <xdr:col>8</xdr:col>
                    <xdr:colOff>762000</xdr:colOff>
                    <xdr:row>85</xdr:row>
                    <xdr:rowOff>9525</xdr:rowOff>
                  </from>
                  <to>
                    <xdr:col>8</xdr:col>
                    <xdr:colOff>933450</xdr:colOff>
                    <xdr:row>85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70" name="微調按鈕 175">
              <controlPr defaultSize="0" autoPict="0">
                <anchor moveWithCells="1">
                  <from>
                    <xdr:col>8</xdr:col>
                    <xdr:colOff>762000</xdr:colOff>
                    <xdr:row>86</xdr:row>
                    <xdr:rowOff>9525</xdr:rowOff>
                  </from>
                  <to>
                    <xdr:col>8</xdr:col>
                    <xdr:colOff>933450</xdr:colOff>
                    <xdr:row>86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71" name="微調按鈕 176">
              <controlPr defaultSize="0" autoPict="0">
                <anchor moveWithCells="1">
                  <from>
                    <xdr:col>8</xdr:col>
                    <xdr:colOff>762000</xdr:colOff>
                    <xdr:row>87</xdr:row>
                    <xdr:rowOff>9525</xdr:rowOff>
                  </from>
                  <to>
                    <xdr:col>8</xdr:col>
                    <xdr:colOff>933450</xdr:colOff>
                    <xdr:row>87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72" name="微調按鈕 177">
              <controlPr defaultSize="0" autoPict="0">
                <anchor moveWithCells="1">
                  <from>
                    <xdr:col>8</xdr:col>
                    <xdr:colOff>762000</xdr:colOff>
                    <xdr:row>88</xdr:row>
                    <xdr:rowOff>9525</xdr:rowOff>
                  </from>
                  <to>
                    <xdr:col>8</xdr:col>
                    <xdr:colOff>933450</xdr:colOff>
                    <xdr:row>88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73" name="微調按鈕 184">
              <controlPr defaultSize="0" autoPict="0">
                <anchor moveWithCells="1" sizeWithCells="1">
                  <from>
                    <xdr:col>8</xdr:col>
                    <xdr:colOff>762000</xdr:colOff>
                    <xdr:row>93</xdr:row>
                    <xdr:rowOff>9525</xdr:rowOff>
                  </from>
                  <to>
                    <xdr:col>8</xdr:col>
                    <xdr:colOff>933450</xdr:colOff>
                    <xdr:row>93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74" name="微調按鈕 185">
              <controlPr defaultSize="0" autoPict="0">
                <anchor moveWithCells="1">
                  <from>
                    <xdr:col>8</xdr:col>
                    <xdr:colOff>762000</xdr:colOff>
                    <xdr:row>94</xdr:row>
                    <xdr:rowOff>9525</xdr:rowOff>
                  </from>
                  <to>
                    <xdr:col>8</xdr:col>
                    <xdr:colOff>933450</xdr:colOff>
                    <xdr:row>94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75" name="微調按鈕 186">
              <controlPr defaultSize="0" autoPict="0">
                <anchor moveWithCells="1">
                  <from>
                    <xdr:col>8</xdr:col>
                    <xdr:colOff>762000</xdr:colOff>
                    <xdr:row>95</xdr:row>
                    <xdr:rowOff>9525</xdr:rowOff>
                  </from>
                  <to>
                    <xdr:col>8</xdr:col>
                    <xdr:colOff>933450</xdr:colOff>
                    <xdr:row>95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76" name="微調按鈕 187">
              <controlPr defaultSize="0" autoPict="0">
                <anchor moveWithCells="1">
                  <from>
                    <xdr:col>8</xdr:col>
                    <xdr:colOff>762000</xdr:colOff>
                    <xdr:row>96</xdr:row>
                    <xdr:rowOff>9525</xdr:rowOff>
                  </from>
                  <to>
                    <xdr:col>8</xdr:col>
                    <xdr:colOff>933450</xdr:colOff>
                    <xdr:row>96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77" name="微調按鈕 188">
              <controlPr defaultSize="0" autoPict="0">
                <anchor moveWithCells="1">
                  <from>
                    <xdr:col>8</xdr:col>
                    <xdr:colOff>762000</xdr:colOff>
                    <xdr:row>97</xdr:row>
                    <xdr:rowOff>9525</xdr:rowOff>
                  </from>
                  <to>
                    <xdr:col>8</xdr:col>
                    <xdr:colOff>933450</xdr:colOff>
                    <xdr:row>97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78" name="微調按鈕 189">
              <controlPr defaultSize="0" autoPict="0">
                <anchor moveWithCells="1" sizeWithCells="1">
                  <from>
                    <xdr:col>8</xdr:col>
                    <xdr:colOff>762000</xdr:colOff>
                    <xdr:row>99</xdr:row>
                    <xdr:rowOff>9525</xdr:rowOff>
                  </from>
                  <to>
                    <xdr:col>8</xdr:col>
                    <xdr:colOff>933450</xdr:colOff>
                    <xdr:row>99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79" name="微調按鈕 190">
              <controlPr defaultSize="0" autoPict="0">
                <anchor moveWithCells="1">
                  <from>
                    <xdr:col>8</xdr:col>
                    <xdr:colOff>762000</xdr:colOff>
                    <xdr:row>100</xdr:row>
                    <xdr:rowOff>9525</xdr:rowOff>
                  </from>
                  <to>
                    <xdr:col>8</xdr:col>
                    <xdr:colOff>933450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80" name="微調按鈕 191">
              <controlPr defaultSize="0" autoPict="0">
                <anchor moveWithCells="1">
                  <from>
                    <xdr:col>8</xdr:col>
                    <xdr:colOff>762000</xdr:colOff>
                    <xdr:row>101</xdr:row>
                    <xdr:rowOff>9525</xdr:rowOff>
                  </from>
                  <to>
                    <xdr:col>8</xdr:col>
                    <xdr:colOff>933450</xdr:colOff>
                    <xdr:row>101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81" name="微調按鈕 192">
              <controlPr defaultSize="0" autoPict="0">
                <anchor moveWithCells="1">
                  <from>
                    <xdr:col>8</xdr:col>
                    <xdr:colOff>762000</xdr:colOff>
                    <xdr:row>102</xdr:row>
                    <xdr:rowOff>9525</xdr:rowOff>
                  </from>
                  <to>
                    <xdr:col>8</xdr:col>
                    <xdr:colOff>933450</xdr:colOff>
                    <xdr:row>102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82" name="微調按鈕 193">
              <controlPr defaultSize="0" autoPict="0">
                <anchor moveWithCells="1">
                  <from>
                    <xdr:col>8</xdr:col>
                    <xdr:colOff>762000</xdr:colOff>
                    <xdr:row>103</xdr:row>
                    <xdr:rowOff>9525</xdr:rowOff>
                  </from>
                  <to>
                    <xdr:col>8</xdr:col>
                    <xdr:colOff>933450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83" name="微調按鈕 194">
              <controlPr defaultSize="0" autoPict="0">
                <anchor moveWithCells="1" sizeWithCells="1">
                  <from>
                    <xdr:col>8</xdr:col>
                    <xdr:colOff>762000</xdr:colOff>
                    <xdr:row>105</xdr:row>
                    <xdr:rowOff>9525</xdr:rowOff>
                  </from>
                  <to>
                    <xdr:col>8</xdr:col>
                    <xdr:colOff>933450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84" name="微調按鈕 195">
              <controlPr defaultSize="0" autoPict="0">
                <anchor moveWithCells="1">
                  <from>
                    <xdr:col>8</xdr:col>
                    <xdr:colOff>762000</xdr:colOff>
                    <xdr:row>106</xdr:row>
                    <xdr:rowOff>9525</xdr:rowOff>
                  </from>
                  <to>
                    <xdr:col>8</xdr:col>
                    <xdr:colOff>933450</xdr:colOff>
                    <xdr:row>106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85" name="微調按鈕 196">
              <controlPr defaultSize="0" autoPict="0">
                <anchor moveWithCells="1">
                  <from>
                    <xdr:col>8</xdr:col>
                    <xdr:colOff>762000</xdr:colOff>
                    <xdr:row>107</xdr:row>
                    <xdr:rowOff>9525</xdr:rowOff>
                  </from>
                  <to>
                    <xdr:col>8</xdr:col>
                    <xdr:colOff>933450</xdr:colOff>
                    <xdr:row>107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86" name="微調按鈕 197">
              <controlPr defaultSize="0" autoPict="0">
                <anchor moveWithCells="1">
                  <from>
                    <xdr:col>8</xdr:col>
                    <xdr:colOff>762000</xdr:colOff>
                    <xdr:row>108</xdr:row>
                    <xdr:rowOff>9525</xdr:rowOff>
                  </from>
                  <to>
                    <xdr:col>8</xdr:col>
                    <xdr:colOff>933450</xdr:colOff>
                    <xdr:row>108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87" name="微調按鈕 198">
              <controlPr defaultSize="0" autoPict="0">
                <anchor moveWithCells="1">
                  <from>
                    <xdr:col>8</xdr:col>
                    <xdr:colOff>762000</xdr:colOff>
                    <xdr:row>109</xdr:row>
                    <xdr:rowOff>9525</xdr:rowOff>
                  </from>
                  <to>
                    <xdr:col>8</xdr:col>
                    <xdr:colOff>933450</xdr:colOff>
                    <xdr:row>109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88" name="微調按鈕 199">
              <controlPr defaultSize="0" autoPict="0">
                <anchor moveWithCells="1" sizeWithCells="1">
                  <from>
                    <xdr:col>8</xdr:col>
                    <xdr:colOff>762000</xdr:colOff>
                    <xdr:row>111</xdr:row>
                    <xdr:rowOff>9525</xdr:rowOff>
                  </from>
                  <to>
                    <xdr:col>8</xdr:col>
                    <xdr:colOff>933450</xdr:colOff>
                    <xdr:row>111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89" name="微調按鈕 200">
              <controlPr defaultSize="0" autoPict="0">
                <anchor moveWithCells="1">
                  <from>
                    <xdr:col>8</xdr:col>
                    <xdr:colOff>762000</xdr:colOff>
                    <xdr:row>112</xdr:row>
                    <xdr:rowOff>9525</xdr:rowOff>
                  </from>
                  <to>
                    <xdr:col>8</xdr:col>
                    <xdr:colOff>933450</xdr:colOff>
                    <xdr:row>112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90" name="微調按鈕 201">
              <controlPr defaultSize="0" autoPict="0">
                <anchor moveWithCells="1">
                  <from>
                    <xdr:col>8</xdr:col>
                    <xdr:colOff>762000</xdr:colOff>
                    <xdr:row>113</xdr:row>
                    <xdr:rowOff>9525</xdr:rowOff>
                  </from>
                  <to>
                    <xdr:col>8</xdr:col>
                    <xdr:colOff>933450</xdr:colOff>
                    <xdr:row>113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91" name="微調按鈕 202">
              <controlPr defaultSize="0" autoPict="0">
                <anchor moveWithCells="1">
                  <from>
                    <xdr:col>8</xdr:col>
                    <xdr:colOff>762000</xdr:colOff>
                    <xdr:row>114</xdr:row>
                    <xdr:rowOff>9525</xdr:rowOff>
                  </from>
                  <to>
                    <xdr:col>8</xdr:col>
                    <xdr:colOff>933450</xdr:colOff>
                    <xdr:row>114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92" name="微調按鈕 203">
              <controlPr defaultSize="0" autoPict="0">
                <anchor moveWithCells="1">
                  <from>
                    <xdr:col>8</xdr:col>
                    <xdr:colOff>762000</xdr:colOff>
                    <xdr:row>115</xdr:row>
                    <xdr:rowOff>9525</xdr:rowOff>
                  </from>
                  <to>
                    <xdr:col>8</xdr:col>
                    <xdr:colOff>933450</xdr:colOff>
                    <xdr:row>115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93" name="微調按鈕 204">
              <controlPr defaultSize="0" autoPict="0">
                <anchor moveWithCells="1" sizeWithCells="1">
                  <from>
                    <xdr:col>8</xdr:col>
                    <xdr:colOff>762000</xdr:colOff>
                    <xdr:row>117</xdr:row>
                    <xdr:rowOff>9525</xdr:rowOff>
                  </from>
                  <to>
                    <xdr:col>8</xdr:col>
                    <xdr:colOff>933450</xdr:colOff>
                    <xdr:row>117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94" name="微調按鈕 205">
              <controlPr defaultSize="0" autoPict="0">
                <anchor moveWithCells="1">
                  <from>
                    <xdr:col>8</xdr:col>
                    <xdr:colOff>762000</xdr:colOff>
                    <xdr:row>118</xdr:row>
                    <xdr:rowOff>9525</xdr:rowOff>
                  </from>
                  <to>
                    <xdr:col>8</xdr:col>
                    <xdr:colOff>933450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95" name="微調按鈕 206">
              <controlPr defaultSize="0" autoPict="0">
                <anchor moveWithCells="1">
                  <from>
                    <xdr:col>8</xdr:col>
                    <xdr:colOff>762000</xdr:colOff>
                    <xdr:row>119</xdr:row>
                    <xdr:rowOff>9525</xdr:rowOff>
                  </from>
                  <to>
                    <xdr:col>8</xdr:col>
                    <xdr:colOff>933450</xdr:colOff>
                    <xdr:row>119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96" name="微調按鈕 207">
              <controlPr defaultSize="0" autoPict="0">
                <anchor moveWithCells="1">
                  <from>
                    <xdr:col>8</xdr:col>
                    <xdr:colOff>762000</xdr:colOff>
                    <xdr:row>120</xdr:row>
                    <xdr:rowOff>9525</xdr:rowOff>
                  </from>
                  <to>
                    <xdr:col>8</xdr:col>
                    <xdr:colOff>933450</xdr:colOff>
                    <xdr:row>120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97" name="微調按鈕 208">
              <controlPr defaultSize="0" autoPict="0">
                <anchor moveWithCells="1">
                  <from>
                    <xdr:col>8</xdr:col>
                    <xdr:colOff>762000</xdr:colOff>
                    <xdr:row>121</xdr:row>
                    <xdr:rowOff>9525</xdr:rowOff>
                  </from>
                  <to>
                    <xdr:col>8</xdr:col>
                    <xdr:colOff>933450</xdr:colOff>
                    <xdr:row>121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98" name="微調按鈕 209">
              <controlPr defaultSize="0" autoPict="0">
                <anchor moveWithCells="1" sizeWithCells="1">
                  <from>
                    <xdr:col>8</xdr:col>
                    <xdr:colOff>762000</xdr:colOff>
                    <xdr:row>123</xdr:row>
                    <xdr:rowOff>9525</xdr:rowOff>
                  </from>
                  <to>
                    <xdr:col>8</xdr:col>
                    <xdr:colOff>933450</xdr:colOff>
                    <xdr:row>123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99" name="微調按鈕 210">
              <controlPr defaultSize="0" autoPict="0">
                <anchor moveWithCells="1">
                  <from>
                    <xdr:col>8</xdr:col>
                    <xdr:colOff>762000</xdr:colOff>
                    <xdr:row>124</xdr:row>
                    <xdr:rowOff>9525</xdr:rowOff>
                  </from>
                  <to>
                    <xdr:col>8</xdr:col>
                    <xdr:colOff>933450</xdr:colOff>
                    <xdr:row>124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00" name="微調按鈕 211">
              <controlPr defaultSize="0" autoPict="0">
                <anchor moveWithCells="1">
                  <from>
                    <xdr:col>8</xdr:col>
                    <xdr:colOff>762000</xdr:colOff>
                    <xdr:row>125</xdr:row>
                    <xdr:rowOff>9525</xdr:rowOff>
                  </from>
                  <to>
                    <xdr:col>8</xdr:col>
                    <xdr:colOff>933450</xdr:colOff>
                    <xdr:row>125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01" name="微調按鈕 212">
              <controlPr defaultSize="0" autoPict="0">
                <anchor moveWithCells="1">
                  <from>
                    <xdr:col>8</xdr:col>
                    <xdr:colOff>762000</xdr:colOff>
                    <xdr:row>126</xdr:row>
                    <xdr:rowOff>9525</xdr:rowOff>
                  </from>
                  <to>
                    <xdr:col>8</xdr:col>
                    <xdr:colOff>933450</xdr:colOff>
                    <xdr:row>126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02" name="微調按鈕 213">
              <controlPr defaultSize="0" autoPict="0">
                <anchor moveWithCells="1">
                  <from>
                    <xdr:col>8</xdr:col>
                    <xdr:colOff>762000</xdr:colOff>
                    <xdr:row>127</xdr:row>
                    <xdr:rowOff>9525</xdr:rowOff>
                  </from>
                  <to>
                    <xdr:col>8</xdr:col>
                    <xdr:colOff>933450</xdr:colOff>
                    <xdr:row>127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03" name="微調按鈕 214">
              <controlPr defaultSize="0" autoPict="0">
                <anchor moveWithCells="1" sizeWithCells="1">
                  <from>
                    <xdr:col>8</xdr:col>
                    <xdr:colOff>762000</xdr:colOff>
                    <xdr:row>129</xdr:row>
                    <xdr:rowOff>9525</xdr:rowOff>
                  </from>
                  <to>
                    <xdr:col>8</xdr:col>
                    <xdr:colOff>933450</xdr:colOff>
                    <xdr:row>129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04" name="微調按鈕 215">
              <controlPr defaultSize="0" autoPict="0">
                <anchor moveWithCells="1">
                  <from>
                    <xdr:col>8</xdr:col>
                    <xdr:colOff>762000</xdr:colOff>
                    <xdr:row>130</xdr:row>
                    <xdr:rowOff>9525</xdr:rowOff>
                  </from>
                  <to>
                    <xdr:col>8</xdr:col>
                    <xdr:colOff>933450</xdr:colOff>
                    <xdr:row>130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05" name="微調按鈕 216">
              <controlPr defaultSize="0" autoPict="0">
                <anchor moveWithCells="1">
                  <from>
                    <xdr:col>8</xdr:col>
                    <xdr:colOff>762000</xdr:colOff>
                    <xdr:row>131</xdr:row>
                    <xdr:rowOff>9525</xdr:rowOff>
                  </from>
                  <to>
                    <xdr:col>8</xdr:col>
                    <xdr:colOff>933450</xdr:colOff>
                    <xdr:row>131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06" name="微調按鈕 217">
              <controlPr defaultSize="0" autoPict="0">
                <anchor moveWithCells="1">
                  <from>
                    <xdr:col>8</xdr:col>
                    <xdr:colOff>762000</xdr:colOff>
                    <xdr:row>132</xdr:row>
                    <xdr:rowOff>9525</xdr:rowOff>
                  </from>
                  <to>
                    <xdr:col>8</xdr:col>
                    <xdr:colOff>933450</xdr:colOff>
                    <xdr:row>132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07" name="微調按鈕 218">
              <controlPr defaultSize="0" autoPict="0">
                <anchor moveWithCells="1">
                  <from>
                    <xdr:col>8</xdr:col>
                    <xdr:colOff>762000</xdr:colOff>
                    <xdr:row>133</xdr:row>
                    <xdr:rowOff>9525</xdr:rowOff>
                  </from>
                  <to>
                    <xdr:col>8</xdr:col>
                    <xdr:colOff>933450</xdr:colOff>
                    <xdr:row>133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L21"/>
  <sheetViews>
    <sheetView workbookViewId="0">
      <selection activeCell="K7" sqref="K7"/>
    </sheetView>
  </sheetViews>
  <sheetFormatPr defaultRowHeight="16.5"/>
  <cols>
    <col min="2" max="2" width="11.625" bestFit="1" customWidth="1"/>
    <col min="5" max="5" width="11.625" bestFit="1" customWidth="1"/>
    <col min="10" max="10" width="20.75" bestFit="1" customWidth="1"/>
    <col min="11" max="11" width="24.125" bestFit="1" customWidth="1"/>
    <col min="12" max="12" width="13.875" bestFit="1" customWidth="1"/>
  </cols>
  <sheetData>
    <row r="2" spans="2:12" ht="17.25" thickBot="1">
      <c r="B2" s="119" t="s">
        <v>261</v>
      </c>
      <c r="C2" s="119"/>
      <c r="D2" s="119"/>
      <c r="E2" s="119"/>
      <c r="F2" s="119"/>
      <c r="G2" s="119"/>
      <c r="H2" s="119"/>
      <c r="J2" s="119" t="s">
        <v>323</v>
      </c>
      <c r="K2" s="119"/>
      <c r="L2" s="119"/>
    </row>
    <row r="3" spans="2:12" ht="17.25" thickBot="1">
      <c r="B3" s="36" t="s">
        <v>262</v>
      </c>
      <c r="C3" s="37" t="s">
        <v>263</v>
      </c>
      <c r="D3" s="37" t="s">
        <v>264</v>
      </c>
      <c r="E3" s="37" t="s">
        <v>324</v>
      </c>
      <c r="F3" s="37" t="s">
        <v>265</v>
      </c>
      <c r="G3" s="37" t="s">
        <v>266</v>
      </c>
      <c r="H3" s="38" t="s">
        <v>267</v>
      </c>
      <c r="J3" s="55" t="s">
        <v>285</v>
      </c>
      <c r="K3" s="56" t="s">
        <v>286</v>
      </c>
      <c r="L3" s="57" t="s">
        <v>287</v>
      </c>
    </row>
    <row r="4" spans="2:12">
      <c r="B4" s="58" t="s">
        <v>268</v>
      </c>
      <c r="C4" s="59" t="s">
        <v>269</v>
      </c>
      <c r="D4" s="59" t="s">
        <v>270</v>
      </c>
      <c r="E4" s="59">
        <v>490</v>
      </c>
      <c r="F4" s="59" t="s">
        <v>271</v>
      </c>
      <c r="G4" s="59" t="s">
        <v>271</v>
      </c>
      <c r="H4" s="60" t="s">
        <v>272</v>
      </c>
      <c r="J4" s="45" t="s">
        <v>288</v>
      </c>
      <c r="K4" s="46" t="s">
        <v>291</v>
      </c>
      <c r="L4" s="47" t="s">
        <v>297</v>
      </c>
    </row>
    <row r="5" spans="2:12">
      <c r="B5" s="41" t="s">
        <v>273</v>
      </c>
      <c r="C5" s="32" t="s">
        <v>274</v>
      </c>
      <c r="D5" s="32" t="s">
        <v>271</v>
      </c>
      <c r="E5" s="32">
        <v>110</v>
      </c>
      <c r="F5" s="32">
        <v>1</v>
      </c>
      <c r="G5" s="32">
        <v>0.5</v>
      </c>
      <c r="H5" s="42">
        <v>0.5</v>
      </c>
      <c r="J5" s="48" t="s">
        <v>289</v>
      </c>
      <c r="K5" s="34" t="s">
        <v>292</v>
      </c>
      <c r="L5" s="49" t="s">
        <v>298</v>
      </c>
    </row>
    <row r="6" spans="2:12" ht="16.5" customHeight="1">
      <c r="B6" s="43"/>
      <c r="C6" s="33" t="s">
        <v>275</v>
      </c>
      <c r="D6" s="33" t="s">
        <v>271</v>
      </c>
      <c r="E6" s="33">
        <v>150</v>
      </c>
      <c r="F6" s="33"/>
      <c r="G6" s="33">
        <v>1</v>
      </c>
      <c r="H6" s="44">
        <v>1</v>
      </c>
      <c r="J6" s="48" t="s">
        <v>290</v>
      </c>
      <c r="K6" s="34" t="s">
        <v>293</v>
      </c>
      <c r="L6" s="49" t="s">
        <v>299</v>
      </c>
    </row>
    <row r="7" spans="2:12">
      <c r="B7" s="39" t="s">
        <v>276</v>
      </c>
      <c r="C7" s="31" t="s">
        <v>14</v>
      </c>
      <c r="D7" s="31" t="s">
        <v>14</v>
      </c>
      <c r="E7" s="31">
        <v>80</v>
      </c>
      <c r="F7" s="31">
        <v>1</v>
      </c>
      <c r="G7" s="31"/>
      <c r="H7" s="40"/>
      <c r="J7" s="50"/>
      <c r="K7" s="34" t="s">
        <v>294</v>
      </c>
      <c r="L7" s="49" t="s">
        <v>300</v>
      </c>
    </row>
    <row r="8" spans="2:12">
      <c r="B8" s="39" t="s">
        <v>277</v>
      </c>
      <c r="C8" s="31" t="s">
        <v>278</v>
      </c>
      <c r="D8" s="31" t="s">
        <v>278</v>
      </c>
      <c r="E8" s="31">
        <v>100</v>
      </c>
      <c r="F8" s="31">
        <v>1</v>
      </c>
      <c r="G8" s="31">
        <v>1.5</v>
      </c>
      <c r="H8" s="40">
        <v>1.5</v>
      </c>
      <c r="J8" s="50"/>
      <c r="K8" s="34" t="s">
        <v>295</v>
      </c>
      <c r="L8" s="51"/>
    </row>
    <row r="9" spans="2:12" ht="17.25" thickBot="1">
      <c r="B9" s="39" t="s">
        <v>279</v>
      </c>
      <c r="C9" s="31" t="s">
        <v>271</v>
      </c>
      <c r="D9" s="31" t="s">
        <v>271</v>
      </c>
      <c r="E9" s="31">
        <v>120</v>
      </c>
      <c r="F9" s="31"/>
      <c r="G9" s="31">
        <v>1</v>
      </c>
      <c r="H9" s="40">
        <v>1</v>
      </c>
      <c r="J9" s="52"/>
      <c r="K9" s="53" t="s">
        <v>296</v>
      </c>
      <c r="L9" s="54"/>
    </row>
    <row r="10" spans="2:12" ht="17.25" thickBot="1">
      <c r="B10" s="61" t="s">
        <v>280</v>
      </c>
      <c r="C10" s="62" t="s">
        <v>281</v>
      </c>
      <c r="D10" s="62" t="s">
        <v>278</v>
      </c>
      <c r="E10" s="62">
        <v>180</v>
      </c>
      <c r="F10" s="62"/>
      <c r="G10" s="62">
        <v>2</v>
      </c>
      <c r="H10" s="63">
        <v>2</v>
      </c>
      <c r="J10" s="113"/>
      <c r="K10" s="114"/>
      <c r="L10" s="115"/>
    </row>
    <row r="11" spans="2:12" ht="16.5" customHeight="1" thickBot="1">
      <c r="B11" s="116" t="s">
        <v>282</v>
      </c>
      <c r="C11" s="117"/>
      <c r="D11" s="117"/>
      <c r="E11" s="117"/>
      <c r="F11" s="117"/>
      <c r="G11" s="117"/>
      <c r="H11" s="118"/>
      <c r="J11" s="45" t="s">
        <v>301</v>
      </c>
      <c r="K11" s="46" t="s">
        <v>305</v>
      </c>
      <c r="L11" s="47" t="s">
        <v>310</v>
      </c>
    </row>
    <row r="12" spans="2:12" ht="16.5" customHeight="1">
      <c r="J12" s="48" t="s">
        <v>302</v>
      </c>
      <c r="K12" s="34" t="s">
        <v>306</v>
      </c>
      <c r="L12" s="49" t="s">
        <v>311</v>
      </c>
    </row>
    <row r="13" spans="2:12">
      <c r="B13" s="120" t="s">
        <v>283</v>
      </c>
      <c r="C13" s="120"/>
      <c r="D13" s="120"/>
      <c r="E13" s="120"/>
      <c r="F13" s="120"/>
      <c r="G13" s="120"/>
      <c r="H13" s="120"/>
      <c r="J13" s="48" t="s">
        <v>303</v>
      </c>
      <c r="K13" s="34" t="s">
        <v>307</v>
      </c>
      <c r="L13" s="49" t="s">
        <v>312</v>
      </c>
    </row>
    <row r="14" spans="2:12">
      <c r="J14" s="48" t="s">
        <v>304</v>
      </c>
      <c r="K14" s="34" t="s">
        <v>308</v>
      </c>
      <c r="L14" s="49" t="s">
        <v>313</v>
      </c>
    </row>
    <row r="15" spans="2:12" ht="17.25" thickBot="1">
      <c r="B15" s="120" t="s">
        <v>284</v>
      </c>
      <c r="C15" s="120"/>
      <c r="D15" s="120"/>
      <c r="E15" s="120"/>
      <c r="F15" s="120"/>
      <c r="G15" s="120"/>
      <c r="H15" s="120"/>
      <c r="J15" s="52"/>
      <c r="K15" s="53" t="s">
        <v>309</v>
      </c>
      <c r="L15" s="54"/>
    </row>
    <row r="16" spans="2:12" ht="17.25" thickBot="1">
      <c r="J16" s="113"/>
      <c r="K16" s="114"/>
      <c r="L16" s="115"/>
    </row>
    <row r="17" spans="10:12">
      <c r="J17" s="45" t="s">
        <v>314</v>
      </c>
      <c r="K17" s="46" t="s">
        <v>315</v>
      </c>
      <c r="L17" s="47" t="s">
        <v>318</v>
      </c>
    </row>
    <row r="18" spans="10:12">
      <c r="J18" s="48" t="s">
        <v>301</v>
      </c>
      <c r="K18" s="34" t="s">
        <v>316</v>
      </c>
      <c r="L18" s="49" t="s">
        <v>319</v>
      </c>
    </row>
    <row r="19" spans="10:12">
      <c r="J19" s="50"/>
      <c r="K19" s="34" t="s">
        <v>317</v>
      </c>
      <c r="L19" s="49" t="s">
        <v>320</v>
      </c>
    </row>
    <row r="20" spans="10:12">
      <c r="J20" s="50"/>
      <c r="K20" s="35"/>
      <c r="L20" s="49" t="s">
        <v>321</v>
      </c>
    </row>
    <row r="21" spans="10:12" ht="17.25" thickBot="1">
      <c r="J21" s="52"/>
      <c r="K21" s="64"/>
      <c r="L21" s="65" t="s">
        <v>322</v>
      </c>
    </row>
  </sheetData>
  <mergeCells count="7">
    <mergeCell ref="J16:L16"/>
    <mergeCell ref="B11:H11"/>
    <mergeCell ref="J2:L2"/>
    <mergeCell ref="B2:H2"/>
    <mergeCell ref="B13:H13"/>
    <mergeCell ref="B15:H15"/>
    <mergeCell ref="J10:L10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AI110"/>
  <sheetViews>
    <sheetView view="pageLayout" zoomScaleNormal="100" workbookViewId="0">
      <selection activeCell="AK15" sqref="AK15"/>
    </sheetView>
  </sheetViews>
  <sheetFormatPr defaultRowHeight="16.5"/>
  <cols>
    <col min="2" max="2" width="18.875" style="2" hidden="1" customWidth="1"/>
    <col min="3" max="3" width="7" style="2" hidden="1" customWidth="1"/>
    <col min="4" max="4" width="6.25" style="2" hidden="1" customWidth="1"/>
    <col min="5" max="5" width="10.125" style="2" hidden="1" customWidth="1"/>
    <col min="6" max="6" width="2.375" hidden="1" customWidth="1"/>
    <col min="7" max="7" width="5" hidden="1" customWidth="1"/>
    <col min="8" max="8" width="22.125" hidden="1" customWidth="1"/>
    <col min="9" max="10" width="6.25" hidden="1" customWidth="1"/>
    <col min="11" max="11" width="10.125" hidden="1" customWidth="1"/>
    <col min="12" max="12" width="2.125" hidden="1" customWidth="1"/>
    <col min="13" max="13" width="29.625" bestFit="1" customWidth="1"/>
    <col min="14" max="15" width="6.25" bestFit="1" customWidth="1"/>
    <col min="16" max="16" width="10.125" bestFit="1" customWidth="1"/>
    <col min="17" max="17" width="2.5" customWidth="1"/>
    <col min="18" max="18" width="12" hidden="1" customWidth="1"/>
    <col min="19" max="20" width="6.25" hidden="1" customWidth="1"/>
    <col min="21" max="21" width="10.125" hidden="1" customWidth="1"/>
    <col min="22" max="22" width="2.125" hidden="1" customWidth="1"/>
    <col min="23" max="23" width="10.625" bestFit="1" customWidth="1"/>
    <col min="24" max="25" width="6.25" bestFit="1" customWidth="1"/>
    <col min="26" max="26" width="10.125" bestFit="1" customWidth="1"/>
    <col min="27" max="27" width="2.625" customWidth="1"/>
    <col min="28" max="28" width="13.125" bestFit="1" customWidth="1"/>
    <col min="29" max="29" width="11.5" bestFit="1" customWidth="1"/>
    <col min="30" max="30" width="10.125" bestFit="1" customWidth="1"/>
    <col min="31" max="31" width="2.375" customWidth="1"/>
    <col min="32" max="32" width="4.375" hidden="1" customWidth="1"/>
    <col min="33" max="33" width="20.625" hidden="1" customWidth="1"/>
    <col min="34" max="34" width="12.625" hidden="1" customWidth="1"/>
    <col min="35" max="35" width="10.125" hidden="1" customWidth="1"/>
    <col min="36" max="36" width="2.375" customWidth="1"/>
    <col min="37" max="37" width="12" bestFit="1" customWidth="1"/>
    <col min="38" max="38" width="12.625" bestFit="1" customWidth="1"/>
    <col min="39" max="39" width="10.125" bestFit="1" customWidth="1"/>
  </cols>
  <sheetData>
    <row r="1" spans="2:35" ht="20.25" customHeight="1"/>
    <row r="2" spans="2:35" ht="20.25" customHeight="1"/>
    <row r="3" spans="2:35" ht="20.25" customHeight="1">
      <c r="B3"/>
    </row>
    <row r="4" spans="2:35" ht="20.25" customHeight="1">
      <c r="B4" s="1" t="s">
        <v>405</v>
      </c>
      <c r="G4" s="122" t="s">
        <v>184</v>
      </c>
      <c r="H4" s="1" t="s">
        <v>406</v>
      </c>
      <c r="I4" s="2"/>
      <c r="J4" s="2"/>
      <c r="K4" s="2"/>
      <c r="M4" s="1" t="s">
        <v>185</v>
      </c>
      <c r="N4" s="2"/>
      <c r="O4" s="2"/>
      <c r="P4" s="2"/>
      <c r="R4" s="1" t="s">
        <v>186</v>
      </c>
      <c r="S4" s="2"/>
      <c r="T4" s="2"/>
      <c r="U4" s="2"/>
      <c r="W4" s="1" t="s">
        <v>187</v>
      </c>
      <c r="X4" s="2"/>
      <c r="Y4" s="2"/>
      <c r="Z4" s="2"/>
      <c r="AB4" s="1" t="s">
        <v>189</v>
      </c>
      <c r="AC4" s="2"/>
      <c r="AD4" s="2"/>
      <c r="AE4" s="2"/>
      <c r="AF4" s="2"/>
      <c r="AG4" s="1" t="s">
        <v>380</v>
      </c>
      <c r="AH4" s="1"/>
      <c r="AI4" s="1"/>
    </row>
    <row r="5" spans="2:35" ht="20.25" customHeight="1">
      <c r="B5" s="3" t="s">
        <v>381</v>
      </c>
      <c r="C5" s="3" t="s">
        <v>0</v>
      </c>
      <c r="D5" s="3" t="s">
        <v>382</v>
      </c>
      <c r="E5" s="3" t="s">
        <v>383</v>
      </c>
      <c r="G5" s="122"/>
      <c r="H5" s="3" t="s">
        <v>381</v>
      </c>
      <c r="I5" s="3" t="s">
        <v>0</v>
      </c>
      <c r="J5" s="3" t="s">
        <v>382</v>
      </c>
      <c r="K5" s="3" t="s">
        <v>383</v>
      </c>
      <c r="M5" s="3" t="s">
        <v>381</v>
      </c>
      <c r="N5" s="3" t="s">
        <v>0</v>
      </c>
      <c r="O5" s="3" t="s">
        <v>382</v>
      </c>
      <c r="P5" s="3" t="s">
        <v>383</v>
      </c>
      <c r="R5" s="3" t="s">
        <v>381</v>
      </c>
      <c r="S5" s="3" t="s">
        <v>0</v>
      </c>
      <c r="T5" s="3" t="s">
        <v>382</v>
      </c>
      <c r="U5" s="3" t="s">
        <v>383</v>
      </c>
      <c r="W5" s="3" t="s">
        <v>381</v>
      </c>
      <c r="X5" s="3" t="s">
        <v>0</v>
      </c>
      <c r="Y5" s="3" t="s">
        <v>382</v>
      </c>
      <c r="Z5" s="3" t="s">
        <v>383</v>
      </c>
      <c r="AB5" s="3" t="s">
        <v>381</v>
      </c>
      <c r="AC5" s="3" t="s">
        <v>0</v>
      </c>
      <c r="AD5" s="3" t="s">
        <v>383</v>
      </c>
      <c r="AE5" s="2"/>
      <c r="AF5" s="2"/>
      <c r="AG5" s="3" t="s">
        <v>384</v>
      </c>
      <c r="AH5" s="3" t="s">
        <v>385</v>
      </c>
      <c r="AI5" s="3" t="s">
        <v>386</v>
      </c>
    </row>
    <row r="6" spans="2:35" ht="20.25" customHeight="1">
      <c r="B6" s="70" t="s">
        <v>1</v>
      </c>
      <c r="C6" s="71" t="s">
        <v>2</v>
      </c>
      <c r="D6" s="71" t="s">
        <v>3</v>
      </c>
      <c r="E6" s="72">
        <v>225</v>
      </c>
      <c r="G6" s="122"/>
      <c r="H6" s="70" t="s">
        <v>62</v>
      </c>
      <c r="I6" s="71" t="s">
        <v>63</v>
      </c>
      <c r="J6" s="71" t="s">
        <v>64</v>
      </c>
      <c r="K6" s="72">
        <v>15</v>
      </c>
      <c r="M6" s="70" t="s">
        <v>75</v>
      </c>
      <c r="N6" s="71" t="s">
        <v>23</v>
      </c>
      <c r="O6" s="71" t="s">
        <v>76</v>
      </c>
      <c r="P6" s="72">
        <v>150</v>
      </c>
      <c r="R6" s="70" t="s">
        <v>92</v>
      </c>
      <c r="S6" s="71" t="s">
        <v>93</v>
      </c>
      <c r="T6" s="71" t="s">
        <v>94</v>
      </c>
      <c r="U6" s="72">
        <v>100</v>
      </c>
      <c r="W6" s="70" t="s">
        <v>117</v>
      </c>
      <c r="X6" s="71" t="s">
        <v>23</v>
      </c>
      <c r="Y6" s="71" t="s">
        <v>118</v>
      </c>
      <c r="Z6" s="72">
        <v>30</v>
      </c>
      <c r="AB6" s="70" t="s">
        <v>336</v>
      </c>
      <c r="AC6" s="71" t="s">
        <v>337</v>
      </c>
      <c r="AD6" s="72">
        <v>60</v>
      </c>
      <c r="AE6" s="2"/>
      <c r="AF6" s="2"/>
      <c r="AG6" s="70" t="s">
        <v>192</v>
      </c>
      <c r="AH6" s="71" t="s">
        <v>387</v>
      </c>
      <c r="AI6" s="79">
        <v>69</v>
      </c>
    </row>
    <row r="7" spans="2:35" ht="20.25" customHeight="1">
      <c r="B7" s="73" t="s">
        <v>4</v>
      </c>
      <c r="C7" s="74" t="s">
        <v>5</v>
      </c>
      <c r="D7" s="74" t="s">
        <v>6</v>
      </c>
      <c r="E7" s="75">
        <v>75</v>
      </c>
      <c r="G7" s="122"/>
      <c r="H7" s="73" t="s">
        <v>65</v>
      </c>
      <c r="I7" s="74" t="s">
        <v>63</v>
      </c>
      <c r="J7" s="74" t="s">
        <v>66</v>
      </c>
      <c r="K7" s="75">
        <v>65</v>
      </c>
      <c r="M7" s="73" t="s">
        <v>77</v>
      </c>
      <c r="N7" s="74" t="s">
        <v>23</v>
      </c>
      <c r="O7" s="74" t="s">
        <v>76</v>
      </c>
      <c r="P7" s="75">
        <v>120</v>
      </c>
      <c r="R7" s="73" t="s">
        <v>95</v>
      </c>
      <c r="S7" s="74" t="s">
        <v>93</v>
      </c>
      <c r="T7" s="74" t="s">
        <v>96</v>
      </c>
      <c r="U7" s="75">
        <v>115</v>
      </c>
      <c r="W7" s="73" t="s">
        <v>119</v>
      </c>
      <c r="X7" s="74" t="s">
        <v>23</v>
      </c>
      <c r="Y7" s="74" t="s">
        <v>120</v>
      </c>
      <c r="Z7" s="75">
        <v>35</v>
      </c>
      <c r="AB7" s="73" t="s">
        <v>374</v>
      </c>
      <c r="AC7" s="74" t="s">
        <v>375</v>
      </c>
      <c r="AD7" s="75">
        <v>27</v>
      </c>
      <c r="AE7" s="2"/>
      <c r="AF7" s="2"/>
      <c r="AG7" s="73" t="s">
        <v>193</v>
      </c>
      <c r="AH7" s="74" t="s">
        <v>387</v>
      </c>
      <c r="AI7" s="80">
        <v>55</v>
      </c>
    </row>
    <row r="8" spans="2:35" ht="20.25" customHeight="1">
      <c r="B8" s="73" t="s">
        <v>7</v>
      </c>
      <c r="C8" s="74" t="s">
        <v>5</v>
      </c>
      <c r="D8" s="74" t="s">
        <v>6</v>
      </c>
      <c r="E8" s="75">
        <v>65</v>
      </c>
      <c r="G8" s="122"/>
      <c r="H8" s="73" t="s">
        <v>67</v>
      </c>
      <c r="I8" s="74" t="s">
        <v>63</v>
      </c>
      <c r="J8" s="74" t="s">
        <v>68</v>
      </c>
      <c r="K8" s="75">
        <v>80</v>
      </c>
      <c r="M8" s="73" t="s">
        <v>78</v>
      </c>
      <c r="N8" s="74" t="s">
        <v>23</v>
      </c>
      <c r="O8" s="74" t="s">
        <v>76</v>
      </c>
      <c r="P8" s="75">
        <v>100</v>
      </c>
      <c r="R8" s="73" t="s">
        <v>97</v>
      </c>
      <c r="S8" s="74" t="s">
        <v>93</v>
      </c>
      <c r="T8" s="74" t="s">
        <v>94</v>
      </c>
      <c r="U8" s="75">
        <v>100</v>
      </c>
      <c r="W8" s="73" t="s">
        <v>121</v>
      </c>
      <c r="X8" s="74" t="s">
        <v>122</v>
      </c>
      <c r="Y8" s="74" t="s">
        <v>123</v>
      </c>
      <c r="Z8" s="75">
        <v>45</v>
      </c>
      <c r="AB8" s="73" t="s">
        <v>363</v>
      </c>
      <c r="AC8" s="74" t="s">
        <v>354</v>
      </c>
      <c r="AD8" s="75">
        <v>69</v>
      </c>
      <c r="AE8" s="2"/>
      <c r="AF8" s="2"/>
      <c r="AG8" s="73" t="s">
        <v>194</v>
      </c>
      <c r="AH8" s="74" t="s">
        <v>390</v>
      </c>
      <c r="AI8" s="80">
        <v>206</v>
      </c>
    </row>
    <row r="9" spans="2:35" ht="20.25" customHeight="1">
      <c r="B9" s="73" t="s">
        <v>8</v>
      </c>
      <c r="C9" s="74" t="s">
        <v>9</v>
      </c>
      <c r="D9" s="74" t="s">
        <v>10</v>
      </c>
      <c r="E9" s="75">
        <v>95</v>
      </c>
      <c r="G9" s="122"/>
      <c r="H9" s="73" t="s">
        <v>69</v>
      </c>
      <c r="I9" s="74" t="s">
        <v>63</v>
      </c>
      <c r="J9" s="74" t="s">
        <v>70</v>
      </c>
      <c r="K9" s="75">
        <v>85</v>
      </c>
      <c r="M9" s="73" t="s">
        <v>79</v>
      </c>
      <c r="N9" s="74" t="s">
        <v>23</v>
      </c>
      <c r="O9" s="74" t="s">
        <v>24</v>
      </c>
      <c r="P9" s="75">
        <v>85</v>
      </c>
      <c r="R9" s="73" t="s">
        <v>98</v>
      </c>
      <c r="S9" s="74" t="s">
        <v>93</v>
      </c>
      <c r="T9" s="74" t="s">
        <v>94</v>
      </c>
      <c r="U9" s="75">
        <v>120</v>
      </c>
      <c r="W9" s="73" t="s">
        <v>124</v>
      </c>
      <c r="X9" s="74" t="s">
        <v>23</v>
      </c>
      <c r="Y9" s="74" t="s">
        <v>125</v>
      </c>
      <c r="Z9" s="75">
        <v>55</v>
      </c>
      <c r="AB9" s="73" t="s">
        <v>356</v>
      </c>
      <c r="AC9" s="74" t="s">
        <v>357</v>
      </c>
      <c r="AD9" s="75">
        <v>61</v>
      </c>
      <c r="AE9" s="2"/>
      <c r="AF9" s="2"/>
      <c r="AG9" s="73" t="s">
        <v>195</v>
      </c>
      <c r="AH9" s="74" t="s">
        <v>392</v>
      </c>
      <c r="AI9" s="80">
        <v>101</v>
      </c>
    </row>
    <row r="10" spans="2:35" ht="20.25" customHeight="1">
      <c r="B10" s="73" t="s">
        <v>11</v>
      </c>
      <c r="C10" s="74" t="s">
        <v>9</v>
      </c>
      <c r="D10" s="74" t="s">
        <v>12</v>
      </c>
      <c r="E10" s="75">
        <v>50</v>
      </c>
      <c r="G10" s="122"/>
      <c r="H10" s="73" t="s">
        <v>71</v>
      </c>
      <c r="I10" s="74" t="s">
        <v>63</v>
      </c>
      <c r="J10" s="74" t="s">
        <v>68</v>
      </c>
      <c r="K10" s="75">
        <v>80</v>
      </c>
      <c r="M10" s="73" t="s">
        <v>80</v>
      </c>
      <c r="N10" s="74" t="s">
        <v>30</v>
      </c>
      <c r="O10" s="74" t="s">
        <v>17</v>
      </c>
      <c r="P10" s="75">
        <v>506</v>
      </c>
      <c r="R10" s="73" t="s">
        <v>99</v>
      </c>
      <c r="S10" s="74" t="s">
        <v>93</v>
      </c>
      <c r="T10" s="74" t="s">
        <v>94</v>
      </c>
      <c r="U10" s="75">
        <v>120</v>
      </c>
      <c r="W10" s="73" t="s">
        <v>126</v>
      </c>
      <c r="X10" s="74" t="s">
        <v>23</v>
      </c>
      <c r="Y10" s="74" t="s">
        <v>118</v>
      </c>
      <c r="Z10" s="75">
        <v>30</v>
      </c>
      <c r="AB10" s="73" t="s">
        <v>366</v>
      </c>
      <c r="AC10" s="74" t="s">
        <v>337</v>
      </c>
      <c r="AD10" s="75">
        <v>62</v>
      </c>
      <c r="AE10" s="2"/>
      <c r="AF10" s="2"/>
      <c r="AG10" s="73" t="s">
        <v>196</v>
      </c>
      <c r="AH10" s="74" t="s">
        <v>394</v>
      </c>
      <c r="AI10" s="80">
        <v>263</v>
      </c>
    </row>
    <row r="11" spans="2:35" ht="20.25" customHeight="1">
      <c r="B11" s="73" t="s">
        <v>13</v>
      </c>
      <c r="C11" s="74" t="s">
        <v>14</v>
      </c>
      <c r="D11" s="74" t="s">
        <v>15</v>
      </c>
      <c r="E11" s="75">
        <v>330</v>
      </c>
      <c r="G11" s="122"/>
      <c r="H11" s="73" t="s">
        <v>72</v>
      </c>
      <c r="I11" s="74" t="s">
        <v>63</v>
      </c>
      <c r="J11" s="74" t="s">
        <v>68</v>
      </c>
      <c r="K11" s="75">
        <v>80</v>
      </c>
      <c r="M11" s="73" t="s">
        <v>81</v>
      </c>
      <c r="N11" s="74" t="s">
        <v>30</v>
      </c>
      <c r="O11" s="74" t="s">
        <v>17</v>
      </c>
      <c r="P11" s="75">
        <v>397</v>
      </c>
      <c r="R11" s="73" t="s">
        <v>100</v>
      </c>
      <c r="S11" s="74" t="s">
        <v>93</v>
      </c>
      <c r="T11" s="74" t="s">
        <v>94</v>
      </c>
      <c r="U11" s="75">
        <v>120</v>
      </c>
      <c r="W11" s="73" t="s">
        <v>127</v>
      </c>
      <c r="X11" s="74" t="s">
        <v>128</v>
      </c>
      <c r="Y11" s="74" t="s">
        <v>38</v>
      </c>
      <c r="Z11" s="75">
        <v>30</v>
      </c>
      <c r="AB11" s="73" t="s">
        <v>367</v>
      </c>
      <c r="AC11" s="74" t="s">
        <v>368</v>
      </c>
      <c r="AD11" s="75">
        <v>62</v>
      </c>
      <c r="AE11" s="2"/>
      <c r="AF11" s="2"/>
      <c r="AG11" s="73" t="s">
        <v>197</v>
      </c>
      <c r="AH11" s="74" t="s">
        <v>396</v>
      </c>
      <c r="AI11" s="80">
        <v>204</v>
      </c>
    </row>
    <row r="12" spans="2:35" ht="20.25" customHeight="1">
      <c r="B12" s="73" t="s">
        <v>16</v>
      </c>
      <c r="C12" s="74" t="s">
        <v>2</v>
      </c>
      <c r="D12" s="74" t="s">
        <v>17</v>
      </c>
      <c r="E12" s="75">
        <v>330</v>
      </c>
      <c r="G12" s="122"/>
      <c r="H12" s="76" t="s">
        <v>73</v>
      </c>
      <c r="I12" s="77" t="s">
        <v>63</v>
      </c>
      <c r="J12" s="77" t="s">
        <v>74</v>
      </c>
      <c r="K12" s="78">
        <v>95</v>
      </c>
      <c r="M12" s="73" t="s">
        <v>82</v>
      </c>
      <c r="N12" s="74" t="s">
        <v>30</v>
      </c>
      <c r="O12" s="74" t="s">
        <v>17</v>
      </c>
      <c r="P12" s="75">
        <v>356</v>
      </c>
      <c r="R12" s="73" t="s">
        <v>101</v>
      </c>
      <c r="S12" s="74" t="s">
        <v>93</v>
      </c>
      <c r="T12" s="74" t="s">
        <v>94</v>
      </c>
      <c r="U12" s="75">
        <v>120</v>
      </c>
      <c r="W12" s="73" t="s">
        <v>129</v>
      </c>
      <c r="X12" s="74" t="s">
        <v>23</v>
      </c>
      <c r="Y12" s="74" t="s">
        <v>120</v>
      </c>
      <c r="Z12" s="75">
        <v>30</v>
      </c>
      <c r="AB12" s="73" t="s">
        <v>370</v>
      </c>
      <c r="AC12" s="74" t="s">
        <v>371</v>
      </c>
      <c r="AD12" s="75">
        <v>78</v>
      </c>
      <c r="AE12" s="2"/>
      <c r="AF12" s="2"/>
      <c r="AG12" s="73" t="s">
        <v>198</v>
      </c>
      <c r="AH12" s="74" t="s">
        <v>390</v>
      </c>
      <c r="AI12" s="80">
        <v>280</v>
      </c>
    </row>
    <row r="13" spans="2:35" ht="20.25" customHeight="1">
      <c r="B13" s="73" t="s">
        <v>18</v>
      </c>
      <c r="C13" s="74" t="s">
        <v>2</v>
      </c>
      <c r="D13" s="74" t="s">
        <v>17</v>
      </c>
      <c r="E13" s="75">
        <v>346</v>
      </c>
      <c r="G13" s="121" t="s">
        <v>188</v>
      </c>
      <c r="H13" s="73" t="s">
        <v>103</v>
      </c>
      <c r="I13" s="74"/>
      <c r="J13" s="74" t="s">
        <v>17</v>
      </c>
      <c r="K13" s="75">
        <v>660</v>
      </c>
      <c r="M13" s="73" t="s">
        <v>83</v>
      </c>
      <c r="N13" s="74" t="s">
        <v>23</v>
      </c>
      <c r="O13" s="74" t="s">
        <v>84</v>
      </c>
      <c r="P13" s="75">
        <v>270</v>
      </c>
      <c r="R13" s="76" t="s">
        <v>102</v>
      </c>
      <c r="S13" s="77" t="s">
        <v>93</v>
      </c>
      <c r="T13" s="77" t="s">
        <v>94</v>
      </c>
      <c r="U13" s="78">
        <v>120</v>
      </c>
      <c r="W13" s="73" t="s">
        <v>130</v>
      </c>
      <c r="X13" s="74" t="s">
        <v>128</v>
      </c>
      <c r="Y13" s="74" t="s">
        <v>131</v>
      </c>
      <c r="Z13" s="75">
        <v>5</v>
      </c>
      <c r="AB13" s="73" t="s">
        <v>341</v>
      </c>
      <c r="AC13" s="74" t="s">
        <v>342</v>
      </c>
      <c r="AD13" s="75">
        <v>53</v>
      </c>
      <c r="AE13" s="2"/>
      <c r="AF13" s="2"/>
      <c r="AG13" s="73" t="s">
        <v>199</v>
      </c>
      <c r="AH13" s="74" t="s">
        <v>397</v>
      </c>
      <c r="AI13" s="80">
        <v>53</v>
      </c>
    </row>
    <row r="14" spans="2:35" ht="20.25" customHeight="1">
      <c r="B14" s="73" t="s">
        <v>19</v>
      </c>
      <c r="C14" s="74" t="s">
        <v>2</v>
      </c>
      <c r="D14" s="74" t="s">
        <v>17</v>
      </c>
      <c r="E14" s="75">
        <v>389</v>
      </c>
      <c r="G14" s="121"/>
      <c r="H14" s="73" t="s">
        <v>104</v>
      </c>
      <c r="I14" s="74"/>
      <c r="J14" s="74" t="s">
        <v>17</v>
      </c>
      <c r="K14" s="75">
        <v>583</v>
      </c>
      <c r="M14" s="73" t="s">
        <v>85</v>
      </c>
      <c r="N14" s="74" t="s">
        <v>23</v>
      </c>
      <c r="O14" s="74" t="s">
        <v>86</v>
      </c>
      <c r="P14" s="75">
        <v>375</v>
      </c>
      <c r="R14" s="4"/>
      <c r="S14" s="2"/>
      <c r="T14" s="2"/>
      <c r="U14" s="2"/>
      <c r="W14" s="73" t="s">
        <v>18</v>
      </c>
      <c r="X14" s="74" t="s">
        <v>132</v>
      </c>
      <c r="Y14" s="74" t="s">
        <v>133</v>
      </c>
      <c r="Z14" s="75">
        <v>70</v>
      </c>
      <c r="AB14" s="73" t="s">
        <v>345</v>
      </c>
      <c r="AC14" s="74" t="s">
        <v>335</v>
      </c>
      <c r="AD14" s="75">
        <v>61</v>
      </c>
      <c r="AE14" s="2"/>
      <c r="AF14" s="2"/>
      <c r="AG14" s="73" t="s">
        <v>200</v>
      </c>
      <c r="AH14" s="74" t="s">
        <v>398</v>
      </c>
      <c r="AI14" s="80">
        <v>255</v>
      </c>
    </row>
    <row r="15" spans="2:35" ht="20.25" customHeight="1">
      <c r="B15" s="73" t="s">
        <v>20</v>
      </c>
      <c r="C15" s="74" t="s">
        <v>21</v>
      </c>
      <c r="D15" s="74" t="s">
        <v>17</v>
      </c>
      <c r="E15" s="75">
        <v>470</v>
      </c>
      <c r="G15" s="121"/>
      <c r="H15" s="73" t="s">
        <v>105</v>
      </c>
      <c r="I15" s="74"/>
      <c r="J15" s="74" t="s">
        <v>17</v>
      </c>
      <c r="K15" s="75">
        <v>558</v>
      </c>
      <c r="M15" s="73" t="s">
        <v>87</v>
      </c>
      <c r="N15" s="74" t="s">
        <v>23</v>
      </c>
      <c r="O15" s="74" t="s">
        <v>88</v>
      </c>
      <c r="P15" s="75">
        <v>320</v>
      </c>
      <c r="R15" s="2"/>
      <c r="S15" s="2"/>
      <c r="T15" s="2"/>
      <c r="U15" s="2"/>
      <c r="W15" s="73" t="s">
        <v>134</v>
      </c>
      <c r="X15" s="74" t="s">
        <v>135</v>
      </c>
      <c r="Y15" s="74" t="s">
        <v>136</v>
      </c>
      <c r="Z15" s="75">
        <v>5</v>
      </c>
      <c r="AB15" s="73" t="s">
        <v>176</v>
      </c>
      <c r="AC15" s="74" t="s">
        <v>177</v>
      </c>
      <c r="AD15" s="75">
        <v>40</v>
      </c>
      <c r="AE15" s="2"/>
      <c r="AF15" s="2"/>
      <c r="AG15" s="73" t="s">
        <v>201</v>
      </c>
      <c r="AH15" s="74" t="s">
        <v>399</v>
      </c>
      <c r="AI15" s="80">
        <v>77</v>
      </c>
    </row>
    <row r="16" spans="2:35" ht="20.25" customHeight="1">
      <c r="B16" s="73" t="s">
        <v>22</v>
      </c>
      <c r="C16" s="74" t="s">
        <v>23</v>
      </c>
      <c r="D16" s="74" t="s">
        <v>24</v>
      </c>
      <c r="E16" s="75">
        <v>125</v>
      </c>
      <c r="G16" s="121"/>
      <c r="H16" s="73" t="s">
        <v>106</v>
      </c>
      <c r="I16" s="74"/>
      <c r="J16" s="74" t="s">
        <v>17</v>
      </c>
      <c r="K16" s="75">
        <v>650</v>
      </c>
      <c r="M16" s="73" t="s">
        <v>89</v>
      </c>
      <c r="N16" s="74" t="s">
        <v>23</v>
      </c>
      <c r="O16" s="74" t="s">
        <v>90</v>
      </c>
      <c r="P16" s="75">
        <v>140</v>
      </c>
      <c r="W16" s="73" t="s">
        <v>137</v>
      </c>
      <c r="X16" s="74" t="s">
        <v>23</v>
      </c>
      <c r="Y16" s="74" t="s">
        <v>138</v>
      </c>
      <c r="Z16" s="75">
        <v>20</v>
      </c>
      <c r="AB16" s="73" t="s">
        <v>364</v>
      </c>
      <c r="AC16" s="74" t="s">
        <v>365</v>
      </c>
      <c r="AD16" s="75">
        <v>69</v>
      </c>
      <c r="AE16" s="2"/>
      <c r="AF16" s="2"/>
      <c r="AG16" s="73" t="s">
        <v>202</v>
      </c>
      <c r="AH16" s="74" t="s">
        <v>399</v>
      </c>
      <c r="AI16" s="80">
        <v>45</v>
      </c>
    </row>
    <row r="17" spans="2:35" ht="20.25" customHeight="1">
      <c r="B17" s="73" t="s">
        <v>25</v>
      </c>
      <c r="C17" s="74" t="s">
        <v>23</v>
      </c>
      <c r="D17" s="74" t="s">
        <v>26</v>
      </c>
      <c r="E17" s="75">
        <v>130</v>
      </c>
      <c r="G17" s="121"/>
      <c r="H17" s="73" t="s">
        <v>107</v>
      </c>
      <c r="I17" s="74"/>
      <c r="J17" s="74" t="s">
        <v>17</v>
      </c>
      <c r="K17" s="75">
        <v>596</v>
      </c>
      <c r="M17" s="76" t="s">
        <v>91</v>
      </c>
      <c r="N17" s="77" t="s">
        <v>23</v>
      </c>
      <c r="O17" s="77" t="s">
        <v>90</v>
      </c>
      <c r="P17" s="78">
        <v>125</v>
      </c>
      <c r="W17" s="73" t="s">
        <v>139</v>
      </c>
      <c r="X17" s="74" t="s">
        <v>23</v>
      </c>
      <c r="Y17" s="74" t="s">
        <v>133</v>
      </c>
      <c r="Z17" s="75">
        <v>30</v>
      </c>
      <c r="AB17" s="73" t="s">
        <v>180</v>
      </c>
      <c r="AC17" s="74" t="s">
        <v>63</v>
      </c>
      <c r="AD17" s="75">
        <v>45</v>
      </c>
      <c r="AE17" s="2"/>
      <c r="AF17" s="2"/>
      <c r="AG17" s="76" t="s">
        <v>203</v>
      </c>
      <c r="AH17" s="77" t="s">
        <v>400</v>
      </c>
      <c r="AI17" s="81">
        <v>200</v>
      </c>
    </row>
    <row r="18" spans="2:35" ht="20.25" customHeight="1">
      <c r="B18" s="73" t="s">
        <v>27</v>
      </c>
      <c r="C18" s="74" t="s">
        <v>23</v>
      </c>
      <c r="D18" s="74" t="s">
        <v>24</v>
      </c>
      <c r="E18" s="75">
        <v>110</v>
      </c>
      <c r="G18" s="121"/>
      <c r="H18" s="73" t="s">
        <v>108</v>
      </c>
      <c r="I18" s="74"/>
      <c r="J18" s="74" t="s">
        <v>17</v>
      </c>
      <c r="K18" s="75">
        <v>533</v>
      </c>
      <c r="M18" s="2"/>
      <c r="N18" s="2"/>
      <c r="O18" s="2"/>
      <c r="P18" s="2"/>
      <c r="W18" s="73" t="s">
        <v>140</v>
      </c>
      <c r="X18" s="74" t="s">
        <v>23</v>
      </c>
      <c r="Y18" s="74" t="s">
        <v>141</v>
      </c>
      <c r="Z18" s="75">
        <v>60</v>
      </c>
      <c r="AB18" s="73" t="s">
        <v>182</v>
      </c>
      <c r="AC18" s="74" t="s">
        <v>63</v>
      </c>
      <c r="AD18" s="75">
        <v>100</v>
      </c>
      <c r="AE18" s="2"/>
      <c r="AF18" s="121" t="s">
        <v>334</v>
      </c>
      <c r="AG18" s="70" t="s">
        <v>329</v>
      </c>
      <c r="AH18" s="71" t="s">
        <v>388</v>
      </c>
      <c r="AI18" s="79">
        <v>67</v>
      </c>
    </row>
    <row r="19" spans="2:35" ht="20.25" customHeight="1">
      <c r="B19" s="76" t="s">
        <v>28</v>
      </c>
      <c r="C19" s="77" t="s">
        <v>23</v>
      </c>
      <c r="D19" s="77" t="s">
        <v>6</v>
      </c>
      <c r="E19" s="78">
        <v>95</v>
      </c>
      <c r="G19" s="121"/>
      <c r="H19" s="73" t="s">
        <v>109</v>
      </c>
      <c r="I19" s="74"/>
      <c r="J19" s="74" t="s">
        <v>17</v>
      </c>
      <c r="K19" s="75">
        <v>367</v>
      </c>
      <c r="M19" s="4"/>
      <c r="N19" s="2"/>
      <c r="O19" s="2"/>
      <c r="P19" s="2"/>
      <c r="W19" s="73" t="s">
        <v>112</v>
      </c>
      <c r="X19" s="74" t="s">
        <v>23</v>
      </c>
      <c r="Y19" s="74" t="s">
        <v>142</v>
      </c>
      <c r="Z19" s="75">
        <v>150</v>
      </c>
      <c r="AB19" s="73" t="s">
        <v>179</v>
      </c>
      <c r="AC19" s="74" t="s">
        <v>355</v>
      </c>
      <c r="AD19" s="75">
        <v>39</v>
      </c>
      <c r="AE19" s="2"/>
      <c r="AF19" s="121"/>
      <c r="AG19" s="73" t="s">
        <v>330</v>
      </c>
      <c r="AH19" s="74" t="s">
        <v>389</v>
      </c>
      <c r="AI19" s="80">
        <v>74</v>
      </c>
    </row>
    <row r="20" spans="2:35" ht="20.25" customHeight="1">
      <c r="G20" s="121"/>
      <c r="H20" s="73" t="s">
        <v>110</v>
      </c>
      <c r="I20" s="74"/>
      <c r="J20" s="74" t="s">
        <v>17</v>
      </c>
      <c r="K20" s="75">
        <v>686</v>
      </c>
      <c r="M20" s="2"/>
      <c r="N20" s="2"/>
      <c r="O20" s="2"/>
      <c r="P20" s="2"/>
      <c r="W20" s="73" t="s">
        <v>143</v>
      </c>
      <c r="X20" s="74" t="s">
        <v>63</v>
      </c>
      <c r="Y20" s="74" t="s">
        <v>144</v>
      </c>
      <c r="Z20" s="75">
        <v>15</v>
      </c>
      <c r="AB20" s="73" t="s">
        <v>165</v>
      </c>
      <c r="AC20" s="74" t="s">
        <v>166</v>
      </c>
      <c r="AD20" s="75">
        <v>40</v>
      </c>
      <c r="AE20" s="2"/>
      <c r="AF20" s="121"/>
      <c r="AG20" s="73" t="s">
        <v>331</v>
      </c>
      <c r="AH20" s="74" t="s">
        <v>391</v>
      </c>
      <c r="AI20" s="80">
        <v>44</v>
      </c>
    </row>
    <row r="21" spans="2:35" ht="20.25" customHeight="1">
      <c r="B21" s="4"/>
      <c r="G21" s="121"/>
      <c r="H21" s="73" t="s">
        <v>111</v>
      </c>
      <c r="I21" s="74"/>
      <c r="J21" s="74" t="s">
        <v>17</v>
      </c>
      <c r="K21" s="75">
        <v>583</v>
      </c>
      <c r="W21" s="73" t="s">
        <v>145</v>
      </c>
      <c r="X21" s="74" t="s">
        <v>63</v>
      </c>
      <c r="Y21" s="74" t="s">
        <v>146</v>
      </c>
      <c r="Z21" s="75">
        <v>145</v>
      </c>
      <c r="AB21" s="73" t="s">
        <v>340</v>
      </c>
      <c r="AC21" s="74" t="s">
        <v>337</v>
      </c>
      <c r="AD21" s="75">
        <v>70</v>
      </c>
      <c r="AF21" s="121"/>
      <c r="AG21" s="73" t="s">
        <v>332</v>
      </c>
      <c r="AH21" s="74" t="s">
        <v>393</v>
      </c>
      <c r="AI21" s="80">
        <v>63</v>
      </c>
    </row>
    <row r="22" spans="2:35" ht="20.25" customHeight="1">
      <c r="G22" s="121"/>
      <c r="H22" s="73" t="s">
        <v>112</v>
      </c>
      <c r="I22" s="74"/>
      <c r="J22" s="74" t="s">
        <v>17</v>
      </c>
      <c r="K22" s="75">
        <v>118</v>
      </c>
      <c r="W22" s="73" t="s">
        <v>147</v>
      </c>
      <c r="X22" s="74" t="s">
        <v>23</v>
      </c>
      <c r="Y22" s="74" t="s">
        <v>123</v>
      </c>
      <c r="Z22" s="75">
        <v>40</v>
      </c>
      <c r="AB22" s="73" t="s">
        <v>178</v>
      </c>
      <c r="AC22" s="74" t="s">
        <v>177</v>
      </c>
      <c r="AD22" s="75">
        <v>60</v>
      </c>
      <c r="AF22" s="121"/>
      <c r="AG22" s="76" t="s">
        <v>333</v>
      </c>
      <c r="AH22" s="77" t="s">
        <v>395</v>
      </c>
      <c r="AI22" s="81">
        <v>35</v>
      </c>
    </row>
    <row r="23" spans="2:35" ht="20.25" customHeight="1">
      <c r="G23" s="121"/>
      <c r="H23" s="73" t="s">
        <v>113</v>
      </c>
      <c r="I23" s="74"/>
      <c r="J23" s="74" t="s">
        <v>17</v>
      </c>
      <c r="K23" s="75">
        <v>325</v>
      </c>
      <c r="W23" s="73" t="s">
        <v>148</v>
      </c>
      <c r="X23" s="74" t="s">
        <v>63</v>
      </c>
      <c r="Y23" s="74" t="s">
        <v>149</v>
      </c>
      <c r="Z23" s="75">
        <v>160</v>
      </c>
      <c r="AB23" s="73" t="s">
        <v>164</v>
      </c>
      <c r="AC23" s="74" t="s">
        <v>63</v>
      </c>
      <c r="AD23" s="75">
        <v>50</v>
      </c>
    </row>
    <row r="24" spans="2:35" ht="20.25" customHeight="1">
      <c r="G24" s="121"/>
      <c r="H24" s="73" t="s">
        <v>114</v>
      </c>
      <c r="I24" s="74"/>
      <c r="J24" s="74" t="s">
        <v>17</v>
      </c>
      <c r="K24" s="75">
        <v>310</v>
      </c>
      <c r="W24" s="73" t="s">
        <v>150</v>
      </c>
      <c r="X24" s="74" t="s">
        <v>63</v>
      </c>
      <c r="Y24" s="74" t="s">
        <v>151</v>
      </c>
      <c r="Z24" s="75">
        <v>25</v>
      </c>
      <c r="AB24" s="73" t="s">
        <v>350</v>
      </c>
      <c r="AC24" s="74" t="s">
        <v>351</v>
      </c>
      <c r="AD24" s="75">
        <v>63</v>
      </c>
    </row>
    <row r="25" spans="2:35" ht="20.25" customHeight="1">
      <c r="G25" s="121"/>
      <c r="H25" s="73" t="s">
        <v>115</v>
      </c>
      <c r="I25" s="74"/>
      <c r="J25" s="74" t="s">
        <v>17</v>
      </c>
      <c r="K25" s="75">
        <v>320</v>
      </c>
      <c r="W25" s="73" t="s">
        <v>152</v>
      </c>
      <c r="X25" s="74" t="s">
        <v>30</v>
      </c>
      <c r="Y25" s="74" t="s">
        <v>17</v>
      </c>
      <c r="Z25" s="75">
        <v>60</v>
      </c>
      <c r="AB25" s="73" t="s">
        <v>348</v>
      </c>
      <c r="AC25" s="74" t="s">
        <v>349</v>
      </c>
      <c r="AD25" s="75">
        <v>95</v>
      </c>
    </row>
    <row r="26" spans="2:35" ht="20.25" customHeight="1">
      <c r="G26" s="121"/>
      <c r="H26" s="73" t="s">
        <v>116</v>
      </c>
      <c r="I26" s="74"/>
      <c r="J26" s="74" t="s">
        <v>17</v>
      </c>
      <c r="K26" s="75">
        <v>70</v>
      </c>
      <c r="W26" s="73" t="s">
        <v>153</v>
      </c>
      <c r="X26" s="74" t="s">
        <v>30</v>
      </c>
      <c r="Y26" s="74" t="s">
        <v>17</v>
      </c>
      <c r="Z26" s="75">
        <v>40</v>
      </c>
      <c r="AB26" s="73" t="s">
        <v>376</v>
      </c>
      <c r="AC26" s="74" t="s">
        <v>377</v>
      </c>
      <c r="AD26" s="75">
        <v>120</v>
      </c>
    </row>
    <row r="27" spans="2:35" ht="20.25" customHeight="1">
      <c r="G27" s="121" t="s">
        <v>183</v>
      </c>
      <c r="H27" s="70" t="s">
        <v>29</v>
      </c>
      <c r="I27" s="71" t="s">
        <v>30</v>
      </c>
      <c r="J27" s="71" t="s">
        <v>17</v>
      </c>
      <c r="K27" s="72">
        <v>224</v>
      </c>
      <c r="W27" s="73" t="s">
        <v>401</v>
      </c>
      <c r="X27" s="74" t="s">
        <v>30</v>
      </c>
      <c r="Y27" s="74" t="s">
        <v>17</v>
      </c>
      <c r="Z27" s="75">
        <v>40</v>
      </c>
      <c r="AB27" s="73" t="s">
        <v>181</v>
      </c>
      <c r="AC27" s="74" t="s">
        <v>63</v>
      </c>
      <c r="AD27" s="75">
        <v>45</v>
      </c>
    </row>
    <row r="28" spans="2:35" ht="20.25" customHeight="1">
      <c r="G28" s="121"/>
      <c r="H28" s="73" t="s">
        <v>31</v>
      </c>
      <c r="I28" s="74" t="s">
        <v>30</v>
      </c>
      <c r="J28" s="74" t="s">
        <v>17</v>
      </c>
      <c r="K28" s="75">
        <v>200</v>
      </c>
      <c r="W28" s="73" t="s">
        <v>154</v>
      </c>
      <c r="X28" s="74" t="s">
        <v>30</v>
      </c>
      <c r="Y28" s="74" t="s">
        <v>17</v>
      </c>
      <c r="Z28" s="75">
        <v>40</v>
      </c>
      <c r="AB28" s="73" t="s">
        <v>338</v>
      </c>
      <c r="AC28" s="74" t="s">
        <v>339</v>
      </c>
      <c r="AD28" s="75">
        <v>183</v>
      </c>
    </row>
    <row r="29" spans="2:35" ht="20.25" customHeight="1">
      <c r="G29" s="121"/>
      <c r="H29" s="73" t="s">
        <v>32</v>
      </c>
      <c r="I29" s="74" t="s">
        <v>33</v>
      </c>
      <c r="J29" s="74" t="s">
        <v>34</v>
      </c>
      <c r="K29" s="75">
        <v>85</v>
      </c>
      <c r="W29" s="73" t="s">
        <v>155</v>
      </c>
      <c r="X29" s="74" t="s">
        <v>30</v>
      </c>
      <c r="Y29" s="74" t="s">
        <v>17</v>
      </c>
      <c r="Z29" s="75">
        <v>40</v>
      </c>
      <c r="AB29" s="73" t="s">
        <v>167</v>
      </c>
      <c r="AC29" s="74" t="s">
        <v>168</v>
      </c>
      <c r="AD29" s="75">
        <v>45</v>
      </c>
    </row>
    <row r="30" spans="2:35" ht="20.25" customHeight="1">
      <c r="G30" s="121"/>
      <c r="H30" s="73" t="s">
        <v>35</v>
      </c>
      <c r="I30" s="74" t="s">
        <v>30</v>
      </c>
      <c r="J30" s="74" t="s">
        <v>36</v>
      </c>
      <c r="K30" s="75">
        <v>245</v>
      </c>
      <c r="W30" s="73" t="s">
        <v>156</v>
      </c>
      <c r="X30" s="74" t="s">
        <v>30</v>
      </c>
      <c r="Y30" s="74" t="s">
        <v>17</v>
      </c>
      <c r="Z30" s="75">
        <v>40</v>
      </c>
      <c r="AB30" s="73" t="s">
        <v>372</v>
      </c>
      <c r="AC30" s="74" t="s">
        <v>373</v>
      </c>
      <c r="AD30" s="75">
        <v>53</v>
      </c>
    </row>
    <row r="31" spans="2:35" ht="20.25" customHeight="1">
      <c r="G31" s="121"/>
      <c r="H31" s="73" t="s">
        <v>37</v>
      </c>
      <c r="I31" s="74" t="s">
        <v>30</v>
      </c>
      <c r="J31" s="74" t="s">
        <v>38</v>
      </c>
      <c r="K31" s="75">
        <v>140</v>
      </c>
      <c r="W31" s="73" t="s">
        <v>157</v>
      </c>
      <c r="X31" s="74" t="s">
        <v>30</v>
      </c>
      <c r="Y31" s="74" t="s">
        <v>17</v>
      </c>
      <c r="Z31" s="75">
        <v>40</v>
      </c>
      <c r="AB31" s="73" t="s">
        <v>361</v>
      </c>
      <c r="AC31" s="74" t="s">
        <v>362</v>
      </c>
      <c r="AD31" s="75">
        <v>65</v>
      </c>
    </row>
    <row r="32" spans="2:35" ht="20.25" customHeight="1">
      <c r="G32" s="121"/>
      <c r="H32" s="73" t="s">
        <v>39</v>
      </c>
      <c r="I32" s="74" t="s">
        <v>5</v>
      </c>
      <c r="J32" s="74" t="s">
        <v>36</v>
      </c>
      <c r="K32" s="75">
        <v>375</v>
      </c>
      <c r="W32" s="73" t="s">
        <v>158</v>
      </c>
      <c r="X32" s="74" t="s">
        <v>30</v>
      </c>
      <c r="Y32" s="74" t="s">
        <v>17</v>
      </c>
      <c r="Z32" s="75">
        <v>40</v>
      </c>
      <c r="AB32" s="73" t="s">
        <v>173</v>
      </c>
      <c r="AC32" s="74" t="s">
        <v>63</v>
      </c>
      <c r="AD32" s="75">
        <v>45</v>
      </c>
    </row>
    <row r="33" spans="7:30" ht="20.25" customHeight="1">
      <c r="G33" s="121"/>
      <c r="H33" s="73" t="s">
        <v>40</v>
      </c>
      <c r="I33" s="74" t="s">
        <v>5</v>
      </c>
      <c r="J33" s="74" t="s">
        <v>36</v>
      </c>
      <c r="K33" s="75">
        <v>165</v>
      </c>
      <c r="W33" s="73" t="s">
        <v>159</v>
      </c>
      <c r="X33" s="74" t="s">
        <v>30</v>
      </c>
      <c r="Y33" s="74" t="s">
        <v>17</v>
      </c>
      <c r="Z33" s="75">
        <v>40</v>
      </c>
      <c r="AB33" s="73" t="s">
        <v>352</v>
      </c>
      <c r="AC33" s="74" t="s">
        <v>353</v>
      </c>
      <c r="AD33" s="75">
        <v>40</v>
      </c>
    </row>
    <row r="34" spans="7:30" ht="20.25" customHeight="1">
      <c r="G34" s="121"/>
      <c r="H34" s="73" t="s">
        <v>41</v>
      </c>
      <c r="I34" s="74" t="s">
        <v>5</v>
      </c>
      <c r="J34" s="74" t="s">
        <v>36</v>
      </c>
      <c r="K34" s="75">
        <v>330</v>
      </c>
      <c r="W34" s="73" t="s">
        <v>160</v>
      </c>
      <c r="X34" s="74" t="s">
        <v>30</v>
      </c>
      <c r="Y34" s="74" t="s">
        <v>17</v>
      </c>
      <c r="Z34" s="75">
        <v>40</v>
      </c>
      <c r="AB34" s="73" t="s">
        <v>172</v>
      </c>
      <c r="AC34" s="74" t="s">
        <v>63</v>
      </c>
      <c r="AD34" s="75">
        <v>55</v>
      </c>
    </row>
    <row r="35" spans="7:30" ht="20.25" customHeight="1">
      <c r="G35" s="121"/>
      <c r="H35" s="73" t="s">
        <v>42</v>
      </c>
      <c r="I35" s="74" t="s">
        <v>5</v>
      </c>
      <c r="J35" s="74" t="s">
        <v>43</v>
      </c>
      <c r="K35" s="75">
        <v>115</v>
      </c>
      <c r="W35" s="73" t="s">
        <v>161</v>
      </c>
      <c r="X35" s="74" t="s">
        <v>30</v>
      </c>
      <c r="Y35" s="74" t="s">
        <v>17</v>
      </c>
      <c r="Z35" s="75">
        <v>40</v>
      </c>
      <c r="AB35" s="73" t="s">
        <v>369</v>
      </c>
      <c r="AC35" s="74" t="s">
        <v>344</v>
      </c>
      <c r="AD35" s="75">
        <v>70</v>
      </c>
    </row>
    <row r="36" spans="7:30" ht="20.25" customHeight="1">
      <c r="G36" s="121"/>
      <c r="H36" s="73" t="s">
        <v>44</v>
      </c>
      <c r="I36" s="74" t="s">
        <v>5</v>
      </c>
      <c r="J36" s="74" t="s">
        <v>36</v>
      </c>
      <c r="K36" s="75">
        <v>220</v>
      </c>
      <c r="W36" s="76" t="s">
        <v>162</v>
      </c>
      <c r="X36" s="77" t="s">
        <v>30</v>
      </c>
      <c r="Y36" s="77" t="s">
        <v>17</v>
      </c>
      <c r="Z36" s="78">
        <v>40</v>
      </c>
      <c r="AB36" s="73" t="s">
        <v>171</v>
      </c>
      <c r="AC36" s="74" t="s">
        <v>63</v>
      </c>
      <c r="AD36" s="75">
        <v>40</v>
      </c>
    </row>
    <row r="37" spans="7:30" ht="20.25" customHeight="1">
      <c r="G37" s="121"/>
      <c r="H37" s="73" t="s">
        <v>45</v>
      </c>
      <c r="I37" s="74" t="s">
        <v>5</v>
      </c>
      <c r="J37" s="74" t="s">
        <v>46</v>
      </c>
      <c r="K37" s="75">
        <v>130</v>
      </c>
      <c r="W37" s="2"/>
      <c r="X37" s="2"/>
      <c r="Y37" s="2"/>
      <c r="Z37" s="2"/>
      <c r="AB37" s="73" t="s">
        <v>346</v>
      </c>
      <c r="AC37" s="74" t="s">
        <v>347</v>
      </c>
      <c r="AD37" s="75">
        <v>32</v>
      </c>
    </row>
    <row r="38" spans="7:30" ht="20.25" customHeight="1">
      <c r="G38" s="121"/>
      <c r="H38" s="73" t="s">
        <v>47</v>
      </c>
      <c r="I38" s="74" t="s">
        <v>5</v>
      </c>
      <c r="J38" s="74" t="s">
        <v>48</v>
      </c>
      <c r="K38" s="75">
        <v>300</v>
      </c>
      <c r="W38" s="4"/>
      <c r="X38" s="2"/>
      <c r="Y38" s="2"/>
      <c r="Z38" s="2"/>
      <c r="AB38" s="73" t="s">
        <v>174</v>
      </c>
      <c r="AC38" s="74" t="s">
        <v>175</v>
      </c>
      <c r="AD38" s="75">
        <v>50</v>
      </c>
    </row>
    <row r="39" spans="7:30" ht="20.25" customHeight="1">
      <c r="G39" s="121"/>
      <c r="H39" s="73" t="s">
        <v>49</v>
      </c>
      <c r="I39" s="74" t="s">
        <v>50</v>
      </c>
      <c r="J39" s="74" t="s">
        <v>36</v>
      </c>
      <c r="K39" s="75">
        <v>235</v>
      </c>
      <c r="W39" s="2"/>
      <c r="X39" s="2"/>
      <c r="Y39" s="2"/>
      <c r="Z39" s="2"/>
      <c r="AB39" s="73" t="s">
        <v>378</v>
      </c>
      <c r="AC39" s="74" t="s">
        <v>335</v>
      </c>
      <c r="AD39" s="75">
        <v>64</v>
      </c>
    </row>
    <row r="40" spans="7:30" ht="20.25" customHeight="1">
      <c r="G40" s="121"/>
      <c r="H40" s="73" t="s">
        <v>51</v>
      </c>
      <c r="I40" s="74" t="s">
        <v>5</v>
      </c>
      <c r="J40" s="74" t="s">
        <v>52</v>
      </c>
      <c r="K40" s="75">
        <v>130</v>
      </c>
      <c r="AB40" s="73" t="s">
        <v>359</v>
      </c>
      <c r="AC40" s="74" t="s">
        <v>360</v>
      </c>
      <c r="AD40" s="75">
        <v>61</v>
      </c>
    </row>
    <row r="41" spans="7:30" ht="20.25" customHeight="1">
      <c r="G41" s="121"/>
      <c r="H41" s="73" t="s">
        <v>53</v>
      </c>
      <c r="I41" s="74" t="s">
        <v>5</v>
      </c>
      <c r="J41" s="74" t="s">
        <v>36</v>
      </c>
      <c r="K41" s="75">
        <v>245</v>
      </c>
      <c r="AB41" s="73" t="s">
        <v>343</v>
      </c>
      <c r="AC41" s="74" t="s">
        <v>344</v>
      </c>
      <c r="AD41" s="75">
        <v>69</v>
      </c>
    </row>
    <row r="42" spans="7:30" ht="20.25" customHeight="1">
      <c r="G42" s="121"/>
      <c r="H42" s="73" t="s">
        <v>54</v>
      </c>
      <c r="I42" s="74" t="s">
        <v>5</v>
      </c>
      <c r="J42" s="74" t="s">
        <v>55</v>
      </c>
      <c r="K42" s="75">
        <v>305</v>
      </c>
      <c r="AB42" s="73" t="s">
        <v>163</v>
      </c>
      <c r="AC42" s="74" t="s">
        <v>63</v>
      </c>
      <c r="AD42" s="75">
        <v>55</v>
      </c>
    </row>
    <row r="43" spans="7:30" ht="20.25" customHeight="1">
      <c r="G43" s="121"/>
      <c r="H43" s="73" t="s">
        <v>56</v>
      </c>
      <c r="I43" s="74" t="s">
        <v>5</v>
      </c>
      <c r="J43" s="74" t="s">
        <v>43</v>
      </c>
      <c r="K43" s="75">
        <v>150</v>
      </c>
      <c r="AB43" s="73" t="s">
        <v>358</v>
      </c>
      <c r="AC43" s="74" t="s">
        <v>354</v>
      </c>
      <c r="AD43" s="75">
        <v>133</v>
      </c>
    </row>
    <row r="44" spans="7:30" ht="20.25" customHeight="1">
      <c r="G44" s="121"/>
      <c r="H44" s="73" t="s">
        <v>57</v>
      </c>
      <c r="I44" s="74" t="s">
        <v>5</v>
      </c>
      <c r="J44" s="74" t="s">
        <v>17</v>
      </c>
      <c r="K44" s="75">
        <v>320</v>
      </c>
      <c r="AB44" s="76" t="s">
        <v>169</v>
      </c>
      <c r="AC44" s="77" t="s">
        <v>170</v>
      </c>
      <c r="AD44" s="78">
        <v>50</v>
      </c>
    </row>
    <row r="45" spans="7:30" ht="20.25" customHeight="1">
      <c r="G45" s="121"/>
      <c r="H45" s="73" t="s">
        <v>58</v>
      </c>
      <c r="I45" s="74" t="s">
        <v>5</v>
      </c>
      <c r="J45" s="74" t="s">
        <v>59</v>
      </c>
      <c r="K45" s="75">
        <v>160</v>
      </c>
    </row>
    <row r="46" spans="7:30" ht="20.25" customHeight="1">
      <c r="G46" s="121"/>
      <c r="H46" s="76" t="s">
        <v>60</v>
      </c>
      <c r="I46" s="77" t="s">
        <v>5</v>
      </c>
      <c r="J46" s="77" t="s">
        <v>61</v>
      </c>
      <c r="K46" s="78">
        <v>180</v>
      </c>
    </row>
    <row r="47" spans="7:30" ht="20.25" customHeight="1"/>
    <row r="48" spans="7:30" ht="20.25" customHeight="1"/>
    <row r="49" ht="20.25" customHeight="1"/>
    <row r="50" ht="20.25" customHeight="1"/>
    <row r="51" ht="20.25" customHeight="1"/>
    <row r="110" spans="13:16">
      <c r="M110" s="2"/>
      <c r="N110" s="2"/>
      <c r="O110" s="2"/>
      <c r="P110" s="2"/>
    </row>
  </sheetData>
  <mergeCells count="4">
    <mergeCell ref="G13:G26"/>
    <mergeCell ref="G4:G12"/>
    <mergeCell ref="G27:G46"/>
    <mergeCell ref="AF18:AF22"/>
  </mergeCells>
  <phoneticPr fontId="5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L48"/>
  <sheetViews>
    <sheetView topLeftCell="A10" zoomScaleNormal="100" zoomScalePageLayoutView="115" workbookViewId="0">
      <selection activeCell="K28" sqref="K28"/>
    </sheetView>
  </sheetViews>
  <sheetFormatPr defaultRowHeight="16.5"/>
  <cols>
    <col min="2" max="2" width="20.25" bestFit="1" customWidth="1"/>
    <col min="3" max="3" width="10" bestFit="1" customWidth="1"/>
    <col min="4" max="4" width="21.25" bestFit="1" customWidth="1"/>
    <col min="5" max="5" width="8.5" bestFit="1" customWidth="1"/>
    <col min="7" max="7" width="18.375" bestFit="1" customWidth="1"/>
    <col min="8" max="8" width="18.375" customWidth="1"/>
    <col min="9" max="9" width="16.125" bestFit="1" customWidth="1"/>
  </cols>
  <sheetData>
    <row r="1" spans="2:9" ht="17.25" thickBot="1"/>
    <row r="2" spans="2:9" ht="16.5" customHeight="1">
      <c r="B2" s="134" t="s">
        <v>252</v>
      </c>
      <c r="C2" s="135"/>
      <c r="D2" s="135"/>
      <c r="E2" s="136"/>
      <c r="G2" s="131" t="s">
        <v>253</v>
      </c>
      <c r="H2" s="132"/>
      <c r="I2" s="133"/>
    </row>
    <row r="3" spans="2:9" ht="16.5" customHeight="1">
      <c r="B3" s="14" t="s">
        <v>204</v>
      </c>
      <c r="C3" s="20" t="s">
        <v>205</v>
      </c>
      <c r="D3" s="14" t="s">
        <v>204</v>
      </c>
      <c r="E3" s="15" t="s">
        <v>205</v>
      </c>
      <c r="G3" s="23" t="s">
        <v>254</v>
      </c>
      <c r="H3" s="24"/>
      <c r="I3" s="25"/>
    </row>
    <row r="4" spans="2:9">
      <c r="B4" s="16" t="s">
        <v>206</v>
      </c>
      <c r="C4" s="21" t="s">
        <v>207</v>
      </c>
      <c r="D4" s="16" t="s">
        <v>208</v>
      </c>
      <c r="E4" s="17" t="s">
        <v>209</v>
      </c>
      <c r="G4" s="26"/>
      <c r="I4" s="27"/>
    </row>
    <row r="5" spans="2:9">
      <c r="B5" s="16" t="s">
        <v>210</v>
      </c>
      <c r="C5" s="21" t="s">
        <v>211</v>
      </c>
      <c r="D5" s="16" t="s">
        <v>212</v>
      </c>
      <c r="E5" s="17" t="s">
        <v>209</v>
      </c>
      <c r="G5" s="28" t="s">
        <v>260</v>
      </c>
      <c r="H5" s="29" t="s">
        <v>255</v>
      </c>
      <c r="I5" s="27" t="s">
        <v>255</v>
      </c>
    </row>
    <row r="6" spans="2:9">
      <c r="B6" s="16" t="s">
        <v>213</v>
      </c>
      <c r="C6" s="21" t="s">
        <v>214</v>
      </c>
      <c r="D6" s="16" t="s">
        <v>215</v>
      </c>
      <c r="E6" s="17" t="s">
        <v>216</v>
      </c>
      <c r="G6" s="28" t="s">
        <v>256</v>
      </c>
      <c r="H6" s="29"/>
      <c r="I6" s="30"/>
    </row>
    <row r="7" spans="2:9">
      <c r="B7" s="16" t="s">
        <v>217</v>
      </c>
      <c r="C7" s="21" t="s">
        <v>218</v>
      </c>
      <c r="D7" s="16" t="s">
        <v>219</v>
      </c>
      <c r="E7" s="17" t="s">
        <v>220</v>
      </c>
      <c r="G7" s="28" t="s">
        <v>257</v>
      </c>
      <c r="H7" s="29" t="s">
        <v>258</v>
      </c>
      <c r="I7" s="27" t="s">
        <v>258</v>
      </c>
    </row>
    <row r="8" spans="2:9">
      <c r="B8" s="16" t="s">
        <v>221</v>
      </c>
      <c r="C8" s="21" t="s">
        <v>222</v>
      </c>
      <c r="D8" s="16" t="s">
        <v>223</v>
      </c>
      <c r="E8" s="17" t="s">
        <v>224</v>
      </c>
      <c r="G8" s="124"/>
      <c r="H8" s="125"/>
      <c r="I8" s="126"/>
    </row>
    <row r="9" spans="2:9" ht="17.25" thickBot="1">
      <c r="B9" s="16" t="s">
        <v>225</v>
      </c>
      <c r="C9" s="21" t="s">
        <v>226</v>
      </c>
      <c r="D9" s="16" t="s">
        <v>227</v>
      </c>
      <c r="E9" s="17" t="s">
        <v>228</v>
      </c>
      <c r="G9" s="142" t="s">
        <v>259</v>
      </c>
      <c r="H9" s="143"/>
      <c r="I9" s="144"/>
    </row>
    <row r="10" spans="2:9">
      <c r="B10" s="16" t="s">
        <v>229</v>
      </c>
      <c r="C10" s="21" t="s">
        <v>230</v>
      </c>
      <c r="D10" s="16" t="s">
        <v>231</v>
      </c>
      <c r="E10" s="17" t="s">
        <v>232</v>
      </c>
    </row>
    <row r="11" spans="2:9">
      <c r="B11" s="16" t="s">
        <v>233</v>
      </c>
      <c r="C11" s="21" t="s">
        <v>234</v>
      </c>
      <c r="D11" s="16" t="s">
        <v>235</v>
      </c>
      <c r="E11" s="17" t="s">
        <v>236</v>
      </c>
    </row>
    <row r="12" spans="2:9">
      <c r="B12" s="16" t="s">
        <v>237</v>
      </c>
      <c r="C12" s="21" t="s">
        <v>234</v>
      </c>
      <c r="D12" s="16" t="s">
        <v>238</v>
      </c>
      <c r="E12" s="17" t="s">
        <v>239</v>
      </c>
    </row>
    <row r="13" spans="2:9">
      <c r="B13" s="16" t="s">
        <v>240</v>
      </c>
      <c r="C13" s="21" t="s">
        <v>234</v>
      </c>
      <c r="D13" s="16" t="s">
        <v>241</v>
      </c>
      <c r="E13" s="17" t="s">
        <v>242</v>
      </c>
    </row>
    <row r="14" spans="2:9">
      <c r="B14" s="16" t="s">
        <v>243</v>
      </c>
      <c r="C14" s="21" t="s">
        <v>209</v>
      </c>
      <c r="D14" s="16" t="s">
        <v>244</v>
      </c>
      <c r="E14" s="17" t="s">
        <v>245</v>
      </c>
    </row>
    <row r="15" spans="2:9">
      <c r="B15" s="16" t="s">
        <v>246</v>
      </c>
      <c r="C15" s="21" t="s">
        <v>209</v>
      </c>
      <c r="D15" s="16" t="s">
        <v>247</v>
      </c>
      <c r="E15" s="17" t="s">
        <v>248</v>
      </c>
    </row>
    <row r="16" spans="2:9" ht="17.25" thickBot="1">
      <c r="B16" s="18" t="s">
        <v>249</v>
      </c>
      <c r="C16" s="22" t="s">
        <v>209</v>
      </c>
      <c r="D16" s="18"/>
      <c r="E16" s="19"/>
    </row>
    <row r="17" spans="1:12">
      <c r="B17" s="137" t="s">
        <v>250</v>
      </c>
      <c r="C17" s="123"/>
      <c r="D17" s="123"/>
      <c r="E17" s="138"/>
    </row>
    <row r="18" spans="1:12" ht="17.25" thickBot="1">
      <c r="B18" s="139" t="s">
        <v>251</v>
      </c>
      <c r="C18" s="140"/>
      <c r="D18" s="140"/>
      <c r="E18" s="141"/>
    </row>
    <row r="20" spans="1:12" ht="6" customHeight="1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1:12" ht="17.25" thickBot="1"/>
    <row r="22" spans="1:12">
      <c r="B22" s="130" t="s">
        <v>252</v>
      </c>
      <c r="C22" s="130"/>
      <c r="G22" s="131" t="s">
        <v>253</v>
      </c>
      <c r="H22" s="132"/>
      <c r="I22" s="133"/>
    </row>
    <row r="23" spans="1:12">
      <c r="B23" s="98" t="s">
        <v>204</v>
      </c>
      <c r="C23" s="99" t="s">
        <v>205</v>
      </c>
      <c r="G23" s="23" t="s">
        <v>254</v>
      </c>
      <c r="H23" s="24"/>
      <c r="I23" s="25"/>
    </row>
    <row r="24" spans="1:12">
      <c r="B24" s="100" t="s">
        <v>206</v>
      </c>
      <c r="C24" s="101">
        <v>7.1</v>
      </c>
      <c r="G24" s="26"/>
      <c r="I24" s="27"/>
    </row>
    <row r="25" spans="1:12">
      <c r="B25" s="100" t="s">
        <v>210</v>
      </c>
      <c r="C25" s="101">
        <v>14</v>
      </c>
      <c r="G25" s="28" t="s">
        <v>260</v>
      </c>
      <c r="H25" s="97">
        <v>74</v>
      </c>
      <c r="I25" s="27" t="s">
        <v>255</v>
      </c>
    </row>
    <row r="26" spans="1:12">
      <c r="B26" s="100" t="s">
        <v>213</v>
      </c>
      <c r="C26" s="101">
        <v>3</v>
      </c>
      <c r="G26" s="28" t="s">
        <v>256</v>
      </c>
      <c r="H26" s="97" t="s">
        <v>210</v>
      </c>
      <c r="I26" s="30"/>
    </row>
    <row r="27" spans="1:12">
      <c r="B27" s="100" t="s">
        <v>217</v>
      </c>
      <c r="C27" s="101">
        <v>3.1</v>
      </c>
      <c r="G27" s="28" t="s">
        <v>257</v>
      </c>
      <c r="H27" s="97">
        <v>45</v>
      </c>
      <c r="I27" s="27" t="s">
        <v>258</v>
      </c>
    </row>
    <row r="28" spans="1:12">
      <c r="B28" s="100" t="s">
        <v>221</v>
      </c>
      <c r="C28" s="101">
        <v>3.4</v>
      </c>
      <c r="G28" s="124"/>
      <c r="H28" s="125"/>
      <c r="I28" s="126"/>
    </row>
    <row r="29" spans="1:12" ht="17.25" thickBot="1">
      <c r="B29" s="100" t="s">
        <v>225</v>
      </c>
      <c r="C29" s="101">
        <v>3.7</v>
      </c>
      <c r="G29" s="127" t="str">
        <f>"【結果】 恭喜你，總共消耗了 " &amp; VLOOKUP(H26,B24:C48,2,0)*H25*H27/60 &amp; "卡的熱量喔！"</f>
        <v>【結果】 恭喜你，總共消耗了 777卡的熱量喔！</v>
      </c>
      <c r="H29" s="128"/>
      <c r="I29" s="129"/>
    </row>
    <row r="30" spans="1:12">
      <c r="B30" s="100" t="s">
        <v>229</v>
      </c>
      <c r="C30" s="101">
        <v>4</v>
      </c>
    </row>
    <row r="31" spans="1:12">
      <c r="B31" s="100" t="s">
        <v>233</v>
      </c>
      <c r="C31" s="101">
        <v>4.4000000000000004</v>
      </c>
      <c r="G31" s="123" t="s">
        <v>250</v>
      </c>
      <c r="H31" s="123"/>
      <c r="I31" s="123"/>
      <c r="J31" s="123"/>
    </row>
    <row r="32" spans="1:12">
      <c r="B32" s="100" t="s">
        <v>237</v>
      </c>
      <c r="C32" s="101">
        <v>4.4000000000000004</v>
      </c>
      <c r="G32" s="123" t="s">
        <v>251</v>
      </c>
      <c r="H32" s="123"/>
      <c r="I32" s="123"/>
      <c r="J32" s="123"/>
    </row>
    <row r="33" spans="2:3">
      <c r="B33" s="100" t="s">
        <v>240</v>
      </c>
      <c r="C33" s="101">
        <v>4.4000000000000004</v>
      </c>
    </row>
    <row r="34" spans="2:3">
      <c r="B34" s="100" t="s">
        <v>243</v>
      </c>
      <c r="C34" s="101">
        <v>5.0999999999999996</v>
      </c>
    </row>
    <row r="35" spans="2:3">
      <c r="B35" s="100" t="s">
        <v>246</v>
      </c>
      <c r="C35" s="101">
        <v>5.0999999999999996</v>
      </c>
    </row>
    <row r="36" spans="2:3">
      <c r="B36" s="100" t="s">
        <v>249</v>
      </c>
      <c r="C36" s="101">
        <v>5.0999999999999996</v>
      </c>
    </row>
    <row r="37" spans="2:3">
      <c r="B37" s="100" t="s">
        <v>208</v>
      </c>
      <c r="C37" s="101">
        <v>5.0999999999999996</v>
      </c>
    </row>
    <row r="38" spans="2:3">
      <c r="B38" s="100" t="s">
        <v>212</v>
      </c>
      <c r="C38" s="101">
        <v>5.0999999999999996</v>
      </c>
    </row>
    <row r="39" spans="2:3">
      <c r="B39" s="100" t="s">
        <v>215</v>
      </c>
      <c r="C39" s="101">
        <v>5.3</v>
      </c>
    </row>
    <row r="40" spans="2:3">
      <c r="B40" s="100" t="s">
        <v>219</v>
      </c>
      <c r="C40" s="101">
        <v>5.9</v>
      </c>
    </row>
    <row r="41" spans="2:3">
      <c r="B41" s="100" t="s">
        <v>223</v>
      </c>
      <c r="C41" s="101">
        <v>6.2</v>
      </c>
    </row>
    <row r="42" spans="2:3">
      <c r="B42" s="100" t="s">
        <v>227</v>
      </c>
      <c r="C42" s="101">
        <v>7</v>
      </c>
    </row>
    <row r="43" spans="2:3">
      <c r="B43" s="100" t="s">
        <v>231</v>
      </c>
      <c r="C43" s="101">
        <v>7.2</v>
      </c>
    </row>
    <row r="44" spans="2:3">
      <c r="B44" s="100" t="s">
        <v>235</v>
      </c>
      <c r="C44" s="101">
        <v>8.8000000000000007</v>
      </c>
    </row>
    <row r="45" spans="2:3">
      <c r="B45" s="100" t="s">
        <v>238</v>
      </c>
      <c r="C45" s="101">
        <v>9.6999999999999993</v>
      </c>
    </row>
    <row r="46" spans="2:3">
      <c r="B46" s="100" t="s">
        <v>241</v>
      </c>
      <c r="C46" s="101">
        <v>11.4</v>
      </c>
    </row>
    <row r="47" spans="2:3">
      <c r="B47" s="100" t="s">
        <v>244</v>
      </c>
      <c r="C47" s="101">
        <v>12.4</v>
      </c>
    </row>
    <row r="48" spans="2:3">
      <c r="B48" s="100" t="s">
        <v>247</v>
      </c>
      <c r="C48" s="101">
        <v>13.2</v>
      </c>
    </row>
  </sheetData>
  <mergeCells count="12">
    <mergeCell ref="G8:I8"/>
    <mergeCell ref="B2:E2"/>
    <mergeCell ref="B17:E17"/>
    <mergeCell ref="B18:E18"/>
    <mergeCell ref="G2:I2"/>
    <mergeCell ref="G9:I9"/>
    <mergeCell ref="G31:J31"/>
    <mergeCell ref="G32:J32"/>
    <mergeCell ref="G28:I28"/>
    <mergeCell ref="G29:I29"/>
    <mergeCell ref="B22:C22"/>
    <mergeCell ref="G22:I22"/>
  </mergeCells>
  <phoneticPr fontId="5" type="noConversion"/>
  <dataValidations count="1">
    <dataValidation type="list" allowBlank="1" showInputMessage="1" showErrorMessage="1" sqref="H26" xr:uid="{1FC7C79E-2CC0-48C5-8817-667D4302262D}">
      <formula1>$B$24:$B$48</formula1>
    </dataValidation>
  </dataValidations>
  <pageMargins left="0.75" right="0.75" top="1" bottom="1" header="0.5" footer="0.5"/>
  <pageSetup paperSize="9" orientation="portrait" horizontalDpi="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0" r:id="rId4" name="控制項 2">
          <controlPr defaultSize="0" r:id="rId5">
            <anchor moveWithCells="1">
              <from>
                <xdr:col>6</xdr:col>
                <xdr:colOff>1304925</xdr:colOff>
                <xdr:row>4</xdr:row>
                <xdr:rowOff>28575</xdr:rowOff>
              </from>
              <to>
                <xdr:col>7</xdr:col>
                <xdr:colOff>1276350</xdr:colOff>
                <xdr:row>5</xdr:row>
                <xdr:rowOff>47625</xdr:rowOff>
              </to>
            </anchor>
          </controlPr>
        </control>
      </mc:Choice>
      <mc:Fallback>
        <control shapeId="2050" r:id="rId4" name="控制項 2"/>
      </mc:Fallback>
    </mc:AlternateContent>
    <mc:AlternateContent xmlns:mc="http://schemas.openxmlformats.org/markup-compatibility/2006">
      <mc:Choice Requires="x14">
        <control shapeId="2052" r:id="rId6" name="控制項 4">
          <controlPr defaultSize="0" r:id="rId7">
            <anchor moveWithCells="1">
              <from>
                <xdr:col>6</xdr:col>
                <xdr:colOff>1304925</xdr:colOff>
                <xdr:row>5</xdr:row>
                <xdr:rowOff>28575</xdr:rowOff>
              </from>
              <to>
                <xdr:col>8</xdr:col>
                <xdr:colOff>228600</xdr:colOff>
                <xdr:row>6</xdr:row>
                <xdr:rowOff>47625</xdr:rowOff>
              </to>
            </anchor>
          </controlPr>
        </control>
      </mc:Choice>
      <mc:Fallback>
        <control shapeId="2052" r:id="rId6" name="控制項 4"/>
      </mc:Fallback>
    </mc:AlternateContent>
    <mc:AlternateContent xmlns:mc="http://schemas.openxmlformats.org/markup-compatibility/2006">
      <mc:Choice Requires="x14">
        <control shapeId="2053" r:id="rId8" name="控制項 5">
          <controlPr defaultSize="0" r:id="rId9">
            <anchor moveWithCells="1">
              <from>
                <xdr:col>6</xdr:col>
                <xdr:colOff>1304925</xdr:colOff>
                <xdr:row>6</xdr:row>
                <xdr:rowOff>57150</xdr:rowOff>
              </from>
              <to>
                <xdr:col>7</xdr:col>
                <xdr:colOff>1276350</xdr:colOff>
                <xdr:row>7</xdr:row>
                <xdr:rowOff>76200</xdr:rowOff>
              </to>
            </anchor>
          </controlPr>
        </control>
      </mc:Choice>
      <mc:Fallback>
        <control shapeId="2053" r:id="rId8" name="控制項 5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16</vt:i4>
      </vt:variant>
    </vt:vector>
  </HeadingPairs>
  <TitlesOfParts>
    <vt:vector size="20" baseType="lpstr">
      <vt:lpstr>熱量試算表</vt:lpstr>
      <vt:lpstr>菜單範例</vt:lpstr>
      <vt:lpstr>食物熱量表</vt:lpstr>
      <vt:lpstr>運動熱量消耗表</vt:lpstr>
      <vt:lpstr>中餐</vt:lpstr>
      <vt:lpstr>五榖</vt:lpstr>
      <vt:lpstr>五榖清單</vt:lpstr>
      <vt:lpstr>水果清單</vt:lpstr>
      <vt:lpstr>水果類</vt:lpstr>
      <vt:lpstr>奶類</vt:lpstr>
      <vt:lpstr>奶類清單</vt:lpstr>
      <vt:lpstr>油脂類</vt:lpstr>
      <vt:lpstr>油脂類清單</vt:lpstr>
      <vt:lpstr>晚餐</vt:lpstr>
      <vt:lpstr>蛋豆魚肉類</vt:lpstr>
      <vt:lpstr>蛋豆魚肉類清單</vt:lpstr>
      <vt:lpstr>蔬菜類</vt:lpstr>
      <vt:lpstr>蔬菜類清單</vt:lpstr>
      <vt:lpstr>點心</vt:lpstr>
      <vt:lpstr>點心清單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蘇孟緯</cp:lastModifiedBy>
  <dcterms:created xsi:type="dcterms:W3CDTF">2005-08-01T03:40:52Z</dcterms:created>
  <dcterms:modified xsi:type="dcterms:W3CDTF">2022-10-24T04:02:38Z</dcterms:modified>
</cp:coreProperties>
</file>