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ЭтаКнига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Excel/"/>
    </mc:Choice>
  </mc:AlternateContent>
  <xr:revisionPtr revIDLastSave="0" documentId="13_ncr:1_{0750D7E1-D19B-A847-A244-86A580ADA7B7}" xr6:coauthVersionLast="47" xr6:coauthVersionMax="47" xr10:uidLastSave="{00000000-0000-0000-0000-000000000000}"/>
  <workbookProtection workbookAlgorithmName="SHA-512" workbookHashValue="jOUeUUuPXBa7lLnDecI7RejpKf+CN59JRso4YJyhlcTn1Y4IaOh/hapHXOl3HrOCXalMRfUyVSD572s4wEgMTg==" workbookSaltValue="T4/uvVdos2MeRvzhAVEHRA==" workbookSpinCount="100000" lockStructure="1"/>
  <bookViews>
    <workbookView xWindow="60" yWindow="460" windowWidth="26780" windowHeight="15820" tabRatio="812" firstSheet="5" activeTab="18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8" sheetId="18" r:id="rId17"/>
    <sheet name="Лист19" sheetId="19" r:id="rId18"/>
    <sheet name="Лист20" sheetId="20" r:id="rId19"/>
    <sheet name="name" sheetId="21" state="hidden" r:id="rId20"/>
  </sheets>
  <definedNames>
    <definedName name="_FilterDatabase" localSheetId="9" hidden="1">Лист10!$B$1:$B$32</definedName>
    <definedName name="_FilterDatabase" localSheetId="7" hidden="1">Лист8!$A$1:$C$32</definedName>
    <definedName name="_xlchart.v1.0" hidden="1">Лист5!$A$9:$A$14</definedName>
    <definedName name="_xlchart.v1.1" hidden="1">Лист5!$B$9:$B$14</definedName>
    <definedName name="_xlchart.v1.2" hidden="1">Лист5!$C$9:$C$14</definedName>
    <definedName name="Курс">Лист18!$A$2</definedName>
    <definedName name="_xlnm.Print_Area" localSheetId="12">Лист13!$B$2:$F$16</definedName>
    <definedName name="Поставки">Таблица1[#All]</definedName>
    <definedName name="Фрукты">Таблица3[#All]</definedName>
    <definedName name="Extract" localSheetId="9">Лист10!$H$22</definedName>
    <definedName name="solver_adj" localSheetId="15" hidden="1">Лист16!$B$6</definedName>
    <definedName name="solver_cvg" localSheetId="15" hidden="1">0.0001</definedName>
    <definedName name="solver_drv" localSheetId="15" hidden="1">1</definedName>
    <definedName name="solver_eng" localSheetId="15" hidden="1">1</definedName>
    <definedName name="solver_itr" localSheetId="15" hidden="1">2147483647</definedName>
    <definedName name="solver_lin" localSheetId="15" hidden="1">2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15" hidden="1">1</definedName>
    <definedName name="solver_nod" localSheetId="15" hidden="1">2147483647</definedName>
    <definedName name="solver_num" localSheetId="15" hidden="1">0</definedName>
    <definedName name="solver_opt" localSheetId="15" hidden="1">Лист16!$D$6</definedName>
    <definedName name="solver_pre" localSheetId="15" hidden="1">0.000001</definedName>
    <definedName name="solver_rbv" localSheetId="15" hidden="1">1</definedName>
    <definedName name="solver_rlx" localSheetId="15" hidden="1">2</definedName>
    <definedName name="solver_rsd" localSheetId="15" hidden="1">0</definedName>
    <definedName name="solver_scl" localSheetId="15" hidden="1">1</definedName>
    <definedName name="solver_sho" localSheetId="15" hidden="1">2</definedName>
    <definedName name="solver_ssz" localSheetId="15" hidden="1">100</definedName>
    <definedName name="solver_tim" localSheetId="15" hidden="1">2147483647</definedName>
    <definedName name="solver_tol" localSheetId="15" hidden="1">0.01</definedName>
    <definedName name="solver_typ" localSheetId="15" hidden="1">3</definedName>
    <definedName name="solver_val" localSheetId="15" hidden="1">8000</definedName>
    <definedName name="solver_ver" localSheetId="15" hidden="1">2</definedName>
  </definedNames>
  <calcPr calcId="191029"/>
  <pivotCaches>
    <pivotCache cacheId="7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8" l="1"/>
  <c r="D6" i="18"/>
  <c r="D7" i="18"/>
  <c r="D8" i="18"/>
  <c r="D9" i="18"/>
  <c r="D10" i="18"/>
  <c r="D11" i="18"/>
  <c r="D12" i="18"/>
  <c r="D13" i="18"/>
  <c r="D14" i="18"/>
  <c r="D16" i="18"/>
  <c r="D5" i="18"/>
  <c r="D6" i="16"/>
  <c r="D2" i="16"/>
  <c r="B20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1" i="14"/>
  <c r="B2" i="14"/>
  <c r="J32" i="11"/>
  <c r="J28" i="11"/>
  <c r="J29" i="11"/>
  <c r="J30" i="11"/>
  <c r="J31" i="11"/>
  <c r="J33" i="11"/>
  <c r="J34" i="11"/>
  <c r="J27" i="11"/>
  <c r="I24" i="10"/>
  <c r="I25" i="10"/>
  <c r="I26" i="10"/>
  <c r="I23" i="10"/>
  <c r="B33" i="8"/>
  <c r="C33" i="8"/>
  <c r="K6" i="6"/>
  <c r="K7" i="6"/>
  <c r="K5" i="6"/>
  <c r="B8" i="5"/>
  <c r="B33" i="4"/>
  <c r="G26" i="4"/>
  <c r="G27" i="4"/>
  <c r="G28" i="4"/>
  <c r="G29" i="4"/>
  <c r="F29" i="4"/>
  <c r="F28" i="4"/>
  <c r="F27" i="4"/>
  <c r="F26" i="4"/>
  <c r="E21" i="3"/>
  <c r="E22" i="3"/>
  <c r="E20" i="3"/>
  <c r="B18" i="2"/>
  <c r="B17" i="2"/>
  <c r="C35" i="1"/>
</calcChain>
</file>

<file path=xl/sharedStrings.xml><?xml version="1.0" encoding="utf-8"?>
<sst xmlns="http://schemas.openxmlformats.org/spreadsheetml/2006/main" count="510" uniqueCount="106">
  <si>
    <t>Дата</t>
  </si>
  <si>
    <t>Наименование</t>
  </si>
  <si>
    <t>Сумма</t>
  </si>
  <si>
    <t>яблоки</t>
  </si>
  <si>
    <t>груши</t>
  </si>
  <si>
    <t>апельсины</t>
  </si>
  <si>
    <t>мандарины</t>
  </si>
  <si>
    <t>Поставка фруктов</t>
  </si>
  <si>
    <t>Компания "Свежие фрукты"</t>
  </si>
  <si>
    <t>месяц</t>
  </si>
  <si>
    <t>количество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</si>
  <si>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</si>
  <si>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</si>
  <si>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</si>
  <si>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</si>
  <si>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</si>
  <si>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</si>
  <si>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</si>
  <si>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</si>
  <si>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</si>
  <si>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</si>
  <si>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</si>
  <si>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</si>
  <si>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реконструкция</t>
  </si>
  <si>
    <t>Производство продукции в 2009 году</t>
  </si>
  <si>
    <t>модернизация</t>
  </si>
  <si>
    <t>Всего за год</t>
  </si>
  <si>
    <t>В среднем за месяц</t>
  </si>
  <si>
    <t>Курс доллара</t>
  </si>
  <si>
    <t>Вес, кг</t>
  </si>
  <si>
    <t>анис</t>
  </si>
  <si>
    <t>антоновка</t>
  </si>
  <si>
    <t>мелба</t>
  </si>
  <si>
    <t>ренет</t>
  </si>
  <si>
    <t>Доходы</t>
  </si>
  <si>
    <t>реклама</t>
  </si>
  <si>
    <t>производство</t>
  </si>
  <si>
    <t>Годовой процент по вкладу</t>
  </si>
  <si>
    <t>Срок вклада, месяцы</t>
  </si>
  <si>
    <t>Иванов</t>
  </si>
  <si>
    <t>Петров</t>
  </si>
  <si>
    <t>Сидоров</t>
  </si>
  <si>
    <t>Клиент</t>
  </si>
  <si>
    <t>Процент по вкладу</t>
  </si>
  <si>
    <t>Поставщик</t>
  </si>
  <si>
    <t>Компания "Fruit"</t>
  </si>
  <si>
    <t>ООО "Витамин"</t>
  </si>
  <si>
    <t>ФИО</t>
  </si>
  <si>
    <t>Пол</t>
  </si>
  <si>
    <t>Возраст</t>
  </si>
  <si>
    <t>Петрова</t>
  </si>
  <si>
    <t>Иванова</t>
  </si>
  <si>
    <t>Сидорова</t>
  </si>
  <si>
    <t>Место жительства</t>
  </si>
  <si>
    <t>Московская область</t>
  </si>
  <si>
    <t>Москва</t>
  </si>
  <si>
    <t>Регион</t>
  </si>
  <si>
    <t>№</t>
  </si>
  <si>
    <t>Оклад</t>
  </si>
  <si>
    <t>Премия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</si>
  <si>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</si>
  <si>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</si>
  <si>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</si>
  <si>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</si>
  <si>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</si>
  <si>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</si>
  <si>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</si>
  <si>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</si>
  <si>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</si>
  <si>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</si>
  <si>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</si>
  <si>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</si>
  <si>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</si>
  <si>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</si>
  <si>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Всего</t>
  </si>
  <si>
    <t>Сумма заказа</t>
  </si>
  <si>
    <t>Скидка</t>
  </si>
  <si>
    <t>Ставка годовых, %</t>
  </si>
  <si>
    <t>Сумма кредита, руб.</t>
  </si>
  <si>
    <t>Срок кредита, месяцы</t>
  </si>
  <si>
    <t>Ежемесячные выплаты, руб.</t>
  </si>
  <si>
    <t>Сумма, руб.</t>
  </si>
  <si>
    <t>Сумма, $</t>
  </si>
  <si>
    <t>Изделие 1</t>
  </si>
  <si>
    <t>Изделие 2</t>
  </si>
  <si>
    <t>Изделие 3</t>
  </si>
  <si>
    <t>Изделие 4</t>
  </si>
  <si>
    <t>Изделие 5</t>
  </si>
  <si>
    <t>Цех 1</t>
  </si>
  <si>
    <t>Цех 2</t>
  </si>
  <si>
    <t>Цех 3</t>
  </si>
  <si>
    <t>Квартал 1</t>
  </si>
  <si>
    <t>Квартал 2</t>
  </si>
  <si>
    <t>Квартал 3</t>
  </si>
  <si>
    <t>Квартал 4</t>
  </si>
  <si>
    <t>2009 год</t>
  </si>
  <si>
    <t>194185@edu.fa.ru</t>
  </si>
  <si>
    <t>Лазарева Яна Владимировна</t>
  </si>
  <si>
    <t>Итог</t>
  </si>
  <si>
    <t>Сорт яблок</t>
  </si>
  <si>
    <t>кг</t>
  </si>
  <si>
    <t>Названия строк</t>
  </si>
  <si>
    <t>Общий итог</t>
  </si>
  <si>
    <t>Сумма по полю Сумма</t>
  </si>
  <si>
    <t>мужской</t>
  </si>
  <si>
    <t>женский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</si>
</sst>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4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theme="3" tint="0.59999389629810485"/>
      </right>
      <top/>
      <bottom/>
      <diagonal/>
    </border>
    <border>
      <left/>
      <right/>
      <top/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double">
        <color theme="3" tint="0.59999389629810485"/>
      </top>
      <bottom style="double">
        <color theme="3" tint="0.59999389629810485"/>
      </bottom>
      <diagonal/>
    </border>
    <border>
      <left/>
      <right style="double">
        <color theme="3" tint="0.59999389629810485"/>
      </right>
      <top style="double">
        <color theme="3" tint="0.59999389629810485"/>
      </top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/>
      <right style="double">
        <color theme="3" tint="0.59999389629810485"/>
      </right>
      <top/>
      <bottom style="double">
        <color theme="3" tint="0.59999389629810485"/>
      </bottom>
      <diagonal/>
    </border>
    <border>
      <left/>
      <right/>
      <top/>
      <bottom style="medium">
        <color theme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1" fillId="0" borderId="0" xfId="1" applyFill="1" applyBorder="1"/>
    <xf numFmtId="0" fontId="3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4" fillId="0" borderId="0" xfId="0" applyFont="1"/>
    <xf numFmtId="0" fontId="0" fillId="3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4" borderId="6" xfId="0" applyFill="1" applyBorder="1"/>
    <xf numFmtId="0" fontId="0" fillId="4" borderId="12" xfId="0" applyFill="1" applyBorder="1"/>
    <xf numFmtId="0" fontId="0" fillId="4" borderId="7" xfId="0" applyFill="1" applyBorder="1"/>
    <xf numFmtId="3" fontId="0" fillId="0" borderId="0" xfId="0" applyNumberFormat="1"/>
    <xf numFmtId="0" fontId="6" fillId="0" borderId="0" xfId="0" applyFont="1"/>
    <xf numFmtId="0" fontId="8" fillId="0" borderId="0" xfId="3"/>
    <xf numFmtId="0" fontId="9" fillId="0" borderId="0" xfId="4"/>
    <xf numFmtId="0" fontId="10" fillId="0" borderId="5" xfId="0" applyFont="1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0" fontId="0" fillId="5" borderId="17" xfId="2" applyNumberFormat="1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10" fontId="0" fillId="5" borderId="19" xfId="2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8" fontId="0" fillId="0" borderId="0" xfId="0" applyNumberFormat="1"/>
    <xf numFmtId="0" fontId="0" fillId="0" borderId="20" xfId="0" applyBorder="1"/>
    <xf numFmtId="3" fontId="0" fillId="0" borderId="5" xfId="0" applyNumberFormat="1" applyBorder="1" applyProtection="1">
      <protection locked="0"/>
    </xf>
    <xf numFmtId="3" fontId="0" fillId="0" borderId="13" xfId="0" applyNumberFormat="1" applyBorder="1" applyProtection="1">
      <protection locked="0"/>
    </xf>
    <xf numFmtId="0" fontId="0" fillId="4" borderId="6" xfId="0" applyFill="1" applyBorder="1" applyProtection="1"/>
    <xf numFmtId="0" fontId="0" fillId="4" borderId="12" xfId="0" applyFill="1" applyBorder="1" applyProtection="1"/>
    <xf numFmtId="0" fontId="0" fillId="4" borderId="7" xfId="0" applyFill="1" applyBorder="1" applyProtection="1"/>
    <xf numFmtId="0" fontId="0" fillId="0" borderId="0" xfId="0" applyProtection="1"/>
    <xf numFmtId="0" fontId="0" fillId="0" borderId="8" xfId="0" applyBorder="1" applyProtection="1"/>
    <xf numFmtId="0" fontId="0" fillId="0" borderId="5" xfId="0" applyBorder="1" applyProtection="1"/>
    <xf numFmtId="3" fontId="0" fillId="0" borderId="9" xfId="0" applyNumberFormat="1" applyBorder="1" applyProtection="1"/>
    <xf numFmtId="0" fontId="0" fillId="0" borderId="10" xfId="0" applyBorder="1" applyProtection="1"/>
    <xf numFmtId="0" fontId="0" fillId="0" borderId="13" xfId="0" applyBorder="1" applyProtection="1"/>
    <xf numFmtId="3" fontId="0" fillId="0" borderId="11" xfId="0" applyNumberFormat="1" applyBorder="1" applyProtection="1"/>
    <xf numFmtId="0" fontId="0" fillId="0" borderId="16" xfId="0" applyBorder="1"/>
  </cellXfs>
  <cellStyles count="5">
    <cellStyle name="Заголовок 4" xfId="1" builtinId="19"/>
    <cellStyle name="Название" xfId="3" builtinId="15"/>
    <cellStyle name="Начертание 1" xfId="4" xr:uid="{CACD5F46-4D3E-C748-89C8-FFBC839E62C7}"/>
    <cellStyle name="Обычный" xfId="0" builtinId="0"/>
    <cellStyle name="Процентный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7" formatCode="0.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EE9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Лист5!$B$9:$B$14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904F-BFD8-1D583969E6E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Лист5!$C$9:$C$14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2-904F-BFD8-1D583969E6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6523312"/>
        <c:axId val="2056524960"/>
      </c:barChart>
      <c:catAx>
        <c:axId val="20565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524960"/>
        <c:crosses val="autoZero"/>
        <c:auto val="1"/>
        <c:lblAlgn val="ctr"/>
        <c:lblOffset val="100"/>
        <c:noMultiLvlLbl val="0"/>
      </c:catAx>
      <c:valAx>
        <c:axId val="20565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5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работа1_194185.xlsx]Лист7!Сводная таблица1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Лист7!$B$5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Лист7!$A$6:$A$10</c:f>
              <c:strCache>
                <c:ptCount val="4"/>
                <c:pt idx="0">
                  <c:v>апельсины</c:v>
                </c:pt>
                <c:pt idx="1">
                  <c:v>груши</c:v>
                </c:pt>
                <c:pt idx="2">
                  <c:v>мандарины</c:v>
                </c:pt>
                <c:pt idx="3">
                  <c:v>яблоки</c:v>
                </c:pt>
              </c:strCache>
            </c:strRef>
          </c:cat>
          <c:val>
            <c:numRef>
              <c:f>Лист7!$B$6:$B$10</c:f>
              <c:numCache>
                <c:formatCode>General</c:formatCode>
                <c:ptCount val="4"/>
                <c:pt idx="0">
                  <c:v>53800</c:v>
                </c:pt>
                <c:pt idx="1">
                  <c:v>48800</c:v>
                </c:pt>
                <c:pt idx="2">
                  <c:v>30200</c:v>
                </c:pt>
                <c:pt idx="3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2-2741-AF68-963B8B7255B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0</xdr:rowOff>
    </xdr:from>
    <xdr:to>
      <xdr:col>12</xdr:col>
      <xdr:colOff>428624</xdr:colOff>
      <xdr:row>20</xdr:row>
      <xdr:rowOff>95250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997325" y="520700"/>
          <a:ext cx="5054599" cy="3524250"/>
          <a:chOff x="3438525" y="381000"/>
          <a:chExt cx="4610099" cy="3524250"/>
        </a:xfrm>
      </xdr:grpSpPr>
      <xdr:sp macro="" textlink="">
        <xdr:nvSpPr>
          <xdr:cNvPr id="4" name="Прямоугольник с двумя скругленными противолежащими углам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438525" y="381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Примените для ячейки </a:t>
            </a:r>
            <a:r>
              <a:rPr lang="en-US" sz="1200" baseline="0"/>
              <a:t>A1 </a:t>
            </a:r>
            <a:r>
              <a:rPr lang="ru-RU" sz="1200" baseline="0"/>
              <a:t>стиль ячейки Название</a:t>
            </a:r>
            <a:endParaRPr lang="en-US" sz="1200" baseline="0"/>
          </a:p>
          <a:p>
            <a:pPr lvl="0" algn="l"/>
            <a:r>
              <a:rPr lang="ru-RU" sz="1200" baseline="0"/>
              <a:t>Создайте и примените для ячейки </a:t>
            </a:r>
            <a:r>
              <a:rPr lang="en-US" sz="1200" baseline="0"/>
              <a:t>A2 </a:t>
            </a:r>
            <a:r>
              <a:rPr lang="ru-RU" sz="1200" baseline="0"/>
              <a:t>стиль с именем Подзаголовок и следующими параметрами:</a:t>
            </a:r>
          </a:p>
          <a:p>
            <a:pPr lvl="1" algn="l"/>
            <a:r>
              <a:rPr lang="ru-RU" sz="1200" baseline="0"/>
              <a:t>шрифт: </a:t>
            </a:r>
            <a:r>
              <a:rPr lang="en-US" sz="1200" baseline="0"/>
              <a:t>Cambria</a:t>
            </a:r>
          </a:p>
          <a:p>
            <a:pPr lvl="1" algn="l"/>
            <a:r>
              <a:rPr lang="ru-RU" sz="1200" baseline="0"/>
              <a:t>размер шрифта: 14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0" algn="l"/>
            <a:r>
              <a:rPr lang="ru-RU" sz="1200" baseline="0"/>
              <a:t>Преобразуйте диапазон </a:t>
            </a:r>
            <a:r>
              <a:rPr lang="en-US" sz="1200" baseline="0"/>
              <a:t>A3:C34 </a:t>
            </a:r>
            <a:r>
              <a:rPr lang="ru-RU" sz="1200" baseline="0"/>
              <a:t>в таблицу с заголовками:</a:t>
            </a:r>
          </a:p>
          <a:p>
            <a:pPr lvl="1" algn="l"/>
            <a:r>
              <a:rPr lang="ru-RU" sz="1200" baseline="0"/>
              <a:t>стиль: светлый 9</a:t>
            </a:r>
          </a:p>
          <a:p>
            <a:pPr lvl="1" algn="l"/>
            <a:r>
              <a:rPr lang="ru-RU" sz="1200" baseline="0"/>
              <a:t>имя таблицы: Поставки</a:t>
            </a:r>
          </a:p>
          <a:p>
            <a:pPr lvl="0" algn="l"/>
            <a:r>
              <a:rPr lang="ru-RU" sz="1200" baseline="0"/>
              <a:t>Включите для таблицы Поставки строку итогов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476625" y="438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</a:t>
            </a:r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371975" y="561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71975" y="762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371975" y="1866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371975" y="26098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12</xdr:col>
      <xdr:colOff>419099</xdr:colOff>
      <xdr:row>19</xdr:row>
      <xdr:rowOff>104775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6207125" y="200025"/>
          <a:ext cx="5172074" cy="3524250"/>
          <a:chOff x="5524500" y="20002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5524500" y="20002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I23:I26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рассчитайте сумму по каждому наименованию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5562600" y="25717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6457950" y="381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180975</xdr:rowOff>
    </xdr:from>
    <xdr:to>
      <xdr:col>12</xdr:col>
      <xdr:colOff>85724</xdr:colOff>
      <xdr:row>20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6432550" y="371475"/>
          <a:ext cx="5197474" cy="3524250"/>
          <a:chOff x="5686425" y="3714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5686425" y="3714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J27:J34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A1:D32:</a:t>
            </a:r>
          </a:p>
          <a:p>
            <a:pPr lvl="1" algn="l"/>
            <a:r>
              <a:rPr lang="ru-RU" sz="1200" baseline="0"/>
              <a:t>рассчитайте сумму по каждому наименованию и поставщику фруктов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5724525" y="4286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11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6619875" y="552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104775</xdr:rowOff>
    </xdr:from>
    <xdr:to>
      <xdr:col>12</xdr:col>
      <xdr:colOff>466724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4378325" y="295275"/>
          <a:ext cx="5054599" cy="3524250"/>
          <a:chOff x="6600825" y="942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6600825" y="942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B2:B7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мужской</a:t>
            </a:r>
          </a:p>
          <a:p>
            <a:pPr lvl="2" algn="l"/>
            <a:r>
              <a:rPr lang="ru-RU" sz="1200" baseline="0"/>
              <a:t>женский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C2:C7:</a:t>
            </a:r>
            <a:endParaRPr lang="ru-RU" sz="1200" baseline="0"/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целые числа в диапазоне от 1 до 120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D2:D7: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значения из диапазона ячеек </a:t>
            </a:r>
            <a:r>
              <a:rPr lang="en-US" sz="1200" baseline="0"/>
              <a:t>D14:D15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6638925" y="1000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7534275" y="1123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7534275" y="1863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/>
        </xdr:nvSpPr>
        <xdr:spPr>
          <a:xfrm>
            <a:off x="7534275" y="24320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419099</xdr:colOff>
      <xdr:row>20</xdr:row>
      <xdr:rowOff>95250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pSpPr/>
      </xdr:nvGrpSpPr>
      <xdr:grpSpPr>
        <a:xfrm>
          <a:off x="7620000" y="393700"/>
          <a:ext cx="5054599" cy="3536950"/>
          <a:chOff x="7362825" y="6000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7362825" y="6000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для данного листа следующие параметры:</a:t>
            </a:r>
          </a:p>
          <a:p>
            <a:pPr lvl="1" algn="l"/>
            <a:r>
              <a:rPr lang="ru-RU" sz="1200" baseline="0"/>
              <a:t>все поля: 2 см</a:t>
            </a:r>
          </a:p>
          <a:p>
            <a:pPr lvl="1" algn="l"/>
            <a:r>
              <a:rPr lang="ru-RU" sz="1200" baseline="0"/>
              <a:t>ориентация листа: альбомная</a:t>
            </a:r>
          </a:p>
          <a:p>
            <a:pPr lvl="1" algn="l"/>
            <a:r>
              <a:rPr lang="ru-RU" sz="1200" baseline="0"/>
              <a:t>область печати: диапазон ячеек </a:t>
            </a:r>
            <a:r>
              <a:rPr lang="en-US" sz="1200" baseline="0"/>
              <a:t>B2:F16</a:t>
            </a:r>
          </a:p>
          <a:p>
            <a:pPr lvl="0" algn="l"/>
            <a:r>
              <a:rPr lang="ru-RU" sz="1200" baseline="0"/>
              <a:t>Создайте для данного листа колонтитулы:</a:t>
            </a:r>
          </a:p>
          <a:p>
            <a:pPr lvl="1" algn="l"/>
            <a:r>
              <a:rPr lang="ru-RU" sz="1200" baseline="0"/>
              <a:t>верхний колонтитул, слева: Зарплата</a:t>
            </a:r>
          </a:p>
          <a:p>
            <a:pPr lvl="1" algn="l"/>
            <a:r>
              <a:rPr lang="ru-RU" sz="1200" baseline="0"/>
              <a:t>нижний колонтитул, слева: текущая дата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7400925" y="6573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8296275" y="7815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8296275" y="1712398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</xdr:row>
      <xdr:rowOff>104775</xdr:rowOff>
    </xdr:from>
    <xdr:to>
      <xdr:col>12</xdr:col>
      <xdr:colOff>219074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521075" y="295275"/>
          <a:ext cx="5118099" cy="3524250"/>
          <a:chOff x="4152900" y="2952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4152900" y="2952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B</a:t>
            </a:r>
            <a:r>
              <a:rPr lang="ru-RU" sz="1200" baseline="0"/>
              <a:t>2</a:t>
            </a:r>
            <a:r>
              <a:rPr lang="en-US" sz="1200" baseline="0"/>
              <a:t>:B21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скидка составляет 5% от суммы заказа при условии, что сумма заказа составляет не менее 3000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A2:A21 </a:t>
            </a:r>
            <a:r>
              <a:rPr lang="ru-RU" sz="1200" baseline="0"/>
              <a:t>ячейки со значениями не менее 3000:</a:t>
            </a:r>
          </a:p>
          <a:p>
            <a:pPr lvl="1" algn="l"/>
            <a:r>
              <a:rPr lang="ru-RU" sz="1200" baseline="0"/>
              <a:t>формат: </a:t>
            </a:r>
            <a:r>
              <a:rPr lang="en-US" sz="1200" baseline="0"/>
              <a:t> </a:t>
            </a:r>
            <a:r>
              <a:rPr lang="ru-RU" sz="1200" baseline="0"/>
              <a:t>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4191000" y="3524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14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5086350" y="4762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086350" y="1406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38100</xdr:rowOff>
    </xdr:from>
    <xdr:to>
      <xdr:col>15</xdr:col>
      <xdr:colOff>257174</xdr:colOff>
      <xdr:row>20</xdr:row>
      <xdr:rowOff>133350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pSpPr/>
      </xdr:nvGrpSpPr>
      <xdr:grpSpPr>
        <a:xfrm>
          <a:off x="5235575" y="419100"/>
          <a:ext cx="5118099" cy="3524250"/>
          <a:chOff x="6067425" y="8286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6067425" y="8286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Заполните нижнюю фигуру на листе следующим текстом:</a:t>
            </a:r>
          </a:p>
          <a:p>
            <a:pPr lvl="1" algn="l"/>
            <a:r>
              <a:rPr lang="ru-RU" sz="1200" baseline="0"/>
              <a:t>Решение</a:t>
            </a:r>
          </a:p>
          <a:p>
            <a:pPr lvl="0" algn="l"/>
            <a:r>
              <a:rPr lang="ru-RU" sz="1200" baseline="0"/>
              <a:t>Соедините фигуры стрелкой толщиной 1,5 пт</a:t>
            </a:r>
          </a:p>
          <a:p>
            <a:pPr lvl="0" algn="l"/>
            <a:r>
              <a:rPr lang="ru-RU" sz="1200" baseline="0"/>
              <a:t>Выберите для прямоугольников стиль: Слабый эффект - Акцент 1</a:t>
            </a:r>
          </a:p>
          <a:p>
            <a:pPr lvl="0" algn="l"/>
            <a:r>
              <a:rPr lang="ru-RU" sz="1200" baseline="0"/>
              <a:t>Измените фигуру с текстом Решение: замените прямоугольник на овал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6105525" y="8858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7000875" y="100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7000875" y="1568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/>
        </xdr:nvSpPr>
        <xdr:spPr>
          <a:xfrm>
            <a:off x="7000875" y="1755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/>
        </xdr:nvSpPr>
        <xdr:spPr>
          <a:xfrm>
            <a:off x="7000875" y="2124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576263</xdr:colOff>
      <xdr:row>3</xdr:row>
      <xdr:rowOff>28575</xdr:rowOff>
    </xdr:from>
    <xdr:to>
      <xdr:col>6</xdr:col>
      <xdr:colOff>14288</xdr:colOff>
      <xdr:row>7</xdr:row>
      <xdr:rowOff>171450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795463" y="600075"/>
          <a:ext cx="1876425" cy="9048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Анализ данных</a:t>
          </a:r>
        </a:p>
      </xdr:txBody>
    </xdr:sp>
    <xdr:clientData/>
  </xdr:twoCellAnchor>
  <xdr:twoCellAnchor>
    <xdr:from>
      <xdr:col>2</xdr:col>
      <xdr:colOff>576263</xdr:colOff>
      <xdr:row>12</xdr:row>
      <xdr:rowOff>104775</xdr:rowOff>
    </xdr:from>
    <xdr:to>
      <xdr:col>6</xdr:col>
      <xdr:colOff>14288</xdr:colOff>
      <xdr:row>17</xdr:row>
      <xdr:rowOff>57150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795463" y="2390775"/>
          <a:ext cx="1876425" cy="9048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Решение</a:t>
          </a:r>
        </a:p>
      </xdr:txBody>
    </xdr:sp>
    <xdr:clientData/>
  </xdr:twoCellAnchor>
  <xdr:twoCellAnchor>
    <xdr:from>
      <xdr:col>4</xdr:col>
      <xdr:colOff>295276</xdr:colOff>
      <xdr:row>7</xdr:row>
      <xdr:rowOff>171450</xdr:rowOff>
    </xdr:from>
    <xdr:to>
      <xdr:col>4</xdr:col>
      <xdr:colOff>295276</xdr:colOff>
      <xdr:row>12</xdr:row>
      <xdr:rowOff>104775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81C5A1D0-0275-1D4B-908D-3D77921CD8B3}"/>
            </a:ext>
          </a:extLst>
        </xdr:cNvPr>
        <xdr:cNvCxnSpPr>
          <a:stCxn id="11" idx="2"/>
        </xdr:cNvCxnSpPr>
      </xdr:nvCxnSpPr>
      <xdr:spPr>
        <a:xfrm>
          <a:off x="2987676" y="1504950"/>
          <a:ext cx="0" cy="8858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47625</xdr:rowOff>
    </xdr:from>
    <xdr:to>
      <xdr:col>11</xdr:col>
      <xdr:colOff>600074</xdr:colOff>
      <xdr:row>19</xdr:row>
      <xdr:rowOff>130175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pSpPr/>
      </xdr:nvGrpSpPr>
      <xdr:grpSpPr>
        <a:xfrm>
          <a:off x="6886575" y="238125"/>
          <a:ext cx="5054599" cy="3524250"/>
          <a:chOff x="6248400" y="2857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6248400" y="2857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D2 </a:t>
            </a:r>
            <a:r>
              <a:rPr lang="ru-RU" sz="1200" baseline="0"/>
              <a:t>размер ежемесячных выплат по кредиту, используя данные из диапазона </a:t>
            </a:r>
            <a:r>
              <a:rPr lang="en-US" sz="1200" baseline="0"/>
              <a:t>A2:C2</a:t>
            </a:r>
            <a:r>
              <a:rPr lang="ru-RU" sz="1200" baseline="0"/>
              <a:t>, при условии полного погашения кредита за указанный срок и выплат в конце каждого периода</a:t>
            </a:r>
          </a:p>
          <a:p>
            <a:pPr lvl="0" algn="l"/>
            <a:r>
              <a:rPr lang="ru-RU" sz="1200" baseline="0"/>
              <a:t>Определите срок кредита при условии, что размер ежемесячных выплат не должен превышать 8000 руб.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6286500" y="3429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16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7181850" y="466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/>
        </xdr:nvSpPr>
        <xdr:spPr>
          <a:xfrm>
            <a:off x="7181850" y="1397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13</xdr:col>
      <xdr:colOff>76199</xdr:colOff>
      <xdr:row>21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4292600" y="485775"/>
          <a:ext cx="5118099" cy="3524250"/>
          <a:chOff x="5295900" y="5334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5295900" y="5334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Присвойте ячейке с адресом </a:t>
            </a:r>
            <a:r>
              <a:rPr lang="en-US" sz="1200" baseline="0"/>
              <a:t>A2 </a:t>
            </a:r>
            <a:r>
              <a:rPr lang="ru-RU" sz="1200" baseline="0"/>
              <a:t>имя Курс</a:t>
            </a:r>
          </a:p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D5:D16</a:t>
            </a:r>
            <a:r>
              <a:rPr lang="ru-RU" sz="1200" baseline="0"/>
              <a:t>, используя ранее созданное имя Курс</a:t>
            </a:r>
          </a:p>
          <a:p>
            <a:pPr lvl="0" algn="l"/>
            <a:r>
              <a:rPr lang="ru-RU" sz="1200" baseline="0"/>
              <a:t>Удалите имя Курс_доллара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5334000" y="5905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18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/>
        </xdr:nvSpPr>
        <xdr:spPr>
          <a:xfrm>
            <a:off x="6229350" y="7143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229350" y="911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229350" y="1279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114300</xdr:rowOff>
    </xdr:from>
    <xdr:to>
      <xdr:col>13</xdr:col>
      <xdr:colOff>95249</xdr:colOff>
      <xdr:row>20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pSpPr/>
      </xdr:nvGrpSpPr>
      <xdr:grpSpPr>
        <a:xfrm>
          <a:off x="5556250" y="304800"/>
          <a:ext cx="5118099" cy="3536950"/>
          <a:chOff x="6124575" y="6381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/>
        </xdr:nvSpPr>
        <xdr:spPr>
          <a:xfrm>
            <a:off x="6124575" y="6381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Включите защиту текущего листа, которая позволяла бы выделение только диапазона ячеек </a:t>
            </a:r>
            <a:r>
              <a:rPr lang="en-US" sz="1200" baseline="0"/>
              <a:t>C2:D15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>
            <a:off x="6162675" y="6954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/>
        </xdr:nvSpPr>
        <xdr:spPr>
          <a:xfrm flipH="1">
            <a:off x="7016844" y="803127"/>
            <a:ext cx="41181" cy="121570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142874</xdr:colOff>
      <xdr:row>19</xdr:row>
      <xdr:rowOff>152400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pSpPr/>
      </xdr:nvGrpSpPr>
      <xdr:grpSpPr>
        <a:xfrm>
          <a:off x="6721475" y="273050"/>
          <a:ext cx="5118099" cy="3714750"/>
          <a:chOff x="7639050" y="495300"/>
          <a:chExt cx="4610099" cy="354330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/>
        </xdr:nvSpPr>
        <xdr:spPr>
          <a:xfrm>
            <a:off x="7639050" y="495300"/>
            <a:ext cx="4610099" cy="354330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Консолидируйте данные 4-х таблиц (Квартал 1 - Квартал 4) и разместите итоговую таблицу, начиная с ячейки </a:t>
            </a:r>
            <a:r>
              <a:rPr lang="en-US" sz="1200" baseline="0"/>
              <a:t>F2</a:t>
            </a:r>
            <a:r>
              <a:rPr lang="ru-RU" sz="1200" baseline="0"/>
              <a:t>, без связи с исходными данными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/>
        </xdr:nvSpPr>
        <xdr:spPr>
          <a:xfrm>
            <a:off x="7677150" y="552759"/>
            <a:ext cx="714375" cy="71823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8412348" y="689930"/>
            <a:ext cx="104775" cy="105341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180975</xdr:rowOff>
    </xdr:from>
    <xdr:to>
      <xdr:col>11</xdr:col>
      <xdr:colOff>95249</xdr:colOff>
      <xdr:row>21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4311650" y="574675"/>
          <a:ext cx="5118099" cy="3524250"/>
          <a:chOff x="7124700" y="7620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124700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B17 </a:t>
            </a:r>
            <a:r>
              <a:rPr lang="ru-RU" sz="1200" baseline="0"/>
              <a:t>объем продукции за 2009 год</a:t>
            </a:r>
          </a:p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B18 </a:t>
            </a:r>
            <a:r>
              <a:rPr lang="ru-RU" sz="1200" baseline="0"/>
              <a:t>среднемесячный выпуск продукции за 2009 год</a:t>
            </a:r>
            <a:endParaRPr lang="en-US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162800" y="819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058150" y="942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058150" y="1314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19050</xdr:rowOff>
    </xdr:from>
    <xdr:to>
      <xdr:col>13</xdr:col>
      <xdr:colOff>228599</xdr:colOff>
      <xdr:row>20</xdr:row>
      <xdr:rowOff>114300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775200" y="400050"/>
          <a:ext cx="5118099" cy="3524250"/>
          <a:chOff x="4248150" y="4000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248150" y="4000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</a:t>
            </a:r>
            <a:r>
              <a:rPr lang="en-US" sz="1200" baseline="0"/>
              <a:t>E20:E22 </a:t>
            </a:r>
            <a:r>
              <a:rPr lang="ru-RU" sz="1200" baseline="0"/>
              <a:t>курс доллара для заданных дат из диапазона </a:t>
            </a:r>
            <a:r>
              <a:rPr lang="en-US" sz="1200" baseline="0"/>
              <a:t>D20:D22</a:t>
            </a:r>
            <a:r>
              <a:rPr lang="ru-RU" sz="1200" baseline="0"/>
              <a:t>, используя данные таблицы </a:t>
            </a:r>
            <a:r>
              <a:rPr lang="en-US" sz="1200" baseline="0"/>
              <a:t>A1:B17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286250" y="4572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5181600" y="5810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133350</xdr:rowOff>
    </xdr:from>
    <xdr:to>
      <xdr:col>11</xdr:col>
      <xdr:colOff>292099</xdr:colOff>
      <xdr:row>20</xdr:row>
      <xdr:rowOff>38100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644900" y="323850"/>
          <a:ext cx="5118099" cy="3524250"/>
          <a:chOff x="3295650" y="3238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3295650" y="3238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Преобразуйте таблицу Урожай в обычный диапазон</a:t>
            </a:r>
          </a:p>
          <a:p>
            <a:pPr lvl="0" algn="l"/>
            <a:r>
              <a:rPr lang="ru-RU" sz="1200" baseline="0"/>
              <a:t>Удалите все форматы в диапазоне ячеек </a:t>
            </a:r>
            <a:r>
              <a:rPr lang="en-US" sz="1200" baseline="0"/>
              <a:t>A1:B31</a:t>
            </a:r>
          </a:p>
          <a:p>
            <a:pPr lvl="0" algn="l"/>
            <a:r>
              <a:rPr lang="ru-RU" sz="1200" baseline="0"/>
              <a:t>Рассчитайте вес каждого сорта яблок, а также суммарный вес всех яблок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333750" y="3810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4</a:t>
            </a:r>
            <a:endParaRPr lang="ru-RU" sz="24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229100" y="5048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229100" y="8636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29100" y="1069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247650</xdr:rowOff>
    </xdr:from>
    <xdr:to>
      <xdr:col>14</xdr:col>
      <xdr:colOff>104774</xdr:colOff>
      <xdr:row>19</xdr:row>
      <xdr:rowOff>76200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5337175" y="247650"/>
          <a:ext cx="5118099" cy="3524250"/>
          <a:chOff x="4772025" y="2476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772025" y="2476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Постройте на данном листе гистограмму с накоплением, отображающую данные из таблицы Доходы за второе полугодие</a:t>
            </a:r>
          </a:p>
          <a:p>
            <a:pPr lvl="0" algn="l"/>
            <a:r>
              <a:rPr lang="ru-RU" sz="1200" baseline="0"/>
              <a:t>Задайте следующие параметры для диаграммы:</a:t>
            </a:r>
          </a:p>
          <a:p>
            <a:pPr lvl="1" algn="l"/>
            <a:r>
              <a:rPr lang="ru-RU" sz="1200" baseline="0"/>
              <a:t>макет: Макет 2</a:t>
            </a:r>
          </a:p>
          <a:p>
            <a:pPr lvl="1" algn="l"/>
            <a:r>
              <a:rPr lang="ru-RU" sz="1200" baseline="0"/>
              <a:t>название диаграммы: Доходы</a:t>
            </a:r>
          </a:p>
          <a:p>
            <a:pPr lvl="1" algn="l"/>
            <a:r>
              <a:rPr lang="ru-RU" sz="1200" baseline="0"/>
              <a:t>стиль диаграммы: Стиль 26</a:t>
            </a:r>
          </a:p>
          <a:p>
            <a:pPr lvl="1" algn="l"/>
            <a:r>
              <a:rPr lang="ru-RU" sz="1200" baseline="0"/>
              <a:t>высота диаграммы: 9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810125" y="3048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5705475" y="4286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705475" y="993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6</xdr:col>
      <xdr:colOff>400050</xdr:colOff>
      <xdr:row>19</xdr:row>
      <xdr:rowOff>127000</xdr:rowOff>
    </xdr:from>
    <xdr:to>
      <xdr:col>12</xdr:col>
      <xdr:colOff>652018</xdr:colOff>
      <xdr:row>37</xdr:row>
      <xdr:rowOff>11176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53C535-1E30-5B44-9C8F-8B0311B79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304800</xdr:rowOff>
    </xdr:from>
    <xdr:to>
      <xdr:col>20</xdr:col>
      <xdr:colOff>66674</xdr:colOff>
      <xdr:row>14</xdr:row>
      <xdr:rowOff>6350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9185275" y="304800"/>
          <a:ext cx="5118099" cy="3587750"/>
          <a:chOff x="7610475" y="419100"/>
          <a:chExt cx="4610099" cy="3524250"/>
        </a:xfrm>
      </xdr:grpSpPr>
      <xdr:sp macro="" textlink="">
        <xdr:nvSpPr>
          <xdr:cNvPr id="10" name="Прямоугольник с двумя скругленными противолежащими углами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610475" y="4191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ячеек </a:t>
            </a:r>
            <a:r>
              <a:rPr lang="en-US" sz="1200" baseline="0"/>
              <a:t>K5:K7 </a:t>
            </a:r>
            <a:r>
              <a:rPr lang="ru-RU" sz="1200" baseline="0"/>
              <a:t>процент по вкладу, используя данные из таблицы в диапазоне </a:t>
            </a:r>
            <a:r>
              <a:rPr lang="en-US" sz="1200" baseline="0"/>
              <a:t>A1:G2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I4:K4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перенос текста</a:t>
            </a:r>
          </a:p>
          <a:p>
            <a:pPr lvl="1" algn="l"/>
            <a:r>
              <a:rPr lang="ru-RU" sz="1200" baseline="0"/>
              <a:t>выравнивание текста по центру</a:t>
            </a:r>
          </a:p>
          <a:p>
            <a:pPr lvl="1" algn="l"/>
            <a:r>
              <a:rPr lang="ru-RU" sz="1200" baseline="0"/>
              <a:t>выравнивание текста по середине</a:t>
            </a:r>
          </a:p>
          <a:p>
            <a:pPr lvl="1" algn="l"/>
            <a:r>
              <a:rPr lang="ru-RU" sz="1200" baseline="0"/>
              <a:t>ширина столбцов: 10</a:t>
            </a:r>
          </a:p>
          <a:p>
            <a:pPr lvl="1" algn="l"/>
            <a:r>
              <a:rPr lang="ru-RU" sz="1200" baseline="0"/>
              <a:t>цвет ячеек: Светло-коричневый, Фон 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I4:K7:</a:t>
            </a:r>
          </a:p>
          <a:p>
            <a:pPr lvl="1" algn="l"/>
            <a:r>
              <a:rPr lang="ru-RU" sz="1200" baseline="0"/>
              <a:t>граница в виде двойной линии</a:t>
            </a:r>
          </a:p>
          <a:p>
            <a:pPr lvl="1" algn="l"/>
            <a:r>
              <a:rPr lang="ru-RU" sz="1200" baseline="0"/>
              <a:t>цвет границы: Синий, Акцент 1</a:t>
            </a:r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7648575" y="4762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6</a:t>
            </a:r>
            <a:endParaRPr lang="ru-RU" sz="24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8543925" y="600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8543925" y="1165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543925" y="227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180975</xdr:rowOff>
    </xdr:from>
    <xdr:to>
      <xdr:col>17</xdr:col>
      <xdr:colOff>333374</xdr:colOff>
      <xdr:row>21</xdr:row>
      <xdr:rowOff>85725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8016875" y="561975"/>
          <a:ext cx="5118099" cy="3524250"/>
          <a:chOff x="8743950" y="561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43950" y="561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Добавьте на данный лист, начиная с ячейки </a:t>
            </a:r>
            <a:r>
              <a:rPr lang="en-US" sz="1200" baseline="0"/>
              <a:t>A5</a:t>
            </a:r>
            <a:r>
              <a:rPr lang="ru-RU" sz="1200" baseline="0"/>
              <a:t>, сводную таблицу, используя диапазон данных </a:t>
            </a:r>
            <a:r>
              <a:rPr lang="en-US" sz="1200" baseline="0"/>
              <a:t>A3:C34 </a:t>
            </a:r>
            <a:r>
              <a:rPr lang="ru-RU" sz="1200" baseline="0"/>
              <a:t>на листе Лист1 :</a:t>
            </a:r>
          </a:p>
          <a:p>
            <a:pPr lvl="1" algn="l"/>
            <a:r>
              <a:rPr lang="ru-RU" sz="1200" baseline="0"/>
              <a:t>названия строк: Наименование</a:t>
            </a:r>
          </a:p>
          <a:p>
            <a:pPr lvl="1" algn="l"/>
            <a:r>
              <a:rPr lang="ru-RU" sz="1200" baseline="0"/>
              <a:t>значения: Сумма по полю Сумма</a:t>
            </a:r>
          </a:p>
          <a:p>
            <a:pPr lvl="0" algn="l"/>
            <a:r>
              <a:rPr lang="ru-RU" sz="1200" baseline="0"/>
              <a:t>Используя данные сводной таблицы, добавьте на данный лист круговую диаграмму:</a:t>
            </a:r>
          </a:p>
          <a:p>
            <a:pPr lvl="1" algn="l"/>
            <a:r>
              <a:rPr lang="ru-RU" sz="1200" baseline="0"/>
              <a:t>макет: Макет 4</a:t>
            </a:r>
          </a:p>
          <a:p>
            <a:pPr lvl="1" algn="l"/>
            <a:r>
              <a:rPr lang="ru-RU" sz="1200" baseline="0"/>
              <a:t>высота диаграммы: 8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  <a:p>
            <a:pPr lvl="1" algn="l"/>
            <a:r>
              <a:rPr lang="ru-RU" sz="1200" baseline="0"/>
              <a:t>подписи данных: имена категорий и доли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782050" y="619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9677400" y="742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9677400" y="1673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1</xdr:col>
      <xdr:colOff>558800</xdr:colOff>
      <xdr:row>15</xdr:row>
      <xdr:rowOff>152400</xdr:rowOff>
    </xdr:from>
    <xdr:to>
      <xdr:col>7</xdr:col>
      <xdr:colOff>23368</xdr:colOff>
      <xdr:row>30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AF61D7-AB38-9440-816D-C6FF2D9BA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133350</xdr:rowOff>
    </xdr:from>
    <xdr:to>
      <xdr:col>13</xdr:col>
      <xdr:colOff>409574</xdr:colOff>
      <xdr:row>42</xdr:row>
      <xdr:rowOff>95250</xdr:rowOff>
    </xdr:to>
    <xdr:sp macro="" textlink="">
      <xdr:nvSpPr>
        <xdr:cNvPr id="3" name="Прямоугольник с двумя скругленными противолежащими углам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24450" y="323850"/>
          <a:ext cx="4610099" cy="3524250"/>
        </a:xfrm>
        <a:prstGeom prst="round2DiagRect">
          <a:avLst>
            <a:gd name="adj1" fmla="val 10181"/>
            <a:gd name="adj2" fmla="val 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972000" rtlCol="0" anchor="t"/>
        <a:lstStyle/>
        <a:p>
          <a:pPr lvl="0" algn="l"/>
          <a:r>
            <a:rPr lang="ru-RU" sz="1200" baseline="0"/>
            <a:t>Преобразуйте диапазон ячеек </a:t>
          </a:r>
          <a:r>
            <a:rPr lang="en-US" sz="1200" baseline="0"/>
            <a:t>A1:C32 </a:t>
          </a:r>
          <a:r>
            <a:rPr lang="ru-RU" sz="1200" baseline="0"/>
            <a:t>в таблицу:</a:t>
          </a:r>
        </a:p>
        <a:p>
          <a:pPr lvl="1" algn="l"/>
          <a:r>
            <a:rPr lang="ru-RU" sz="1200" baseline="0"/>
            <a:t>имя таблицы: Фрукты</a:t>
          </a:r>
        </a:p>
        <a:p>
          <a:pPr lvl="1" algn="l"/>
          <a:r>
            <a:rPr lang="ru-RU" sz="1200" baseline="0"/>
            <a:t>стиль таблицы: светлый 4</a:t>
          </a:r>
        </a:p>
        <a:p>
          <a:pPr lvl="0" algn="l"/>
          <a:r>
            <a:rPr lang="ru-RU" sz="1200" baseline="0"/>
            <a:t>Включите строку итогов и рассчитайте сумму по столбцу Сумма, а также количество по столбцу Наименование</a:t>
          </a:r>
        </a:p>
        <a:p>
          <a:pPr lvl="0" algn="l"/>
          <a:r>
            <a:rPr lang="ru-RU" sz="1200" baseline="0"/>
            <a:t>Отобразите данные только за 2-й квартал</a:t>
          </a:r>
        </a:p>
      </xdr:txBody>
    </xdr:sp>
    <xdr:clientData/>
  </xdr:twoCellAnchor>
  <xdr:twoCellAnchor editAs="oneCell">
    <xdr:from>
      <xdr:col>6</xdr:col>
      <xdr:colOff>104775</xdr:colOff>
      <xdr:row>2</xdr:row>
      <xdr:rowOff>0</xdr:rowOff>
    </xdr:from>
    <xdr:to>
      <xdr:col>7</xdr:col>
      <xdr:colOff>209550</xdr:colOff>
      <xdr:row>13</xdr:row>
      <xdr:rowOff>142875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62550" y="381000"/>
          <a:ext cx="714375" cy="7143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400"/>
            <a:t>8</a:t>
          </a:r>
        </a:p>
      </xdr:txBody>
    </xdr:sp>
    <xdr:clientData/>
  </xdr:twoCellAnchor>
  <xdr:twoCellAnchor editAs="oneCell">
    <xdr:from>
      <xdr:col>7</xdr:col>
      <xdr:colOff>390525</xdr:colOff>
      <xdr:row>2</xdr:row>
      <xdr:rowOff>123825</xdr:rowOff>
    </xdr:from>
    <xdr:to>
      <xdr:col>7</xdr:col>
      <xdr:colOff>495300</xdr:colOff>
      <xdr:row>10</xdr:row>
      <xdr:rowOff>104775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57900" y="5048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5</xdr:row>
      <xdr:rowOff>111125</xdr:rowOff>
    </xdr:from>
    <xdr:to>
      <xdr:col>7</xdr:col>
      <xdr:colOff>495300</xdr:colOff>
      <xdr:row>10</xdr:row>
      <xdr:rowOff>104775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057900" y="10636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8</xdr:row>
      <xdr:rowOff>95250</xdr:rowOff>
    </xdr:from>
    <xdr:to>
      <xdr:col>7</xdr:col>
      <xdr:colOff>495300</xdr:colOff>
      <xdr:row>10</xdr:row>
      <xdr:rowOff>104775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057900" y="1619250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114300</xdr:rowOff>
    </xdr:from>
    <xdr:to>
      <xdr:col>13</xdr:col>
      <xdr:colOff>285749</xdr:colOff>
      <xdr:row>21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5594350" y="495300"/>
          <a:ext cx="5118099" cy="3524250"/>
          <a:chOff x="5000625" y="4953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000625" y="4953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Отформатируйте диапазон ячеек </a:t>
            </a:r>
            <a:r>
              <a:rPr lang="en-US" sz="1200" baseline="0"/>
              <a:t>C2:C32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включите разделитель разрядов</a:t>
            </a:r>
          </a:p>
          <a:p>
            <a:pPr lvl="1" algn="l"/>
            <a:r>
              <a:rPr lang="ru-RU" sz="1200" baseline="0"/>
              <a:t>разрядность: 0 десятичных знаков</a:t>
            </a:r>
          </a:p>
          <a:p>
            <a:pPr lvl="0" algn="l"/>
            <a:r>
              <a:rPr lang="ru-RU" sz="1200" baseline="0"/>
              <a:t>Закрепите на экране первую строку листа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C2:C32 </a:t>
            </a:r>
            <a:r>
              <a:rPr lang="ru-RU" sz="1200" baseline="0"/>
              <a:t>пять наиболее крупных значений: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B2:B32 </a:t>
            </a:r>
            <a:r>
              <a:rPr lang="ru-RU" sz="1200" baseline="0"/>
              <a:t>только цитрусовые (апельсины и мандарины):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038725" y="5524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5934075" y="6762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934075" y="14255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934075" y="1612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934075" y="2171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1.610107754626" createdVersion="7" refreshedVersion="7" minRefreshableVersion="3" recordCount="31" xr:uid="{8E891B8C-984F-8241-90A3-5876925B4F94}">
  <cacheSource type="worksheet">
    <worksheetSource name="Таблица1"/>
  </cacheSource>
  <cacheFields count="3">
    <cacheField name="Дата" numFmtId="14">
      <sharedItems containsSemiMixedTypes="0" containsNonDate="0" containsDate="1" containsString="0" minDate="2009-01-22T00:00:00" maxDate="2009-12-30T00:00:00"/>
    </cacheField>
    <cacheField name="Наименование" numFmtId="0">
      <sharedItems count="4">
        <s v="апельсины"/>
        <s v="груши"/>
        <s v="мандарины"/>
        <s v="яблоки"/>
      </sharedItems>
    </cacheField>
    <cacheField name="Сумма" numFmtId="0">
      <sharedItems containsSemiMixedTypes="0" containsString="0" containsNumber="1" containsInteger="1" minValue="1400" maxValue="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09-01-22T00:00:00"/>
    <x v="0"/>
    <n v="5600"/>
  </r>
  <r>
    <d v="2009-02-13T00:00:00"/>
    <x v="1"/>
    <n v="1700"/>
  </r>
  <r>
    <d v="2009-02-15T00:00:00"/>
    <x v="1"/>
    <n v="6600"/>
  </r>
  <r>
    <d v="2009-02-23T00:00:00"/>
    <x v="0"/>
    <n v="1400"/>
  </r>
  <r>
    <d v="2009-02-25T00:00:00"/>
    <x v="1"/>
    <n v="7900"/>
  </r>
  <r>
    <d v="2009-03-01T00:00:00"/>
    <x v="2"/>
    <n v="8300"/>
  </r>
  <r>
    <d v="2009-03-08T00:00:00"/>
    <x v="1"/>
    <n v="4200"/>
  </r>
  <r>
    <d v="2009-03-18T00:00:00"/>
    <x v="0"/>
    <n v="6700"/>
  </r>
  <r>
    <d v="2009-03-30T00:00:00"/>
    <x v="3"/>
    <n v="6400"/>
  </r>
  <r>
    <d v="2009-04-21T00:00:00"/>
    <x v="0"/>
    <n v="4300"/>
  </r>
  <r>
    <d v="2009-04-25T00:00:00"/>
    <x v="1"/>
    <n v="1800"/>
  </r>
  <r>
    <d v="2009-05-13T00:00:00"/>
    <x v="0"/>
    <n v="3200"/>
  </r>
  <r>
    <d v="2009-05-20T00:00:00"/>
    <x v="0"/>
    <n v="4300"/>
  </r>
  <r>
    <d v="2009-06-03T00:00:00"/>
    <x v="0"/>
    <n v="3700"/>
  </r>
  <r>
    <d v="2009-06-07T00:00:00"/>
    <x v="2"/>
    <n v="5700"/>
  </r>
  <r>
    <d v="2009-06-14T00:00:00"/>
    <x v="1"/>
    <n v="5800"/>
  </r>
  <r>
    <d v="2009-06-15T00:00:00"/>
    <x v="0"/>
    <n v="6600"/>
  </r>
  <r>
    <d v="2009-07-01T00:00:00"/>
    <x v="0"/>
    <n v="7000"/>
  </r>
  <r>
    <d v="2009-07-04T00:00:00"/>
    <x v="2"/>
    <n v="6700"/>
  </r>
  <r>
    <d v="2009-07-20T00:00:00"/>
    <x v="3"/>
    <n v="1500"/>
  </r>
  <r>
    <d v="2009-08-02T00:00:00"/>
    <x v="3"/>
    <n v="4900"/>
  </r>
  <r>
    <d v="2009-08-06T00:00:00"/>
    <x v="1"/>
    <n v="6400"/>
  </r>
  <r>
    <d v="2009-08-12T00:00:00"/>
    <x v="2"/>
    <n v="3700"/>
  </r>
  <r>
    <d v="2009-09-06T00:00:00"/>
    <x v="1"/>
    <n v="2300"/>
  </r>
  <r>
    <d v="2009-09-11T00:00:00"/>
    <x v="3"/>
    <n v="6700"/>
  </r>
  <r>
    <d v="2009-09-19T00:00:00"/>
    <x v="2"/>
    <n v="5800"/>
  </r>
  <r>
    <d v="2009-10-21T00:00:00"/>
    <x v="1"/>
    <n v="6600"/>
  </r>
  <r>
    <d v="2009-10-26T00:00:00"/>
    <x v="0"/>
    <n v="7400"/>
  </r>
  <r>
    <d v="2009-11-21T00:00:00"/>
    <x v="1"/>
    <n v="5500"/>
  </r>
  <r>
    <d v="2009-12-09T00:00:00"/>
    <x v="3"/>
    <n v="2900"/>
  </r>
  <r>
    <d v="2009-12-29T00:00:00"/>
    <x v="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2AE78-E190-184D-A023-9E2A67EAA2CC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10" firstHeaderRow="1" firstDataRow="1" firstDataCol="1"/>
  <pivotFields count="3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31CA8-C63F-424B-82CF-6A8A3E5D4402}" name="Таблица1" displayName="Таблица1" ref="A3:C35" totalsRowCount="1">
  <autoFilter ref="A3:C34" xr:uid="{6D231CA8-C63F-424B-82CF-6A8A3E5D4402}"/>
  <tableColumns count="3">
    <tableColumn id="1" xr3:uid="{4D653BE7-88A5-3D48-B86D-9DC97861AA51}" name="Дата" totalsRowLabel="Итог" dataDxfId="7"/>
    <tableColumn id="2" xr3:uid="{7FCD0727-0231-B74D-AB73-359C20709AE1}" name="Наименование"/>
    <tableColumn id="3" xr3:uid="{7B615CB7-8BD1-2749-88D0-FE582CFED86E}" name="Сумма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ACBF0-264E-3A49-9FCA-0C3BADE5C10A}" name="Таблица3" displayName="Таблица3" ref="A1:C33" totalsRowCount="1">
  <autoFilter ref="A1:C32" xr:uid="{2FBACBF0-264E-3A49-9FCA-0C3BADE5C10A}">
    <filterColumn colId="0">
      <filters>
        <dateGroupItem year="2009" month="4" dateTimeGrouping="month"/>
        <dateGroupItem year="2009" month="5" dateTimeGrouping="month"/>
        <dateGroupItem year="2009" month="6" dateTimeGrouping="month"/>
      </filters>
    </filterColumn>
  </autoFilter>
  <tableColumns count="3">
    <tableColumn id="1" xr3:uid="{336D3812-D4BB-6247-9C61-317D8327243D}" name="Дата" totalsRowLabel="Итог" dataDxfId="6"/>
    <tableColumn id="2" xr3:uid="{C1098E8B-E06D-154B-A860-D9A0AFB6C735}" name="Наименование" totalsRowFunction="count"/>
    <tableColumn id="3" xr3:uid="{3C83FD4E-2B2E-7D43-AD8D-7E38842CC35A}" name="Сумма" totalsRowFunction="sum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DEC095-A0CF-FD49-AB17-BFAB460A5F31}" name="Таблица4" displayName="Таблица4" ref="A1:C32" totalsRowShown="0">
  <autoFilter ref="A1:C32" xr:uid="{18DEC095-A0CF-FD49-AB17-BFAB460A5F31}"/>
  <sortState xmlns:xlrd2="http://schemas.microsoft.com/office/spreadsheetml/2017/richdata2" ref="A2:C32">
    <sortCondition descending="1" ref="C1:C32"/>
  </sortState>
  <tableColumns count="3">
    <tableColumn id="1" xr3:uid="{23B48D7A-5D41-2D4F-916D-AFB8269EB845}" name="Дата" dataDxfId="5"/>
    <tableColumn id="2" xr3:uid="{125A8401-9D51-9B46-B71F-A153EB60F71B}" name="Наименование"/>
    <tableColumn id="3" xr3:uid="{6A937F48-C746-364C-98F9-FB4C2D4F8AD2}" name="Сумма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P35"/>
  <sheetViews>
    <sheetView workbookViewId="0">
      <selection activeCell="A3" sqref="A3:C35"/>
    </sheetView>
  </sheetViews>
  <sheetFormatPr baseColWidth="10" defaultColWidth="8.83203125" defaultRowHeight="15" x14ac:dyDescent="0.2"/>
  <cols>
    <col min="1" max="1" width="10.1640625" customWidth="1"/>
    <col min="2" max="2" width="15" customWidth="1"/>
    <col min="3" max="3" width="8.5" customWidth="1"/>
  </cols>
  <sheetData>
    <row r="1" spans="1:250" ht="23" x14ac:dyDescent="0.25">
      <c r="A1" s="35" t="s">
        <v>8</v>
      </c>
      <c r="IP1" t="s">
        <v>96</v>
      </c>
    </row>
    <row r="2" spans="1:250" ht="18" x14ac:dyDescent="0.2">
      <c r="A2" s="36" t="s">
        <v>7</v>
      </c>
      <c r="IP2" t="s">
        <v>97</v>
      </c>
    </row>
    <row r="3" spans="1:250" x14ac:dyDescent="0.2">
      <c r="A3" t="s">
        <v>0</v>
      </c>
      <c r="B3" t="s">
        <v>1</v>
      </c>
      <c r="C3" t="s">
        <v>2</v>
      </c>
    </row>
    <row r="4" spans="1:250" x14ac:dyDescent="0.2">
      <c r="A4" s="1">
        <v>39835</v>
      </c>
      <c r="B4" t="s">
        <v>5</v>
      </c>
      <c r="C4">
        <v>5600</v>
      </c>
    </row>
    <row r="5" spans="1:250" x14ac:dyDescent="0.2">
      <c r="A5" s="1">
        <v>39857</v>
      </c>
      <c r="B5" t="s">
        <v>4</v>
      </c>
      <c r="C5">
        <v>1700</v>
      </c>
    </row>
    <row r="6" spans="1:250" x14ac:dyDescent="0.2">
      <c r="A6" s="1">
        <v>39859</v>
      </c>
      <c r="B6" t="s">
        <v>4</v>
      </c>
      <c r="C6">
        <v>6600</v>
      </c>
    </row>
    <row r="7" spans="1:250" x14ac:dyDescent="0.2">
      <c r="A7" s="1">
        <v>39867</v>
      </c>
      <c r="B7" t="s">
        <v>5</v>
      </c>
      <c r="C7">
        <v>1400</v>
      </c>
    </row>
    <row r="8" spans="1:250" x14ac:dyDescent="0.2">
      <c r="A8" s="1">
        <v>39869</v>
      </c>
      <c r="B8" t="s">
        <v>4</v>
      </c>
      <c r="C8">
        <v>7900</v>
      </c>
    </row>
    <row r="9" spans="1:250" x14ac:dyDescent="0.2">
      <c r="A9" s="1">
        <v>39873</v>
      </c>
      <c r="B9" t="s">
        <v>6</v>
      </c>
      <c r="C9">
        <v>8300</v>
      </c>
    </row>
    <row r="10" spans="1:250" x14ac:dyDescent="0.2">
      <c r="A10" s="1">
        <v>39880</v>
      </c>
      <c r="B10" t="s">
        <v>4</v>
      </c>
      <c r="C10">
        <v>4200</v>
      </c>
    </row>
    <row r="11" spans="1:250" x14ac:dyDescent="0.2">
      <c r="A11" s="1">
        <v>39890</v>
      </c>
      <c r="B11" t="s">
        <v>5</v>
      </c>
      <c r="C11">
        <v>6700</v>
      </c>
    </row>
    <row r="12" spans="1:250" x14ac:dyDescent="0.2">
      <c r="A12" s="1">
        <v>39902</v>
      </c>
      <c r="B12" t="s">
        <v>3</v>
      </c>
      <c r="C12">
        <v>6400</v>
      </c>
    </row>
    <row r="13" spans="1:250" x14ac:dyDescent="0.2">
      <c r="A13" s="1">
        <v>39924</v>
      </c>
      <c r="B13" t="s">
        <v>5</v>
      </c>
      <c r="C13">
        <v>4300</v>
      </c>
    </row>
    <row r="14" spans="1:250" x14ac:dyDescent="0.2">
      <c r="A14" s="1">
        <v>39928</v>
      </c>
      <c r="B14" t="s">
        <v>4</v>
      </c>
      <c r="C14">
        <v>1800</v>
      </c>
    </row>
    <row r="15" spans="1:250" x14ac:dyDescent="0.2">
      <c r="A15" s="1">
        <v>39946</v>
      </c>
      <c r="B15" t="s">
        <v>5</v>
      </c>
      <c r="C15">
        <v>3200</v>
      </c>
    </row>
    <row r="16" spans="1:250" x14ac:dyDescent="0.2">
      <c r="A16" s="1">
        <v>39953</v>
      </c>
      <c r="B16" t="s">
        <v>5</v>
      </c>
      <c r="C16">
        <v>4300</v>
      </c>
    </row>
    <row r="17" spans="1:3" x14ac:dyDescent="0.2">
      <c r="A17" s="1">
        <v>39967</v>
      </c>
      <c r="B17" t="s">
        <v>5</v>
      </c>
      <c r="C17">
        <v>3700</v>
      </c>
    </row>
    <row r="18" spans="1:3" x14ac:dyDescent="0.2">
      <c r="A18" s="1">
        <v>39971</v>
      </c>
      <c r="B18" t="s">
        <v>6</v>
      </c>
      <c r="C18">
        <v>5700</v>
      </c>
    </row>
    <row r="19" spans="1:3" x14ac:dyDescent="0.2">
      <c r="A19" s="1">
        <v>39978</v>
      </c>
      <c r="B19" t="s">
        <v>4</v>
      </c>
      <c r="C19">
        <v>5800</v>
      </c>
    </row>
    <row r="20" spans="1:3" x14ac:dyDescent="0.2">
      <c r="A20" s="1">
        <v>39979</v>
      </c>
      <c r="B20" t="s">
        <v>5</v>
      </c>
      <c r="C20">
        <v>6600</v>
      </c>
    </row>
    <row r="21" spans="1:3" x14ac:dyDescent="0.2">
      <c r="A21" s="1">
        <v>39995</v>
      </c>
      <c r="B21" t="s">
        <v>5</v>
      </c>
      <c r="C21">
        <v>7000</v>
      </c>
    </row>
    <row r="22" spans="1:3" x14ac:dyDescent="0.2">
      <c r="A22" s="1">
        <v>39998</v>
      </c>
      <c r="B22" t="s">
        <v>6</v>
      </c>
      <c r="C22">
        <v>6700</v>
      </c>
    </row>
    <row r="23" spans="1:3" x14ac:dyDescent="0.2">
      <c r="A23" s="1">
        <v>40014</v>
      </c>
      <c r="B23" t="s">
        <v>3</v>
      </c>
      <c r="C23">
        <v>1500</v>
      </c>
    </row>
    <row r="24" spans="1:3" x14ac:dyDescent="0.2">
      <c r="A24" s="1">
        <v>40027</v>
      </c>
      <c r="B24" t="s">
        <v>3</v>
      </c>
      <c r="C24">
        <v>4900</v>
      </c>
    </row>
    <row r="25" spans="1:3" x14ac:dyDescent="0.2">
      <c r="A25" s="1">
        <v>40031</v>
      </c>
      <c r="B25" t="s">
        <v>4</v>
      </c>
      <c r="C25">
        <v>6400</v>
      </c>
    </row>
    <row r="26" spans="1:3" x14ac:dyDescent="0.2">
      <c r="A26" s="1">
        <v>40037</v>
      </c>
      <c r="B26" t="s">
        <v>6</v>
      </c>
      <c r="C26">
        <v>3700</v>
      </c>
    </row>
    <row r="27" spans="1:3" x14ac:dyDescent="0.2">
      <c r="A27" s="1">
        <v>40062</v>
      </c>
      <c r="B27" t="s">
        <v>4</v>
      </c>
      <c r="C27">
        <v>2300</v>
      </c>
    </row>
    <row r="28" spans="1:3" x14ac:dyDescent="0.2">
      <c r="A28" s="1">
        <v>40067</v>
      </c>
      <c r="B28" t="s">
        <v>3</v>
      </c>
      <c r="C28">
        <v>6700</v>
      </c>
    </row>
    <row r="29" spans="1:3" x14ac:dyDescent="0.2">
      <c r="A29" s="1">
        <v>40075</v>
      </c>
      <c r="B29" t="s">
        <v>6</v>
      </c>
      <c r="C29">
        <v>5800</v>
      </c>
    </row>
    <row r="30" spans="1:3" x14ac:dyDescent="0.2">
      <c r="A30" s="1">
        <v>40107</v>
      </c>
      <c r="B30" t="s">
        <v>4</v>
      </c>
      <c r="C30">
        <v>6600</v>
      </c>
    </row>
    <row r="31" spans="1:3" x14ac:dyDescent="0.2">
      <c r="A31" s="1">
        <v>40112</v>
      </c>
      <c r="B31" t="s">
        <v>5</v>
      </c>
      <c r="C31">
        <v>7400</v>
      </c>
    </row>
    <row r="32" spans="1:3" x14ac:dyDescent="0.2">
      <c r="A32" s="1">
        <v>40138</v>
      </c>
      <c r="B32" t="s">
        <v>4</v>
      </c>
      <c r="C32">
        <v>5500</v>
      </c>
    </row>
    <row r="33" spans="1:3" x14ac:dyDescent="0.2">
      <c r="A33" s="1">
        <v>40156</v>
      </c>
      <c r="B33" t="s">
        <v>3</v>
      </c>
      <c r="C33">
        <v>2900</v>
      </c>
    </row>
    <row r="34" spans="1:3" x14ac:dyDescent="0.2">
      <c r="A34" s="1">
        <v>40176</v>
      </c>
      <c r="B34" t="s">
        <v>5</v>
      </c>
      <c r="C34">
        <v>3600</v>
      </c>
    </row>
    <row r="35" spans="1:3" x14ac:dyDescent="0.2">
      <c r="A35" t="s">
        <v>98</v>
      </c>
      <c r="B35" s="2"/>
      <c r="C35" s="2">
        <f>SUBTOTAL(109,Таблица1[Сумма])</f>
        <v>155200</v>
      </c>
    </row>
  </sheetData>
  <sortState xmlns:xlrd2="http://schemas.microsoft.com/office/spreadsheetml/2017/richdata2" ref="A4:A34">
    <sortCondition ref="A4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IP32"/>
  <sheetViews>
    <sheetView workbookViewId="0">
      <selection activeCell="K24" sqref="K24"/>
    </sheetView>
  </sheetViews>
  <sheetFormatPr baseColWidth="10" defaultColWidth="8.83203125" defaultRowHeight="15" x14ac:dyDescent="0.2"/>
  <cols>
    <col min="1" max="2" width="16.1640625" customWidth="1"/>
    <col min="3" max="3" width="16.5" style="2" bestFit="1" customWidth="1"/>
    <col min="4" max="4" width="16.1640625" customWidth="1"/>
    <col min="8" max="8" width="14.83203125" bestFit="1" customWidth="1"/>
    <col min="9" max="9" width="11" customWidth="1"/>
  </cols>
  <sheetData>
    <row r="1" spans="1:250" x14ac:dyDescent="0.2">
      <c r="A1" s="20" t="s">
        <v>0</v>
      </c>
      <c r="B1" s="20" t="s">
        <v>1</v>
      </c>
      <c r="C1" s="20" t="s">
        <v>44</v>
      </c>
      <c r="D1" s="20" t="s">
        <v>2</v>
      </c>
      <c r="IP1" t="s">
        <v>96</v>
      </c>
    </row>
    <row r="2" spans="1:250" x14ac:dyDescent="0.2">
      <c r="A2" s="11">
        <v>39835</v>
      </c>
      <c r="B2" s="10" t="s">
        <v>5</v>
      </c>
      <c r="C2" s="10" t="s">
        <v>45</v>
      </c>
      <c r="D2" s="10">
        <v>5600</v>
      </c>
      <c r="IP2" t="s">
        <v>97</v>
      </c>
    </row>
    <row r="3" spans="1:250" x14ac:dyDescent="0.2">
      <c r="A3" s="11">
        <v>39857</v>
      </c>
      <c r="B3" s="10" t="s">
        <v>4</v>
      </c>
      <c r="C3" s="10" t="s">
        <v>45</v>
      </c>
      <c r="D3" s="10">
        <v>1700</v>
      </c>
    </row>
    <row r="4" spans="1:250" x14ac:dyDescent="0.2">
      <c r="A4" s="11">
        <v>39859</v>
      </c>
      <c r="B4" s="10" t="s">
        <v>4</v>
      </c>
      <c r="C4" s="10" t="s">
        <v>46</v>
      </c>
      <c r="D4" s="10">
        <v>6600</v>
      </c>
    </row>
    <row r="5" spans="1:250" x14ac:dyDescent="0.2">
      <c r="A5" s="11">
        <v>39867</v>
      </c>
      <c r="B5" s="10" t="s">
        <v>5</v>
      </c>
      <c r="C5" s="10" t="s">
        <v>45</v>
      </c>
      <c r="D5" s="10">
        <v>1400</v>
      </c>
    </row>
    <row r="6" spans="1:250" x14ac:dyDescent="0.2">
      <c r="A6" s="11">
        <v>39869</v>
      </c>
      <c r="B6" s="10" t="s">
        <v>4</v>
      </c>
      <c r="C6" s="10" t="s">
        <v>46</v>
      </c>
      <c r="D6" s="10">
        <v>7900</v>
      </c>
    </row>
    <row r="7" spans="1:250" x14ac:dyDescent="0.2">
      <c r="A7" s="11">
        <v>39873</v>
      </c>
      <c r="B7" s="10" t="s">
        <v>6</v>
      </c>
      <c r="C7" s="10" t="s">
        <v>45</v>
      </c>
      <c r="D7" s="10">
        <v>8300</v>
      </c>
    </row>
    <row r="8" spans="1:250" x14ac:dyDescent="0.2">
      <c r="A8" s="11">
        <v>39880</v>
      </c>
      <c r="B8" s="10" t="s">
        <v>4</v>
      </c>
      <c r="C8" s="10" t="s">
        <v>46</v>
      </c>
      <c r="D8" s="10">
        <v>4200</v>
      </c>
    </row>
    <row r="9" spans="1:250" x14ac:dyDescent="0.2">
      <c r="A9" s="11">
        <v>39890</v>
      </c>
      <c r="B9" s="10" t="s">
        <v>5</v>
      </c>
      <c r="C9" s="10" t="s">
        <v>46</v>
      </c>
      <c r="D9" s="10">
        <v>6700</v>
      </c>
    </row>
    <row r="10" spans="1:250" x14ac:dyDescent="0.2">
      <c r="A10" s="11">
        <v>39902</v>
      </c>
      <c r="B10" s="10" t="s">
        <v>3</v>
      </c>
      <c r="C10" s="10" t="s">
        <v>46</v>
      </c>
      <c r="D10" s="10">
        <v>6400</v>
      </c>
    </row>
    <row r="11" spans="1:250" x14ac:dyDescent="0.2">
      <c r="A11" s="11">
        <v>39924</v>
      </c>
      <c r="B11" s="10" t="s">
        <v>5</v>
      </c>
      <c r="C11" s="10" t="s">
        <v>45</v>
      </c>
      <c r="D11" s="10">
        <v>4300</v>
      </c>
    </row>
    <row r="12" spans="1:250" x14ac:dyDescent="0.2">
      <c r="A12" s="11">
        <v>39928</v>
      </c>
      <c r="B12" s="10" t="s">
        <v>4</v>
      </c>
      <c r="C12" s="10" t="s">
        <v>46</v>
      </c>
      <c r="D12" s="10">
        <v>1800</v>
      </c>
    </row>
    <row r="13" spans="1:250" x14ac:dyDescent="0.2">
      <c r="A13" s="11">
        <v>39946</v>
      </c>
      <c r="B13" s="10" t="s">
        <v>5</v>
      </c>
      <c r="C13" s="10" t="s">
        <v>46</v>
      </c>
      <c r="D13" s="10">
        <v>3200</v>
      </c>
    </row>
    <row r="14" spans="1:250" x14ac:dyDescent="0.2">
      <c r="A14" s="11">
        <v>39953</v>
      </c>
      <c r="B14" s="10" t="s">
        <v>5</v>
      </c>
      <c r="C14" s="10" t="s">
        <v>45</v>
      </c>
      <c r="D14" s="10">
        <v>4300</v>
      </c>
    </row>
    <row r="15" spans="1:250" x14ac:dyDescent="0.2">
      <c r="A15" s="11">
        <v>39967</v>
      </c>
      <c r="B15" s="10" t="s">
        <v>5</v>
      </c>
      <c r="C15" s="10" t="s">
        <v>45</v>
      </c>
      <c r="D15" s="10">
        <v>3700</v>
      </c>
    </row>
    <row r="16" spans="1:250" x14ac:dyDescent="0.2">
      <c r="A16" s="11">
        <v>39971</v>
      </c>
      <c r="B16" s="10" t="s">
        <v>6</v>
      </c>
      <c r="C16" s="10" t="s">
        <v>46</v>
      </c>
      <c r="D16" s="10">
        <v>5700</v>
      </c>
    </row>
    <row r="17" spans="1:9" x14ac:dyDescent="0.2">
      <c r="A17" s="11">
        <v>39978</v>
      </c>
      <c r="B17" s="10" t="s">
        <v>4</v>
      </c>
      <c r="C17" s="10" t="s">
        <v>46</v>
      </c>
      <c r="D17" s="10">
        <v>5800</v>
      </c>
    </row>
    <row r="18" spans="1:9" x14ac:dyDescent="0.2">
      <c r="A18" s="11">
        <v>39979</v>
      </c>
      <c r="B18" s="10" t="s">
        <v>5</v>
      </c>
      <c r="C18" s="10" t="s">
        <v>45</v>
      </c>
      <c r="D18" s="10">
        <v>6600</v>
      </c>
    </row>
    <row r="19" spans="1:9" x14ac:dyDescent="0.2">
      <c r="A19" s="11">
        <v>39995</v>
      </c>
      <c r="B19" s="10" t="s">
        <v>5</v>
      </c>
      <c r="C19" s="10" t="s">
        <v>45</v>
      </c>
      <c r="D19" s="10">
        <v>7000</v>
      </c>
    </row>
    <row r="20" spans="1:9" x14ac:dyDescent="0.2">
      <c r="A20" s="11">
        <v>39998</v>
      </c>
      <c r="B20" s="10" t="s">
        <v>6</v>
      </c>
      <c r="C20" s="10" t="s">
        <v>46</v>
      </c>
      <c r="D20" s="10">
        <v>6700</v>
      </c>
    </row>
    <row r="21" spans="1:9" ht="16" thickBot="1" x14ac:dyDescent="0.25">
      <c r="A21" s="11">
        <v>40014</v>
      </c>
      <c r="B21" s="10" t="s">
        <v>3</v>
      </c>
      <c r="C21" s="10" t="s">
        <v>46</v>
      </c>
      <c r="D21" s="10">
        <v>1500</v>
      </c>
    </row>
    <row r="22" spans="1:9" x14ac:dyDescent="0.2">
      <c r="A22" s="11">
        <v>40027</v>
      </c>
      <c r="B22" s="10" t="s">
        <v>3</v>
      </c>
      <c r="C22" s="10" t="s">
        <v>45</v>
      </c>
      <c r="D22" s="10">
        <v>4900</v>
      </c>
      <c r="H22" s="21" t="s">
        <v>1</v>
      </c>
      <c r="I22" s="22" t="s">
        <v>2</v>
      </c>
    </row>
    <row r="23" spans="1:9" x14ac:dyDescent="0.2">
      <c r="A23" s="11">
        <v>40031</v>
      </c>
      <c r="B23" s="10" t="s">
        <v>4</v>
      </c>
      <c r="C23" s="10" t="s">
        <v>45</v>
      </c>
      <c r="D23" s="10">
        <v>6400</v>
      </c>
      <c r="H23" s="17" t="s">
        <v>5</v>
      </c>
      <c r="I23" s="18">
        <f>SUMIF($B$2:$B$32,H23,$D$2:$D$32)</f>
        <v>53800</v>
      </c>
    </row>
    <row r="24" spans="1:9" x14ac:dyDescent="0.2">
      <c r="A24" s="11">
        <v>40037</v>
      </c>
      <c r="B24" s="10" t="s">
        <v>6</v>
      </c>
      <c r="C24" s="10" t="s">
        <v>46</v>
      </c>
      <c r="D24" s="10">
        <v>3700</v>
      </c>
      <c r="H24" s="17" t="s">
        <v>4</v>
      </c>
      <c r="I24" s="18">
        <f t="shared" ref="I24:I26" si="0">SUMIF($B$2:$B$32,H24,$D$2:$D$32)</f>
        <v>48800</v>
      </c>
    </row>
    <row r="25" spans="1:9" x14ac:dyDescent="0.2">
      <c r="A25" s="11">
        <v>40062</v>
      </c>
      <c r="B25" s="10" t="s">
        <v>4</v>
      </c>
      <c r="C25" s="10" t="s">
        <v>46</v>
      </c>
      <c r="D25" s="10">
        <v>2300</v>
      </c>
      <c r="H25" s="17" t="s">
        <v>6</v>
      </c>
      <c r="I25" s="18">
        <f t="shared" si="0"/>
        <v>30200</v>
      </c>
    </row>
    <row r="26" spans="1:9" ht="16" thickBot="1" x14ac:dyDescent="0.25">
      <c r="A26" s="11">
        <v>40067</v>
      </c>
      <c r="B26" s="10" t="s">
        <v>3</v>
      </c>
      <c r="C26" s="10" t="s">
        <v>46</v>
      </c>
      <c r="D26" s="10">
        <v>6700</v>
      </c>
      <c r="H26" s="19" t="s">
        <v>3</v>
      </c>
      <c r="I26" s="18">
        <f t="shared" si="0"/>
        <v>22400</v>
      </c>
    </row>
    <row r="27" spans="1:9" x14ac:dyDescent="0.2">
      <c r="A27" s="11">
        <v>40075</v>
      </c>
      <c r="B27" s="10" t="s">
        <v>6</v>
      </c>
      <c r="C27" s="10" t="s">
        <v>45</v>
      </c>
      <c r="D27" s="10">
        <v>5800</v>
      </c>
    </row>
    <row r="28" spans="1:9" x14ac:dyDescent="0.2">
      <c r="A28" s="11">
        <v>40107</v>
      </c>
      <c r="B28" s="10" t="s">
        <v>4</v>
      </c>
      <c r="C28" s="10" t="s">
        <v>46</v>
      </c>
      <c r="D28" s="10">
        <v>6600</v>
      </c>
    </row>
    <row r="29" spans="1:9" x14ac:dyDescent="0.2">
      <c r="A29" s="11">
        <v>40112</v>
      </c>
      <c r="B29" s="10" t="s">
        <v>5</v>
      </c>
      <c r="C29" s="10" t="s">
        <v>46</v>
      </c>
      <c r="D29" s="10">
        <v>7400</v>
      </c>
    </row>
    <row r="30" spans="1:9" x14ac:dyDescent="0.2">
      <c r="A30" s="11">
        <v>40138</v>
      </c>
      <c r="B30" s="10" t="s">
        <v>4</v>
      </c>
      <c r="C30" s="10" t="s">
        <v>45</v>
      </c>
      <c r="D30" s="10">
        <v>5500</v>
      </c>
    </row>
    <row r="31" spans="1:9" x14ac:dyDescent="0.2">
      <c r="A31" s="11">
        <v>40156</v>
      </c>
      <c r="B31" s="10" t="s">
        <v>3</v>
      </c>
      <c r="C31" s="10" t="s">
        <v>45</v>
      </c>
      <c r="D31" s="10">
        <v>2900</v>
      </c>
    </row>
    <row r="32" spans="1:9" x14ac:dyDescent="0.2">
      <c r="A32" s="11">
        <v>40176</v>
      </c>
      <c r="B32" s="10" t="s">
        <v>5</v>
      </c>
      <c r="C32" s="10" t="s">
        <v>45</v>
      </c>
      <c r="D32" s="10">
        <v>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IP34"/>
  <sheetViews>
    <sheetView workbookViewId="0">
      <selection activeCell="J33" sqref="J33"/>
    </sheetView>
  </sheetViews>
  <sheetFormatPr baseColWidth="10" defaultColWidth="8.83203125" defaultRowHeight="15" x14ac:dyDescent="0.2"/>
  <cols>
    <col min="1" max="2" width="16.1640625" customWidth="1"/>
    <col min="3" max="3" width="16.5" bestFit="1" customWidth="1"/>
    <col min="4" max="4" width="16.1640625" customWidth="1"/>
    <col min="8" max="8" width="16.5" bestFit="1" customWidth="1"/>
    <col min="9" max="9" width="14.83203125" bestFit="1" customWidth="1"/>
    <col min="10" max="10" width="11" customWidth="1"/>
  </cols>
  <sheetData>
    <row r="1" spans="1:250" x14ac:dyDescent="0.2">
      <c r="A1" s="20" t="s">
        <v>0</v>
      </c>
      <c r="B1" s="20" t="s">
        <v>1</v>
      </c>
      <c r="C1" s="20" t="s">
        <v>44</v>
      </c>
      <c r="D1" s="20" t="s">
        <v>2</v>
      </c>
      <c r="IP1" t="s">
        <v>96</v>
      </c>
    </row>
    <row r="2" spans="1:250" x14ac:dyDescent="0.2">
      <c r="A2" s="11">
        <v>39835</v>
      </c>
      <c r="B2" s="10" t="s">
        <v>5</v>
      </c>
      <c r="C2" s="10" t="s">
        <v>45</v>
      </c>
      <c r="D2" s="10">
        <v>5600</v>
      </c>
      <c r="IP2" t="s">
        <v>97</v>
      </c>
    </row>
    <row r="3" spans="1:250" x14ac:dyDescent="0.2">
      <c r="A3" s="11">
        <v>39857</v>
      </c>
      <c r="B3" s="10" t="s">
        <v>4</v>
      </c>
      <c r="C3" s="10" t="s">
        <v>45</v>
      </c>
      <c r="D3" s="10">
        <v>1700</v>
      </c>
    </row>
    <row r="4" spans="1:250" x14ac:dyDescent="0.2">
      <c r="A4" s="11">
        <v>39859</v>
      </c>
      <c r="B4" s="10" t="s">
        <v>4</v>
      </c>
      <c r="C4" s="10" t="s">
        <v>46</v>
      </c>
      <c r="D4" s="10">
        <v>6600</v>
      </c>
    </row>
    <row r="5" spans="1:250" x14ac:dyDescent="0.2">
      <c r="A5" s="11">
        <v>39867</v>
      </c>
      <c r="B5" s="10" t="s">
        <v>5</v>
      </c>
      <c r="C5" s="10" t="s">
        <v>45</v>
      </c>
      <c r="D5" s="10">
        <v>1400</v>
      </c>
    </row>
    <row r="6" spans="1:250" x14ac:dyDescent="0.2">
      <c r="A6" s="11">
        <v>39869</v>
      </c>
      <c r="B6" s="10" t="s">
        <v>4</v>
      </c>
      <c r="C6" s="10" t="s">
        <v>46</v>
      </c>
      <c r="D6" s="10">
        <v>7900</v>
      </c>
    </row>
    <row r="7" spans="1:250" x14ac:dyDescent="0.2">
      <c r="A7" s="11">
        <v>39873</v>
      </c>
      <c r="B7" s="10" t="s">
        <v>6</v>
      </c>
      <c r="C7" s="10" t="s">
        <v>45</v>
      </c>
      <c r="D7" s="10">
        <v>8300</v>
      </c>
    </row>
    <row r="8" spans="1:250" x14ac:dyDescent="0.2">
      <c r="A8" s="11">
        <v>39880</v>
      </c>
      <c r="B8" s="10" t="s">
        <v>4</v>
      </c>
      <c r="C8" s="10" t="s">
        <v>46</v>
      </c>
      <c r="D8" s="10">
        <v>4200</v>
      </c>
    </row>
    <row r="9" spans="1:250" x14ac:dyDescent="0.2">
      <c r="A9" s="11">
        <v>39890</v>
      </c>
      <c r="B9" s="10" t="s">
        <v>5</v>
      </c>
      <c r="C9" s="10" t="s">
        <v>46</v>
      </c>
      <c r="D9" s="10">
        <v>6700</v>
      </c>
    </row>
    <row r="10" spans="1:250" x14ac:dyDescent="0.2">
      <c r="A10" s="11">
        <v>39902</v>
      </c>
      <c r="B10" s="10" t="s">
        <v>3</v>
      </c>
      <c r="C10" s="10" t="s">
        <v>46</v>
      </c>
      <c r="D10" s="10">
        <v>6400</v>
      </c>
    </row>
    <row r="11" spans="1:250" x14ac:dyDescent="0.2">
      <c r="A11" s="11">
        <v>39924</v>
      </c>
      <c r="B11" s="10" t="s">
        <v>5</v>
      </c>
      <c r="C11" s="10" t="s">
        <v>45</v>
      </c>
      <c r="D11" s="10">
        <v>4300</v>
      </c>
    </row>
    <row r="12" spans="1:250" x14ac:dyDescent="0.2">
      <c r="A12" s="11">
        <v>39928</v>
      </c>
      <c r="B12" s="10" t="s">
        <v>4</v>
      </c>
      <c r="C12" s="10" t="s">
        <v>46</v>
      </c>
      <c r="D12" s="10">
        <v>1800</v>
      </c>
    </row>
    <row r="13" spans="1:250" x14ac:dyDescent="0.2">
      <c r="A13" s="11">
        <v>39946</v>
      </c>
      <c r="B13" s="10" t="s">
        <v>5</v>
      </c>
      <c r="C13" s="10" t="s">
        <v>46</v>
      </c>
      <c r="D13" s="10">
        <v>3200</v>
      </c>
    </row>
    <row r="14" spans="1:250" x14ac:dyDescent="0.2">
      <c r="A14" s="11">
        <v>39953</v>
      </c>
      <c r="B14" s="10" t="s">
        <v>5</v>
      </c>
      <c r="C14" s="10" t="s">
        <v>45</v>
      </c>
      <c r="D14" s="10">
        <v>4300</v>
      </c>
    </row>
    <row r="15" spans="1:250" x14ac:dyDescent="0.2">
      <c r="A15" s="11">
        <v>39967</v>
      </c>
      <c r="B15" s="10" t="s">
        <v>5</v>
      </c>
      <c r="C15" s="10" t="s">
        <v>45</v>
      </c>
      <c r="D15" s="10">
        <v>3700</v>
      </c>
    </row>
    <row r="16" spans="1:250" x14ac:dyDescent="0.2">
      <c r="A16" s="11">
        <v>39971</v>
      </c>
      <c r="B16" s="10" t="s">
        <v>6</v>
      </c>
      <c r="C16" s="10" t="s">
        <v>46</v>
      </c>
      <c r="D16" s="10">
        <v>5700</v>
      </c>
    </row>
    <row r="17" spans="1:10" x14ac:dyDescent="0.2">
      <c r="A17" s="11">
        <v>39978</v>
      </c>
      <c r="B17" s="10" t="s">
        <v>4</v>
      </c>
      <c r="C17" s="10" t="s">
        <v>46</v>
      </c>
      <c r="D17" s="10">
        <v>5800</v>
      </c>
    </row>
    <row r="18" spans="1:10" x14ac:dyDescent="0.2">
      <c r="A18" s="11">
        <v>39979</v>
      </c>
      <c r="B18" s="10" t="s">
        <v>5</v>
      </c>
      <c r="C18" s="10" t="s">
        <v>45</v>
      </c>
      <c r="D18" s="10">
        <v>6600</v>
      </c>
    </row>
    <row r="19" spans="1:10" x14ac:dyDescent="0.2">
      <c r="A19" s="11">
        <v>39995</v>
      </c>
      <c r="B19" s="10" t="s">
        <v>5</v>
      </c>
      <c r="C19" s="10" t="s">
        <v>45</v>
      </c>
      <c r="D19" s="10">
        <v>7000</v>
      </c>
    </row>
    <row r="20" spans="1:10" x14ac:dyDescent="0.2">
      <c r="A20" s="11">
        <v>39998</v>
      </c>
      <c r="B20" s="10" t="s">
        <v>6</v>
      </c>
      <c r="C20" s="10" t="s">
        <v>46</v>
      </c>
      <c r="D20" s="10">
        <v>6700</v>
      </c>
    </row>
    <row r="21" spans="1:10" x14ac:dyDescent="0.2">
      <c r="A21" s="11">
        <v>40014</v>
      </c>
      <c r="B21" s="10" t="s">
        <v>3</v>
      </c>
      <c r="C21" s="10" t="s">
        <v>46</v>
      </c>
      <c r="D21" s="10">
        <v>1500</v>
      </c>
    </row>
    <row r="22" spans="1:10" x14ac:dyDescent="0.2">
      <c r="A22" s="11">
        <v>40027</v>
      </c>
      <c r="B22" s="10" t="s">
        <v>3</v>
      </c>
      <c r="C22" s="10" t="s">
        <v>45</v>
      </c>
      <c r="D22" s="10">
        <v>4900</v>
      </c>
    </row>
    <row r="23" spans="1:10" x14ac:dyDescent="0.2">
      <c r="A23" s="11">
        <v>40031</v>
      </c>
      <c r="B23" s="10" t="s">
        <v>4</v>
      </c>
      <c r="C23" s="10" t="s">
        <v>45</v>
      </c>
      <c r="D23" s="10">
        <v>6400</v>
      </c>
    </row>
    <row r="24" spans="1:10" x14ac:dyDescent="0.2">
      <c r="A24" s="11">
        <v>40037</v>
      </c>
      <c r="B24" s="10" t="s">
        <v>6</v>
      </c>
      <c r="C24" s="10" t="s">
        <v>46</v>
      </c>
      <c r="D24" s="10">
        <v>3700</v>
      </c>
    </row>
    <row r="25" spans="1:10" ht="16" thickBot="1" x14ac:dyDescent="0.25">
      <c r="A25" s="11">
        <v>40062</v>
      </c>
      <c r="B25" s="10" t="s">
        <v>4</v>
      </c>
      <c r="C25" s="10" t="s">
        <v>46</v>
      </c>
      <c r="D25" s="10">
        <v>2300</v>
      </c>
    </row>
    <row r="26" spans="1:10" x14ac:dyDescent="0.2">
      <c r="A26" s="11">
        <v>40067</v>
      </c>
      <c r="B26" s="10" t="s">
        <v>3</v>
      </c>
      <c r="C26" s="10" t="s">
        <v>46</v>
      </c>
      <c r="D26" s="10">
        <v>6700</v>
      </c>
      <c r="H26" s="21" t="s">
        <v>44</v>
      </c>
      <c r="I26" s="23" t="s">
        <v>1</v>
      </c>
      <c r="J26" s="22" t="s">
        <v>2</v>
      </c>
    </row>
    <row r="27" spans="1:10" x14ac:dyDescent="0.2">
      <c r="A27" s="11">
        <v>40075</v>
      </c>
      <c r="B27" s="10" t="s">
        <v>6</v>
      </c>
      <c r="C27" s="10" t="s">
        <v>45</v>
      </c>
      <c r="D27" s="10">
        <v>5800</v>
      </c>
      <c r="H27" s="17" t="s">
        <v>45</v>
      </c>
      <c r="I27" s="10" t="s">
        <v>5</v>
      </c>
      <c r="J27" s="18">
        <f>SUMIFS($D$2:$D$32,$C$2:$C$32,H27,$B$2:$B$32,I27)</f>
        <v>36500</v>
      </c>
    </row>
    <row r="28" spans="1:10" x14ac:dyDescent="0.2">
      <c r="A28" s="11">
        <v>40107</v>
      </c>
      <c r="B28" s="10" t="s">
        <v>4</v>
      </c>
      <c r="C28" s="10" t="s">
        <v>46</v>
      </c>
      <c r="D28" s="10">
        <v>6600</v>
      </c>
      <c r="H28" s="17" t="s">
        <v>45</v>
      </c>
      <c r="I28" s="10" t="s">
        <v>4</v>
      </c>
      <c r="J28" s="18">
        <f t="shared" ref="J28:J34" si="0">SUMIFS($D$2:$D$32,$C$2:$C$32,H28,$B$2:$B$32,I28)</f>
        <v>13600</v>
      </c>
    </row>
    <row r="29" spans="1:10" x14ac:dyDescent="0.2">
      <c r="A29" s="11">
        <v>40112</v>
      </c>
      <c r="B29" s="10" t="s">
        <v>5</v>
      </c>
      <c r="C29" s="10" t="s">
        <v>46</v>
      </c>
      <c r="D29" s="10">
        <v>7400</v>
      </c>
      <c r="H29" s="17" t="s">
        <v>45</v>
      </c>
      <c r="I29" s="10" t="s">
        <v>6</v>
      </c>
      <c r="J29" s="18">
        <f t="shared" si="0"/>
        <v>14100</v>
      </c>
    </row>
    <row r="30" spans="1:10" x14ac:dyDescent="0.2">
      <c r="A30" s="11">
        <v>40138</v>
      </c>
      <c r="B30" s="10" t="s">
        <v>4</v>
      </c>
      <c r="C30" s="10" t="s">
        <v>45</v>
      </c>
      <c r="D30" s="10">
        <v>5500</v>
      </c>
      <c r="H30" s="17" t="s">
        <v>45</v>
      </c>
      <c r="I30" s="10" t="s">
        <v>3</v>
      </c>
      <c r="J30" s="18">
        <f t="shared" si="0"/>
        <v>7800</v>
      </c>
    </row>
    <row r="31" spans="1:10" x14ac:dyDescent="0.2">
      <c r="A31" s="11">
        <v>40156</v>
      </c>
      <c r="B31" s="10" t="s">
        <v>3</v>
      </c>
      <c r="C31" s="10" t="s">
        <v>45</v>
      </c>
      <c r="D31" s="10">
        <v>2900</v>
      </c>
      <c r="H31" s="17" t="s">
        <v>46</v>
      </c>
      <c r="I31" s="10" t="s">
        <v>5</v>
      </c>
      <c r="J31" s="18">
        <f t="shared" si="0"/>
        <v>17300</v>
      </c>
    </row>
    <row r="32" spans="1:10" x14ac:dyDescent="0.2">
      <c r="A32" s="11">
        <v>40176</v>
      </c>
      <c r="B32" s="10" t="s">
        <v>5</v>
      </c>
      <c r="C32" s="10" t="s">
        <v>45</v>
      </c>
      <c r="D32" s="10">
        <v>3600</v>
      </c>
      <c r="H32" s="17" t="s">
        <v>46</v>
      </c>
      <c r="I32" s="10" t="s">
        <v>4</v>
      </c>
      <c r="J32" s="18">
        <f>SUMIFS($D$2:$D$32,$C$2:$C$32,H32,$B$2:$B$32,I32)</f>
        <v>35200</v>
      </c>
    </row>
    <row r="33" spans="8:10" x14ac:dyDescent="0.2">
      <c r="H33" s="17" t="s">
        <v>46</v>
      </c>
      <c r="I33" s="10" t="s">
        <v>6</v>
      </c>
      <c r="J33" s="18">
        <f t="shared" si="0"/>
        <v>16100</v>
      </c>
    </row>
    <row r="34" spans="8:10" ht="16" thickBot="1" x14ac:dyDescent="0.25">
      <c r="H34" s="19" t="s">
        <v>46</v>
      </c>
      <c r="I34" s="24" t="s">
        <v>3</v>
      </c>
      <c r="J34" s="18">
        <f t="shared" si="0"/>
        <v>14600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IP1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83203125" bestFit="1" customWidth="1"/>
    <col min="4" max="4" width="19.5" bestFit="1" customWidth="1"/>
  </cols>
  <sheetData>
    <row r="1" spans="1:250" x14ac:dyDescent="0.2">
      <c r="A1" s="25" t="s">
        <v>47</v>
      </c>
      <c r="B1" s="25" t="s">
        <v>48</v>
      </c>
      <c r="C1" s="25" t="s">
        <v>49</v>
      </c>
      <c r="D1" s="25" t="s">
        <v>53</v>
      </c>
      <c r="IP1" t="s">
        <v>96</v>
      </c>
    </row>
    <row r="2" spans="1:250" x14ac:dyDescent="0.2">
      <c r="A2" s="10" t="s">
        <v>39</v>
      </c>
      <c r="B2" s="10" t="s">
        <v>104</v>
      </c>
      <c r="C2" s="10">
        <v>1</v>
      </c>
      <c r="D2" s="10" t="s">
        <v>55</v>
      </c>
      <c r="IP2" t="s">
        <v>97</v>
      </c>
    </row>
    <row r="3" spans="1:250" x14ac:dyDescent="0.2">
      <c r="A3" s="10" t="s">
        <v>40</v>
      </c>
      <c r="B3" s="10" t="s">
        <v>104</v>
      </c>
      <c r="C3" s="10">
        <v>120</v>
      </c>
      <c r="D3" s="10" t="s">
        <v>54</v>
      </c>
    </row>
    <row r="4" spans="1:250" x14ac:dyDescent="0.2">
      <c r="A4" s="10" t="s">
        <v>41</v>
      </c>
      <c r="B4" s="10" t="s">
        <v>105</v>
      </c>
      <c r="C4" s="10">
        <v>1</v>
      </c>
      <c r="D4" s="10"/>
    </row>
    <row r="5" spans="1:250" x14ac:dyDescent="0.2">
      <c r="A5" s="10" t="s">
        <v>51</v>
      </c>
      <c r="B5" s="10" t="s">
        <v>105</v>
      </c>
      <c r="C5" s="10">
        <v>1</v>
      </c>
      <c r="D5" s="10" t="s">
        <v>54</v>
      </c>
    </row>
    <row r="6" spans="1:250" x14ac:dyDescent="0.2">
      <c r="A6" s="10" t="s">
        <v>50</v>
      </c>
      <c r="B6" s="10" t="s">
        <v>105</v>
      </c>
      <c r="C6" s="10">
        <v>1</v>
      </c>
      <c r="D6" s="10"/>
    </row>
    <row r="7" spans="1:250" x14ac:dyDescent="0.2">
      <c r="A7" s="10" t="s">
        <v>52</v>
      </c>
      <c r="B7" s="10" t="s">
        <v>105</v>
      </c>
      <c r="C7" s="10">
        <v>1</v>
      </c>
      <c r="D7" s="10"/>
    </row>
    <row r="13" spans="1:250" x14ac:dyDescent="0.2">
      <c r="D13" s="25" t="s">
        <v>56</v>
      </c>
    </row>
    <row r="14" spans="1:250" x14ac:dyDescent="0.2">
      <c r="D14" s="10" t="s">
        <v>55</v>
      </c>
    </row>
    <row r="15" spans="1:250" x14ac:dyDescent="0.2">
      <c r="D15" s="10" t="s">
        <v>54</v>
      </c>
    </row>
  </sheetData>
  <dataValidations count="3">
    <dataValidation type="list" allowBlank="1" showInputMessage="1" showErrorMessage="1" sqref="B2:B7" xr:uid="{3A3271D5-30DA-1549-8064-A451FBA5DC84}">
      <formula1>"мужской, женский"</formula1>
    </dataValidation>
    <dataValidation type="whole" allowBlank="1" showInputMessage="1" showErrorMessage="1" sqref="C2:C7" xr:uid="{C8F335C3-E663-9748-8536-41CBBA75B97F}">
      <formula1>1</formula1>
      <formula2>120</formula2>
    </dataValidation>
    <dataValidation type="list" allowBlank="1" showInputMessage="1" showErrorMessage="1" sqref="D2:D7" xr:uid="{69A2712F-1667-0249-8A06-2AA4B61D7980}">
      <formula1>$D$14:$D$15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IP16"/>
  <sheetViews>
    <sheetView zoomScaleNormal="100" workbookViewId="0">
      <selection activeCell="E19" sqref="E19"/>
    </sheetView>
  </sheetViews>
  <sheetFormatPr baseColWidth="10" defaultColWidth="8.83203125" defaultRowHeight="15" x14ac:dyDescent="0.2"/>
  <cols>
    <col min="1" max="1" width="9.1640625" style="2"/>
    <col min="2" max="2" width="5.6640625" customWidth="1"/>
    <col min="3" max="3" width="36.33203125" customWidth="1"/>
    <col min="4" max="6" width="13" customWidth="1"/>
  </cols>
  <sheetData>
    <row r="1" spans="2:250" s="2" customFormat="1" ht="16" thickBot="1" x14ac:dyDescent="0.25">
      <c r="IP1" s="2" t="s">
        <v>96</v>
      </c>
    </row>
    <row r="2" spans="2:250" x14ac:dyDescent="0.2">
      <c r="B2" s="30" t="s">
        <v>57</v>
      </c>
      <c r="C2" s="31" t="s">
        <v>47</v>
      </c>
      <c r="D2" s="31" t="s">
        <v>58</v>
      </c>
      <c r="E2" s="31" t="s">
        <v>59</v>
      </c>
      <c r="F2" s="32" t="s">
        <v>74</v>
      </c>
      <c r="IP2" t="s">
        <v>97</v>
      </c>
    </row>
    <row r="3" spans="2:250" x14ac:dyDescent="0.2">
      <c r="B3" s="17">
        <v>1</v>
      </c>
      <c r="C3" s="10" t="s">
        <v>60</v>
      </c>
      <c r="D3" s="26">
        <v>5000</v>
      </c>
      <c r="E3" s="26">
        <v>500</v>
      </c>
      <c r="F3" s="27">
        <v>5500</v>
      </c>
    </row>
    <row r="4" spans="2:250" x14ac:dyDescent="0.2">
      <c r="B4" s="17">
        <v>2</v>
      </c>
      <c r="C4" s="10" t="s">
        <v>61</v>
      </c>
      <c r="D4" s="26">
        <v>4500</v>
      </c>
      <c r="E4" s="26">
        <v>450</v>
      </c>
      <c r="F4" s="27">
        <v>4950</v>
      </c>
    </row>
    <row r="5" spans="2:250" x14ac:dyDescent="0.2">
      <c r="B5" s="17">
        <v>3</v>
      </c>
      <c r="C5" s="10" t="s">
        <v>62</v>
      </c>
      <c r="D5" s="26">
        <v>3500</v>
      </c>
      <c r="E5" s="26">
        <v>350</v>
      </c>
      <c r="F5" s="27">
        <v>3850</v>
      </c>
    </row>
    <row r="6" spans="2:250" x14ac:dyDescent="0.2">
      <c r="B6" s="17">
        <v>4</v>
      </c>
      <c r="C6" s="10" t="s">
        <v>63</v>
      </c>
      <c r="D6" s="26">
        <v>4700</v>
      </c>
      <c r="E6" s="26">
        <v>470</v>
      </c>
      <c r="F6" s="27">
        <v>5170</v>
      </c>
    </row>
    <row r="7" spans="2:250" x14ac:dyDescent="0.2">
      <c r="B7" s="17">
        <v>5</v>
      </c>
      <c r="C7" s="10" t="s">
        <v>64</v>
      </c>
      <c r="D7" s="26">
        <v>3800</v>
      </c>
      <c r="E7" s="26">
        <v>380</v>
      </c>
      <c r="F7" s="27">
        <v>4180</v>
      </c>
    </row>
    <row r="8" spans="2:250" x14ac:dyDescent="0.2">
      <c r="B8" s="17">
        <v>6</v>
      </c>
      <c r="C8" s="10" t="s">
        <v>65</v>
      </c>
      <c r="D8" s="26">
        <v>3400</v>
      </c>
      <c r="E8" s="26">
        <v>340</v>
      </c>
      <c r="F8" s="27">
        <v>3740</v>
      </c>
    </row>
    <row r="9" spans="2:250" x14ac:dyDescent="0.2">
      <c r="B9" s="17">
        <v>7</v>
      </c>
      <c r="C9" s="10" t="s">
        <v>66</v>
      </c>
      <c r="D9" s="26">
        <v>4500</v>
      </c>
      <c r="E9" s="26">
        <v>450</v>
      </c>
      <c r="F9" s="27">
        <v>4950</v>
      </c>
    </row>
    <row r="10" spans="2:250" x14ac:dyDescent="0.2">
      <c r="B10" s="17">
        <v>8</v>
      </c>
      <c r="C10" s="10" t="s">
        <v>67</v>
      </c>
      <c r="D10" s="26">
        <v>3700</v>
      </c>
      <c r="E10" s="26">
        <v>370</v>
      </c>
      <c r="F10" s="27">
        <v>4070</v>
      </c>
    </row>
    <row r="11" spans="2:250" x14ac:dyDescent="0.2">
      <c r="B11" s="17">
        <v>9</v>
      </c>
      <c r="C11" s="10" t="s">
        <v>68</v>
      </c>
      <c r="D11" s="26">
        <v>2000</v>
      </c>
      <c r="E11" s="26">
        <v>200</v>
      </c>
      <c r="F11" s="27">
        <v>2200</v>
      </c>
    </row>
    <row r="12" spans="2:250" x14ac:dyDescent="0.2">
      <c r="B12" s="17">
        <v>10</v>
      </c>
      <c r="C12" s="10" t="s">
        <v>69</v>
      </c>
      <c r="D12" s="26">
        <v>3100</v>
      </c>
      <c r="E12" s="26">
        <v>310</v>
      </c>
      <c r="F12" s="27">
        <v>3410</v>
      </c>
    </row>
    <row r="13" spans="2:250" x14ac:dyDescent="0.2">
      <c r="B13" s="17">
        <v>11</v>
      </c>
      <c r="C13" s="10" t="s">
        <v>70</v>
      </c>
      <c r="D13" s="26">
        <v>3700</v>
      </c>
      <c r="E13" s="26">
        <v>370</v>
      </c>
      <c r="F13" s="27">
        <v>4070</v>
      </c>
    </row>
    <row r="14" spans="2:250" x14ac:dyDescent="0.2">
      <c r="B14" s="17">
        <v>12</v>
      </c>
      <c r="C14" s="10" t="s">
        <v>71</v>
      </c>
      <c r="D14" s="26">
        <v>1900</v>
      </c>
      <c r="E14" s="26">
        <v>190</v>
      </c>
      <c r="F14" s="27">
        <v>2090</v>
      </c>
    </row>
    <row r="15" spans="2:250" x14ac:dyDescent="0.2">
      <c r="B15" s="17">
        <v>13</v>
      </c>
      <c r="C15" s="10" t="s">
        <v>72</v>
      </c>
      <c r="D15" s="26">
        <v>2700</v>
      </c>
      <c r="E15" s="26">
        <v>270</v>
      </c>
      <c r="F15" s="27">
        <v>2970</v>
      </c>
    </row>
    <row r="16" spans="2:250" ht="16" thickBot="1" x14ac:dyDescent="0.25">
      <c r="B16" s="19">
        <v>14</v>
      </c>
      <c r="C16" s="24" t="s">
        <v>73</v>
      </c>
      <c r="D16" s="28">
        <v>4800</v>
      </c>
      <c r="E16" s="28">
        <v>480</v>
      </c>
      <c r="F16" s="29">
        <v>5280</v>
      </c>
    </row>
  </sheetData>
  <pageMargins left="2" right="2" top="2" bottom="2" header="2" footer="2"/>
  <pageSetup paperSize="9" orientation="landscape" r:id="rId1"/>
  <headerFooter>
    <oddHeader>&amp;L&amp;"Calibri,обычный"&amp;K000000Зарплата</oddHeader>
    <oddFooter>&amp;L&amp;"Calibri,обычный"&amp;K000000Текущая дата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IP21"/>
  <sheetViews>
    <sheetView zoomScaleNormal="100" workbookViewId="0">
      <selection activeCell="B18" sqref="B18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50" x14ac:dyDescent="0.2">
      <c r="A1" s="2" t="s">
        <v>75</v>
      </c>
      <c r="B1" s="2" t="s">
        <v>76</v>
      </c>
      <c r="IP1" t="s">
        <v>96</v>
      </c>
    </row>
    <row r="2" spans="1:250" x14ac:dyDescent="0.2">
      <c r="A2">
        <v>1300</v>
      </c>
      <c r="B2">
        <f>IF(A2&gt;=3000,A2*0.05,0)</f>
        <v>0</v>
      </c>
      <c r="IP2" t="s">
        <v>97</v>
      </c>
    </row>
    <row r="3" spans="1:250" x14ac:dyDescent="0.2">
      <c r="A3">
        <v>1600</v>
      </c>
      <c r="B3" s="2">
        <f t="shared" ref="B3:B21" si="0">IF(A3&gt;=3000,A3*0.05,0)</f>
        <v>0</v>
      </c>
    </row>
    <row r="4" spans="1:250" x14ac:dyDescent="0.2">
      <c r="A4">
        <v>4300</v>
      </c>
      <c r="B4" s="2">
        <f t="shared" si="0"/>
        <v>215</v>
      </c>
    </row>
    <row r="5" spans="1:250" x14ac:dyDescent="0.2">
      <c r="A5">
        <v>4900</v>
      </c>
      <c r="B5" s="2">
        <f t="shared" si="0"/>
        <v>245</v>
      </c>
    </row>
    <row r="6" spans="1:250" x14ac:dyDescent="0.2">
      <c r="A6">
        <v>1200</v>
      </c>
      <c r="B6" s="2">
        <f t="shared" si="0"/>
        <v>0</v>
      </c>
    </row>
    <row r="7" spans="1:250" x14ac:dyDescent="0.2">
      <c r="A7">
        <v>3100</v>
      </c>
      <c r="B7" s="2">
        <f t="shared" si="0"/>
        <v>155</v>
      </c>
    </row>
    <row r="8" spans="1:250" x14ac:dyDescent="0.2">
      <c r="A8">
        <v>1700</v>
      </c>
      <c r="B8" s="2">
        <f t="shared" si="0"/>
        <v>0</v>
      </c>
    </row>
    <row r="9" spans="1:250" x14ac:dyDescent="0.2">
      <c r="A9">
        <v>1800</v>
      </c>
      <c r="B9" s="2">
        <f t="shared" si="0"/>
        <v>0</v>
      </c>
    </row>
    <row r="10" spans="1:250" x14ac:dyDescent="0.2">
      <c r="A10">
        <v>4500</v>
      </c>
      <c r="B10" s="2">
        <f t="shared" si="0"/>
        <v>225</v>
      </c>
    </row>
    <row r="11" spans="1:250" x14ac:dyDescent="0.2">
      <c r="A11">
        <v>2600</v>
      </c>
      <c r="B11" s="2">
        <f t="shared" si="0"/>
        <v>0</v>
      </c>
    </row>
    <row r="12" spans="1:250" x14ac:dyDescent="0.2">
      <c r="A12">
        <v>5400</v>
      </c>
      <c r="B12" s="2">
        <f t="shared" si="0"/>
        <v>270</v>
      </c>
    </row>
    <row r="13" spans="1:250" x14ac:dyDescent="0.2">
      <c r="A13">
        <v>3500</v>
      </c>
      <c r="B13" s="2">
        <f t="shared" si="0"/>
        <v>175</v>
      </c>
    </row>
    <row r="14" spans="1:250" x14ac:dyDescent="0.2">
      <c r="A14">
        <v>1500</v>
      </c>
      <c r="B14" s="2">
        <f t="shared" si="0"/>
        <v>0</v>
      </c>
    </row>
    <row r="15" spans="1:250" x14ac:dyDescent="0.2">
      <c r="A15">
        <v>1400</v>
      </c>
      <c r="B15" s="2">
        <f t="shared" si="0"/>
        <v>0</v>
      </c>
    </row>
    <row r="16" spans="1:250" x14ac:dyDescent="0.2">
      <c r="A16">
        <v>2400</v>
      </c>
      <c r="B16" s="2">
        <f t="shared" si="0"/>
        <v>0</v>
      </c>
    </row>
    <row r="17" spans="1:2" x14ac:dyDescent="0.2">
      <c r="A17">
        <v>5600</v>
      </c>
      <c r="B17" s="2">
        <f t="shared" si="0"/>
        <v>280</v>
      </c>
    </row>
    <row r="18" spans="1:2" x14ac:dyDescent="0.2">
      <c r="A18">
        <v>1800</v>
      </c>
      <c r="B18" s="2">
        <f t="shared" si="0"/>
        <v>0</v>
      </c>
    </row>
    <row r="19" spans="1:2" x14ac:dyDescent="0.2">
      <c r="A19">
        <v>1100</v>
      </c>
      <c r="B19" s="2">
        <f t="shared" si="0"/>
        <v>0</v>
      </c>
    </row>
    <row r="20" spans="1:2" x14ac:dyDescent="0.2">
      <c r="A20">
        <v>4400</v>
      </c>
      <c r="B20" s="2">
        <f>IF(A20&gt;=3000,A20*0.05,0)</f>
        <v>220</v>
      </c>
    </row>
    <row r="21" spans="1:2" x14ac:dyDescent="0.2">
      <c r="A21">
        <v>5400</v>
      </c>
      <c r="B21" s="2">
        <f t="shared" si="0"/>
        <v>270</v>
      </c>
    </row>
  </sheetData>
  <conditionalFormatting sqref="A2:A21">
    <cfRule type="cellIs" dxfId="0" priority="1" operator="greaterThanOrEqual">
      <formula>3000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IP1:IP2"/>
  <sheetViews>
    <sheetView workbookViewId="0">
      <selection activeCell="K24" sqref="K24"/>
    </sheetView>
  </sheetViews>
  <sheetFormatPr baseColWidth="10" defaultColWidth="8.83203125" defaultRowHeight="15" x14ac:dyDescent="0.2"/>
  <sheetData>
    <row r="1" spans="250:250" x14ac:dyDescent="0.2">
      <c r="IP1" t="s">
        <v>96</v>
      </c>
    </row>
    <row r="2" spans="250:250" x14ac:dyDescent="0.2">
      <c r="IP2" t="s">
        <v>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IP6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0" bestFit="1" customWidth="1"/>
    <col min="2" max="2" width="21.6640625" bestFit="1" customWidth="1"/>
    <col min="3" max="3" width="17.83203125" bestFit="1" customWidth="1"/>
    <col min="4" max="4" width="27.5" bestFit="1" customWidth="1"/>
  </cols>
  <sheetData>
    <row r="1" spans="1:250" x14ac:dyDescent="0.2">
      <c r="A1" s="2" t="s">
        <v>78</v>
      </c>
      <c r="B1" s="2" t="s">
        <v>79</v>
      </c>
      <c r="C1" s="2" t="s">
        <v>77</v>
      </c>
      <c r="D1" s="2" t="s">
        <v>80</v>
      </c>
      <c r="IP1" t="s">
        <v>96</v>
      </c>
    </row>
    <row r="2" spans="1:250" x14ac:dyDescent="0.2">
      <c r="A2" s="33">
        <v>100000</v>
      </c>
      <c r="B2">
        <v>12</v>
      </c>
      <c r="C2">
        <v>15</v>
      </c>
      <c r="D2" s="49">
        <f>-PMT(C2*0.01/12,B2,A2,0,0)</f>
        <v>9025.8312345156937</v>
      </c>
      <c r="IP2" t="s">
        <v>97</v>
      </c>
    </row>
    <row r="5" spans="1:250" x14ac:dyDescent="0.2">
      <c r="A5" s="2" t="s">
        <v>78</v>
      </c>
      <c r="B5" s="2" t="s">
        <v>79</v>
      </c>
      <c r="C5" s="2" t="s">
        <v>77</v>
      </c>
      <c r="D5" s="2" t="s">
        <v>80</v>
      </c>
    </row>
    <row r="6" spans="1:250" ht="16" thickBot="1" x14ac:dyDescent="0.25">
      <c r="A6" s="33">
        <v>100000</v>
      </c>
      <c r="B6" s="50">
        <v>13.676696581489027</v>
      </c>
      <c r="C6" s="2">
        <v>15</v>
      </c>
      <c r="D6" s="49">
        <f>-PMT(C6*0.01/12,B6,A6,0,0)</f>
        <v>7999.9999998985577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IP16"/>
  <sheetViews>
    <sheetView workbookViewId="0">
      <selection activeCell="D14" sqref="D14"/>
    </sheetView>
  </sheetViews>
  <sheetFormatPr baseColWidth="10" defaultColWidth="8.83203125" defaultRowHeight="15" x14ac:dyDescent="0.2"/>
  <cols>
    <col min="3" max="4" width="12.6640625" customWidth="1"/>
  </cols>
  <sheetData>
    <row r="1" spans="1:250" x14ac:dyDescent="0.2">
      <c r="A1" s="2" t="s">
        <v>28</v>
      </c>
      <c r="IP1" t="s">
        <v>96</v>
      </c>
    </row>
    <row r="2" spans="1:250" x14ac:dyDescent="0.2">
      <c r="A2">
        <v>30.12</v>
      </c>
      <c r="IP2" t="s">
        <v>97</v>
      </c>
    </row>
    <row r="4" spans="1:250" x14ac:dyDescent="0.2">
      <c r="C4" s="2" t="s">
        <v>81</v>
      </c>
      <c r="D4" s="2" t="s">
        <v>82</v>
      </c>
    </row>
    <row r="5" spans="1:250" x14ac:dyDescent="0.2">
      <c r="C5">
        <v>2420</v>
      </c>
      <c r="D5">
        <f>C5/Курс</f>
        <v>80.345285524568396</v>
      </c>
    </row>
    <row r="6" spans="1:250" x14ac:dyDescent="0.2">
      <c r="C6">
        <v>1930</v>
      </c>
      <c r="D6" s="2">
        <f>C6/Курс</f>
        <v>64.077025232403713</v>
      </c>
    </row>
    <row r="7" spans="1:250" x14ac:dyDescent="0.2">
      <c r="C7">
        <v>1490</v>
      </c>
      <c r="D7" s="2">
        <f>C7/Курс</f>
        <v>49.468791500664011</v>
      </c>
    </row>
    <row r="8" spans="1:250" x14ac:dyDescent="0.2">
      <c r="C8">
        <v>2930</v>
      </c>
      <c r="D8" s="2">
        <f>C8/Курс</f>
        <v>97.277556440903055</v>
      </c>
    </row>
    <row r="9" spans="1:250" x14ac:dyDescent="0.2">
      <c r="C9">
        <v>3530</v>
      </c>
      <c r="D9" s="2">
        <f>C9/Курс</f>
        <v>117.19787516600265</v>
      </c>
    </row>
    <row r="10" spans="1:250" x14ac:dyDescent="0.2">
      <c r="C10">
        <v>2600</v>
      </c>
      <c r="D10" s="2">
        <f>C10/Курс</f>
        <v>86.321381142098275</v>
      </c>
    </row>
    <row r="11" spans="1:250" x14ac:dyDescent="0.2">
      <c r="C11">
        <v>3030</v>
      </c>
      <c r="D11" s="2">
        <f>C11/Курс</f>
        <v>100.59760956175299</v>
      </c>
    </row>
    <row r="12" spans="1:250" x14ac:dyDescent="0.2">
      <c r="C12">
        <v>1640</v>
      </c>
      <c r="D12" s="2">
        <f>C12/Курс</f>
        <v>54.448871181938912</v>
      </c>
    </row>
    <row r="13" spans="1:250" x14ac:dyDescent="0.2">
      <c r="C13">
        <v>3510</v>
      </c>
      <c r="D13" s="2">
        <f>C13/Курс</f>
        <v>116.53386454183267</v>
      </c>
    </row>
    <row r="14" spans="1:250" x14ac:dyDescent="0.2">
      <c r="C14">
        <v>3750</v>
      </c>
      <c r="D14" s="2">
        <f>C14/Курс</f>
        <v>124.5019920318725</v>
      </c>
    </row>
    <row r="15" spans="1:250" x14ac:dyDescent="0.2">
      <c r="C15">
        <v>1320</v>
      </c>
      <c r="D15" s="2">
        <f>C15/Курс</f>
        <v>43.82470119521912</v>
      </c>
    </row>
    <row r="16" spans="1:250" x14ac:dyDescent="0.2">
      <c r="C16">
        <v>3380</v>
      </c>
      <c r="D16" s="2">
        <f>C16/Курс</f>
        <v>112.21779548472776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IP15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5.5" style="56" customWidth="1"/>
    <col min="2" max="2" width="30.1640625" style="56" customWidth="1"/>
    <col min="3" max="5" width="10.83203125" style="56" customWidth="1"/>
    <col min="6" max="16384" width="8.83203125" style="56"/>
  </cols>
  <sheetData>
    <row r="1" spans="1:250" x14ac:dyDescent="0.2">
      <c r="A1" s="53" t="s">
        <v>57</v>
      </c>
      <c r="B1" s="54" t="s">
        <v>47</v>
      </c>
      <c r="C1" s="54" t="s">
        <v>58</v>
      </c>
      <c r="D1" s="54" t="s">
        <v>59</v>
      </c>
      <c r="E1" s="55" t="s">
        <v>74</v>
      </c>
      <c r="IP1" s="56" t="s">
        <v>96</v>
      </c>
    </row>
    <row r="2" spans="1:250" x14ac:dyDescent="0.2">
      <c r="A2" s="57">
        <v>1</v>
      </c>
      <c r="B2" s="58" t="s">
        <v>60</v>
      </c>
      <c r="C2" s="51">
        <v>5000</v>
      </c>
      <c r="D2" s="51">
        <v>500</v>
      </c>
      <c r="E2" s="59">
        <v>5500</v>
      </c>
      <c r="IP2" s="56" t="s">
        <v>97</v>
      </c>
    </row>
    <row r="3" spans="1:250" x14ac:dyDescent="0.2">
      <c r="A3" s="57">
        <v>2</v>
      </c>
      <c r="B3" s="58" t="s">
        <v>61</v>
      </c>
      <c r="C3" s="51">
        <v>4500</v>
      </c>
      <c r="D3" s="51">
        <v>450</v>
      </c>
      <c r="E3" s="59">
        <v>4950</v>
      </c>
    </row>
    <row r="4" spans="1:250" x14ac:dyDescent="0.2">
      <c r="A4" s="57">
        <v>3</v>
      </c>
      <c r="B4" s="58" t="s">
        <v>62</v>
      </c>
      <c r="C4" s="51">
        <v>3500</v>
      </c>
      <c r="D4" s="51">
        <v>350</v>
      </c>
      <c r="E4" s="59">
        <v>3850</v>
      </c>
    </row>
    <row r="5" spans="1:250" x14ac:dyDescent="0.2">
      <c r="A5" s="57">
        <v>4</v>
      </c>
      <c r="B5" s="58" t="s">
        <v>63</v>
      </c>
      <c r="C5" s="51">
        <v>4700</v>
      </c>
      <c r="D5" s="51">
        <v>470</v>
      </c>
      <c r="E5" s="59">
        <v>5170</v>
      </c>
    </row>
    <row r="6" spans="1:250" x14ac:dyDescent="0.2">
      <c r="A6" s="57">
        <v>5</v>
      </c>
      <c r="B6" s="58" t="s">
        <v>64</v>
      </c>
      <c r="C6" s="51">
        <v>3800</v>
      </c>
      <c r="D6" s="51">
        <v>380</v>
      </c>
      <c r="E6" s="59">
        <v>4180</v>
      </c>
    </row>
    <row r="7" spans="1:250" x14ac:dyDescent="0.2">
      <c r="A7" s="57">
        <v>6</v>
      </c>
      <c r="B7" s="58" t="s">
        <v>65</v>
      </c>
      <c r="C7" s="51">
        <v>3400</v>
      </c>
      <c r="D7" s="51">
        <v>340</v>
      </c>
      <c r="E7" s="59">
        <v>3740</v>
      </c>
    </row>
    <row r="8" spans="1:250" x14ac:dyDescent="0.2">
      <c r="A8" s="57">
        <v>7</v>
      </c>
      <c r="B8" s="58" t="s">
        <v>66</v>
      </c>
      <c r="C8" s="51">
        <v>4500</v>
      </c>
      <c r="D8" s="51">
        <v>450</v>
      </c>
      <c r="E8" s="59">
        <v>4950</v>
      </c>
    </row>
    <row r="9" spans="1:250" x14ac:dyDescent="0.2">
      <c r="A9" s="57">
        <v>8</v>
      </c>
      <c r="B9" s="58" t="s">
        <v>67</v>
      </c>
      <c r="C9" s="51">
        <v>3700</v>
      </c>
      <c r="D9" s="51">
        <v>370</v>
      </c>
      <c r="E9" s="59">
        <v>4070</v>
      </c>
    </row>
    <row r="10" spans="1:250" x14ac:dyDescent="0.2">
      <c r="A10" s="57">
        <v>9</v>
      </c>
      <c r="B10" s="58" t="s">
        <v>68</v>
      </c>
      <c r="C10" s="51">
        <v>2000</v>
      </c>
      <c r="D10" s="51">
        <v>200</v>
      </c>
      <c r="E10" s="59">
        <v>2200</v>
      </c>
    </row>
    <row r="11" spans="1:250" x14ac:dyDescent="0.2">
      <c r="A11" s="57">
        <v>10</v>
      </c>
      <c r="B11" s="58" t="s">
        <v>69</v>
      </c>
      <c r="C11" s="51">
        <v>3100</v>
      </c>
      <c r="D11" s="51">
        <v>310</v>
      </c>
      <c r="E11" s="59">
        <v>3410</v>
      </c>
    </row>
    <row r="12" spans="1:250" x14ac:dyDescent="0.2">
      <c r="A12" s="57">
        <v>11</v>
      </c>
      <c r="B12" s="58" t="s">
        <v>70</v>
      </c>
      <c r="C12" s="51">
        <v>3700</v>
      </c>
      <c r="D12" s="51">
        <v>370</v>
      </c>
      <c r="E12" s="59">
        <v>4070</v>
      </c>
    </row>
    <row r="13" spans="1:250" x14ac:dyDescent="0.2">
      <c r="A13" s="57">
        <v>12</v>
      </c>
      <c r="B13" s="58" t="s">
        <v>71</v>
      </c>
      <c r="C13" s="51">
        <v>1900</v>
      </c>
      <c r="D13" s="51">
        <v>190</v>
      </c>
      <c r="E13" s="59">
        <v>2090</v>
      </c>
    </row>
    <row r="14" spans="1:250" x14ac:dyDescent="0.2">
      <c r="A14" s="57">
        <v>13</v>
      </c>
      <c r="B14" s="58" t="s">
        <v>72</v>
      </c>
      <c r="C14" s="51">
        <v>2700</v>
      </c>
      <c r="D14" s="51">
        <v>270</v>
      </c>
      <c r="E14" s="59">
        <v>2970</v>
      </c>
    </row>
    <row r="15" spans="1:250" ht="16" thickBot="1" x14ac:dyDescent="0.25">
      <c r="A15" s="60">
        <v>14</v>
      </c>
      <c r="B15" s="61" t="s">
        <v>73</v>
      </c>
      <c r="C15" s="52">
        <v>4800</v>
      </c>
      <c r="D15" s="52">
        <v>480</v>
      </c>
      <c r="E15" s="62">
        <v>5280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IP3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0.5" bestFit="1" customWidth="1"/>
    <col min="6" max="6" width="10.5" bestFit="1" customWidth="1"/>
  </cols>
  <sheetData>
    <row r="1" spans="1:250" ht="17" thickBot="1" x14ac:dyDescent="0.25">
      <c r="A1" s="34" t="s">
        <v>91</v>
      </c>
      <c r="F1" s="34" t="s">
        <v>95</v>
      </c>
      <c r="IP1" t="s">
        <v>96</v>
      </c>
    </row>
    <row r="2" spans="1:250" ht="17" thickTop="1" thickBot="1" x14ac:dyDescent="0.25">
      <c r="A2" s="10"/>
      <c r="B2" s="10" t="s">
        <v>88</v>
      </c>
      <c r="C2" s="10" t="s">
        <v>89</v>
      </c>
      <c r="D2" s="10" t="s">
        <v>90</v>
      </c>
      <c r="F2" s="63"/>
      <c r="G2" s="63" t="s">
        <v>88</v>
      </c>
      <c r="H2" s="63" t="s">
        <v>89</v>
      </c>
      <c r="I2" s="63" t="s">
        <v>90</v>
      </c>
      <c r="IP2" t="s">
        <v>97</v>
      </c>
    </row>
    <row r="3" spans="1:250" ht="17" thickTop="1" thickBot="1" x14ac:dyDescent="0.25">
      <c r="A3" s="10" t="s">
        <v>83</v>
      </c>
      <c r="B3" s="10">
        <v>16</v>
      </c>
      <c r="C3" s="10">
        <v>12</v>
      </c>
      <c r="D3" s="10">
        <v>17</v>
      </c>
      <c r="F3" s="63" t="s">
        <v>83</v>
      </c>
      <c r="G3" s="63">
        <v>65</v>
      </c>
      <c r="H3" s="63">
        <v>64</v>
      </c>
      <c r="I3" s="63">
        <v>68</v>
      </c>
    </row>
    <row r="4" spans="1:250" ht="17" thickTop="1" thickBot="1" x14ac:dyDescent="0.25">
      <c r="A4" s="10" t="s">
        <v>84</v>
      </c>
      <c r="B4" s="10">
        <v>16</v>
      </c>
      <c r="C4" s="10">
        <v>16</v>
      </c>
      <c r="D4" s="10">
        <v>10</v>
      </c>
      <c r="F4" s="63" t="s">
        <v>84</v>
      </c>
      <c r="G4" s="63">
        <v>56</v>
      </c>
      <c r="H4" s="63">
        <v>71</v>
      </c>
      <c r="I4" s="63">
        <v>56</v>
      </c>
    </row>
    <row r="5" spans="1:250" ht="17" thickTop="1" thickBot="1" x14ac:dyDescent="0.25">
      <c r="A5" s="10" t="s">
        <v>85</v>
      </c>
      <c r="B5" s="10">
        <v>17</v>
      </c>
      <c r="C5" s="10">
        <v>14</v>
      </c>
      <c r="D5" s="10">
        <v>10</v>
      </c>
      <c r="F5" s="63" t="s">
        <v>85</v>
      </c>
      <c r="G5" s="63">
        <v>64</v>
      </c>
      <c r="H5" s="63">
        <v>54</v>
      </c>
      <c r="I5" s="63">
        <v>59</v>
      </c>
    </row>
    <row r="6" spans="1:250" ht="17" thickTop="1" thickBot="1" x14ac:dyDescent="0.25">
      <c r="A6" s="10" t="s">
        <v>86</v>
      </c>
      <c r="B6" s="10">
        <v>20</v>
      </c>
      <c r="C6" s="10">
        <v>10</v>
      </c>
      <c r="D6" s="10">
        <v>15</v>
      </c>
      <c r="F6" s="63" t="s">
        <v>86</v>
      </c>
      <c r="G6" s="63">
        <v>57</v>
      </c>
      <c r="H6" s="63">
        <v>59</v>
      </c>
      <c r="I6" s="63">
        <v>58</v>
      </c>
    </row>
    <row r="7" spans="1:250" ht="17" thickTop="1" thickBot="1" x14ac:dyDescent="0.25">
      <c r="A7" s="10" t="s">
        <v>87</v>
      </c>
      <c r="B7" s="10">
        <v>13</v>
      </c>
      <c r="C7" s="10">
        <v>17</v>
      </c>
      <c r="D7" s="10">
        <v>19</v>
      </c>
      <c r="F7" s="63" t="s">
        <v>87</v>
      </c>
      <c r="G7" s="63">
        <v>52</v>
      </c>
      <c r="H7" s="63">
        <v>61</v>
      </c>
      <c r="I7" s="63">
        <v>73</v>
      </c>
    </row>
    <row r="8" spans="1:250" ht="16" thickTop="1" x14ac:dyDescent="0.2"/>
    <row r="9" spans="1:250" ht="16" x14ac:dyDescent="0.2">
      <c r="A9" s="34" t="s">
        <v>92</v>
      </c>
      <c r="B9" s="2"/>
      <c r="C9" s="2"/>
      <c r="D9" s="2"/>
    </row>
    <row r="10" spans="1:250" x14ac:dyDescent="0.2">
      <c r="A10" s="10"/>
      <c r="B10" s="10" t="s">
        <v>88</v>
      </c>
      <c r="C10" s="10" t="s">
        <v>89</v>
      </c>
      <c r="D10" s="10" t="s">
        <v>90</v>
      </c>
    </row>
    <row r="11" spans="1:250" x14ac:dyDescent="0.2">
      <c r="A11" s="10" t="s">
        <v>83</v>
      </c>
      <c r="B11" s="10">
        <v>13</v>
      </c>
      <c r="C11" s="10">
        <v>15</v>
      </c>
      <c r="D11" s="10">
        <v>20</v>
      </c>
    </row>
    <row r="12" spans="1:250" x14ac:dyDescent="0.2">
      <c r="A12" s="10" t="s">
        <v>84</v>
      </c>
      <c r="B12" s="10">
        <v>17</v>
      </c>
      <c r="C12" s="10">
        <v>20</v>
      </c>
      <c r="D12" s="10">
        <v>15</v>
      </c>
    </row>
    <row r="13" spans="1:250" x14ac:dyDescent="0.2">
      <c r="A13" s="10" t="s">
        <v>85</v>
      </c>
      <c r="B13" s="10">
        <v>14</v>
      </c>
      <c r="C13" s="10">
        <v>11</v>
      </c>
      <c r="D13" s="10">
        <v>16</v>
      </c>
    </row>
    <row r="14" spans="1:250" x14ac:dyDescent="0.2">
      <c r="A14" s="10" t="s">
        <v>86</v>
      </c>
      <c r="B14" s="10">
        <v>10</v>
      </c>
      <c r="C14" s="10">
        <v>16</v>
      </c>
      <c r="D14" s="10">
        <v>11</v>
      </c>
    </row>
    <row r="15" spans="1:250" x14ac:dyDescent="0.2">
      <c r="A15" s="10" t="s">
        <v>87</v>
      </c>
      <c r="B15" s="10">
        <v>17</v>
      </c>
      <c r="C15" s="10">
        <v>13</v>
      </c>
      <c r="D15" s="10">
        <v>16</v>
      </c>
    </row>
    <row r="17" spans="1:4" ht="16" x14ac:dyDescent="0.2">
      <c r="A17" s="34" t="s">
        <v>93</v>
      </c>
      <c r="B17" s="2"/>
      <c r="C17" s="2"/>
      <c r="D17" s="2"/>
    </row>
    <row r="18" spans="1:4" x14ac:dyDescent="0.2">
      <c r="A18" s="10"/>
      <c r="B18" s="10" t="s">
        <v>88</v>
      </c>
      <c r="C18" s="10" t="s">
        <v>89</v>
      </c>
      <c r="D18" s="10" t="s">
        <v>90</v>
      </c>
    </row>
    <row r="19" spans="1:4" x14ac:dyDescent="0.2">
      <c r="A19" s="10" t="s">
        <v>83</v>
      </c>
      <c r="B19" s="10">
        <v>20</v>
      </c>
      <c r="C19" s="10">
        <v>20</v>
      </c>
      <c r="D19" s="10">
        <v>12</v>
      </c>
    </row>
    <row r="20" spans="1:4" x14ac:dyDescent="0.2">
      <c r="A20" s="10" t="s">
        <v>84</v>
      </c>
      <c r="B20" s="10">
        <v>13</v>
      </c>
      <c r="C20" s="10">
        <v>18</v>
      </c>
      <c r="D20" s="10">
        <v>17</v>
      </c>
    </row>
    <row r="21" spans="1:4" x14ac:dyDescent="0.2">
      <c r="A21" s="10" t="s">
        <v>85</v>
      </c>
      <c r="B21" s="10">
        <v>18</v>
      </c>
      <c r="C21" s="10">
        <v>13</v>
      </c>
      <c r="D21" s="10">
        <v>17</v>
      </c>
    </row>
    <row r="22" spans="1:4" x14ac:dyDescent="0.2">
      <c r="A22" s="10" t="s">
        <v>86</v>
      </c>
      <c r="B22" s="10">
        <v>13</v>
      </c>
      <c r="C22" s="10">
        <v>20</v>
      </c>
      <c r="D22" s="10">
        <v>16</v>
      </c>
    </row>
    <row r="23" spans="1:4" x14ac:dyDescent="0.2">
      <c r="A23" s="10" t="s">
        <v>87</v>
      </c>
      <c r="B23" s="10">
        <v>12</v>
      </c>
      <c r="C23" s="10">
        <v>17</v>
      </c>
      <c r="D23" s="10">
        <v>18</v>
      </c>
    </row>
    <row r="25" spans="1:4" ht="16" x14ac:dyDescent="0.2">
      <c r="A25" s="34" t="s">
        <v>94</v>
      </c>
    </row>
    <row r="26" spans="1:4" x14ac:dyDescent="0.2">
      <c r="A26" s="10"/>
      <c r="B26" s="10" t="s">
        <v>88</v>
      </c>
      <c r="C26" s="10" t="s">
        <v>89</v>
      </c>
      <c r="D26" s="10" t="s">
        <v>90</v>
      </c>
    </row>
    <row r="27" spans="1:4" x14ac:dyDescent="0.2">
      <c r="A27" s="10" t="s">
        <v>83</v>
      </c>
      <c r="B27" s="10">
        <v>16</v>
      </c>
      <c r="C27" s="10">
        <v>17</v>
      </c>
      <c r="D27" s="10">
        <v>19</v>
      </c>
    </row>
    <row r="28" spans="1:4" x14ac:dyDescent="0.2">
      <c r="A28" s="10" t="s">
        <v>84</v>
      </c>
      <c r="B28" s="10">
        <v>10</v>
      </c>
      <c r="C28" s="10">
        <v>17</v>
      </c>
      <c r="D28" s="10">
        <v>14</v>
      </c>
    </row>
    <row r="29" spans="1:4" x14ac:dyDescent="0.2">
      <c r="A29" s="10" t="s">
        <v>85</v>
      </c>
      <c r="B29" s="10">
        <v>15</v>
      </c>
      <c r="C29" s="10">
        <v>16</v>
      </c>
      <c r="D29" s="10">
        <v>16</v>
      </c>
    </row>
    <row r="30" spans="1:4" x14ac:dyDescent="0.2">
      <c r="A30" s="10" t="s">
        <v>86</v>
      </c>
      <c r="B30" s="10">
        <v>14</v>
      </c>
      <c r="C30" s="10">
        <v>13</v>
      </c>
      <c r="D30" s="10">
        <v>16</v>
      </c>
    </row>
    <row r="31" spans="1:4" x14ac:dyDescent="0.2">
      <c r="A31" s="10" t="s">
        <v>87</v>
      </c>
      <c r="B31" s="10">
        <v>10</v>
      </c>
      <c r="C31" s="10">
        <v>14</v>
      </c>
      <c r="D31" s="10">
        <v>20</v>
      </c>
    </row>
  </sheetData>
  <dataConsolidate>
    <dataRefs count="4">
      <dataRef ref="A1:D7" sheet="Лист20"/>
      <dataRef ref="A9:D15" sheet="Лист20"/>
      <dataRef ref="A17:D23" sheet="Лист20"/>
      <dataRef ref="A25:D31" sheet="Лист20"/>
    </dataRefs>
  </dataConsolidate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IP18"/>
  <sheetViews>
    <sheetView workbookViewId="0">
      <selection activeCell="B19" sqref="B19"/>
    </sheetView>
  </sheetViews>
  <sheetFormatPr baseColWidth="10" defaultColWidth="8.83203125" defaultRowHeight="15" x14ac:dyDescent="0.2"/>
  <cols>
    <col min="1" max="2" width="21.5" customWidth="1"/>
  </cols>
  <sheetData>
    <row r="1" spans="1:250" ht="16" x14ac:dyDescent="0.2">
      <c r="A1" s="5" t="s">
        <v>24</v>
      </c>
      <c r="IP1" t="s">
        <v>96</v>
      </c>
    </row>
    <row r="2" spans="1:250" x14ac:dyDescent="0.2">
      <c r="A2" s="6" t="s">
        <v>9</v>
      </c>
      <c r="B2" s="7" t="s">
        <v>10</v>
      </c>
      <c r="IP2" t="s">
        <v>97</v>
      </c>
    </row>
    <row r="3" spans="1:250" x14ac:dyDescent="0.2">
      <c r="A3" s="8" t="s">
        <v>11</v>
      </c>
      <c r="B3" s="9">
        <v>10</v>
      </c>
    </row>
    <row r="4" spans="1:250" x14ac:dyDescent="0.2">
      <c r="A4" s="8" t="s">
        <v>12</v>
      </c>
      <c r="B4" s="9">
        <v>12</v>
      </c>
    </row>
    <row r="5" spans="1:250" x14ac:dyDescent="0.2">
      <c r="A5" s="8" t="s">
        <v>13</v>
      </c>
      <c r="B5" s="9">
        <v>14</v>
      </c>
    </row>
    <row r="6" spans="1:250" x14ac:dyDescent="0.2">
      <c r="A6" s="8" t="s">
        <v>14</v>
      </c>
      <c r="B6" s="9" t="s">
        <v>23</v>
      </c>
    </row>
    <row r="7" spans="1:250" x14ac:dyDescent="0.2">
      <c r="A7" s="8" t="s">
        <v>15</v>
      </c>
      <c r="B7" s="9">
        <v>15</v>
      </c>
    </row>
    <row r="8" spans="1:250" x14ac:dyDescent="0.2">
      <c r="A8" s="8" t="s">
        <v>16</v>
      </c>
      <c r="B8" s="9">
        <v>18</v>
      </c>
    </row>
    <row r="9" spans="1:250" x14ac:dyDescent="0.2">
      <c r="A9" s="8" t="s">
        <v>17</v>
      </c>
      <c r="B9" s="9">
        <v>20</v>
      </c>
    </row>
    <row r="10" spans="1:250" x14ac:dyDescent="0.2">
      <c r="A10" s="8" t="s">
        <v>18</v>
      </c>
      <c r="B10" s="9" t="s">
        <v>25</v>
      </c>
    </row>
    <row r="11" spans="1:250" x14ac:dyDescent="0.2">
      <c r="A11" s="8" t="s">
        <v>19</v>
      </c>
      <c r="B11" s="9">
        <v>25</v>
      </c>
    </row>
    <row r="12" spans="1:250" x14ac:dyDescent="0.2">
      <c r="A12" s="8" t="s">
        <v>20</v>
      </c>
      <c r="B12" s="9">
        <v>27</v>
      </c>
    </row>
    <row r="13" spans="1:250" x14ac:dyDescent="0.2">
      <c r="A13" s="8" t="s">
        <v>21</v>
      </c>
      <c r="B13" s="9">
        <v>24</v>
      </c>
    </row>
    <row r="14" spans="1:250" x14ac:dyDescent="0.2">
      <c r="A14" s="8" t="s">
        <v>22</v>
      </c>
      <c r="B14" s="9">
        <v>25</v>
      </c>
    </row>
    <row r="17" spans="1:2" x14ac:dyDescent="0.2">
      <c r="A17" s="3" t="s">
        <v>26</v>
      </c>
      <c r="B17" s="3">
        <f>SUM(B3:B14)</f>
        <v>190</v>
      </c>
    </row>
    <row r="18" spans="1:2" x14ac:dyDescent="0.2">
      <c r="A18" s="4" t="s">
        <v>27</v>
      </c>
      <c r="B18" s="3">
        <f>AVERAGE(B3:B14)</f>
        <v>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AAC-E93A-4A47-B67F-7A3CA194595F}">
  <sheetPr codeName="name"/>
  <dimension ref="IP1:IP2"/>
  <sheetViews>
    <sheetView workbookViewId="0">
      <selection activeCell="F10" sqref="F10"/>
    </sheetView>
  </sheetViews>
  <sheetFormatPr baseColWidth="10" defaultColWidth="11.5" defaultRowHeight="15" x14ac:dyDescent="0.2"/>
  <sheetData>
    <row r="1" spans="250:250" x14ac:dyDescent="0.2">
      <c r="IP1" t="s">
        <v>96</v>
      </c>
    </row>
    <row r="2" spans="250:250" x14ac:dyDescent="0.2">
      <c r="IP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P2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0.1640625" bestFit="1" customWidth="1"/>
    <col min="2" max="2" width="13.5" bestFit="1" customWidth="1"/>
    <col min="4" max="4" width="10.1640625" bestFit="1" customWidth="1"/>
    <col min="5" max="5" width="13.5" bestFit="1" customWidth="1"/>
  </cols>
  <sheetData>
    <row r="1" spans="1:250" x14ac:dyDescent="0.2">
      <c r="A1" s="10" t="s">
        <v>0</v>
      </c>
      <c r="B1" s="10" t="s">
        <v>28</v>
      </c>
      <c r="IP1" t="s">
        <v>96</v>
      </c>
    </row>
    <row r="2" spans="1:250" x14ac:dyDescent="0.2">
      <c r="A2" s="11">
        <v>40179</v>
      </c>
      <c r="B2" s="10">
        <v>30.185099999999998</v>
      </c>
      <c r="IP2" t="s">
        <v>97</v>
      </c>
    </row>
    <row r="3" spans="1:250" x14ac:dyDescent="0.2">
      <c r="A3" s="11">
        <v>40190</v>
      </c>
      <c r="B3" s="10">
        <v>29.4283</v>
      </c>
    </row>
    <row r="4" spans="1:250" x14ac:dyDescent="0.2">
      <c r="A4" s="11">
        <v>40191</v>
      </c>
      <c r="B4" s="10">
        <v>29.377400000000002</v>
      </c>
    </row>
    <row r="5" spans="1:250" x14ac:dyDescent="0.2">
      <c r="A5" s="11">
        <v>40192</v>
      </c>
      <c r="B5" s="10">
        <v>29.640899999999998</v>
      </c>
    </row>
    <row r="6" spans="1:250" x14ac:dyDescent="0.2">
      <c r="A6" s="11">
        <v>40193</v>
      </c>
      <c r="B6" s="10">
        <v>29.4299</v>
      </c>
    </row>
    <row r="7" spans="1:250" x14ac:dyDescent="0.2">
      <c r="A7" s="11">
        <v>40194</v>
      </c>
      <c r="B7" s="10">
        <v>29.560300000000002</v>
      </c>
    </row>
    <row r="8" spans="1:250" x14ac:dyDescent="0.2">
      <c r="A8" s="11">
        <v>40197</v>
      </c>
      <c r="B8" s="10">
        <v>29.596299999999999</v>
      </c>
    </row>
    <row r="9" spans="1:250" x14ac:dyDescent="0.2">
      <c r="A9" s="11">
        <v>40198</v>
      </c>
      <c r="B9" s="10">
        <v>29.5184</v>
      </c>
    </row>
    <row r="10" spans="1:250" x14ac:dyDescent="0.2">
      <c r="A10" s="11">
        <v>40199</v>
      </c>
      <c r="B10" s="10">
        <v>29.694099999999999</v>
      </c>
    </row>
    <row r="11" spans="1:250" x14ac:dyDescent="0.2">
      <c r="A11" s="11">
        <v>40200</v>
      </c>
      <c r="B11" s="10">
        <v>29.7486</v>
      </c>
    </row>
    <row r="12" spans="1:250" x14ac:dyDescent="0.2">
      <c r="A12" s="11">
        <v>40201</v>
      </c>
      <c r="B12" s="10">
        <v>29.745799999999999</v>
      </c>
    </row>
    <row r="13" spans="1:250" x14ac:dyDescent="0.2">
      <c r="A13" s="11">
        <v>40204</v>
      </c>
      <c r="B13" s="10">
        <v>30.0946</v>
      </c>
    </row>
    <row r="14" spans="1:250" x14ac:dyDescent="0.2">
      <c r="A14" s="11">
        <v>40205</v>
      </c>
      <c r="B14" s="10">
        <v>30.313600000000001</v>
      </c>
    </row>
    <row r="15" spans="1:250" x14ac:dyDescent="0.2">
      <c r="A15" s="11">
        <v>40206</v>
      </c>
      <c r="B15" s="10">
        <v>30.292100000000001</v>
      </c>
    </row>
    <row r="16" spans="1:250" x14ac:dyDescent="0.2">
      <c r="A16" s="11">
        <v>40207</v>
      </c>
      <c r="B16" s="10">
        <v>30.363099999999999</v>
      </c>
    </row>
    <row r="17" spans="1:5" x14ac:dyDescent="0.2">
      <c r="A17" s="11">
        <v>40208</v>
      </c>
      <c r="B17" s="10">
        <v>30.4312</v>
      </c>
    </row>
    <row r="19" spans="1:5" x14ac:dyDescent="0.2">
      <c r="D19" s="10" t="s">
        <v>0</v>
      </c>
      <c r="E19" s="10" t="s">
        <v>28</v>
      </c>
    </row>
    <row r="20" spans="1:5" x14ac:dyDescent="0.2">
      <c r="D20" s="11">
        <v>40192</v>
      </c>
      <c r="E20" s="10">
        <f>VLOOKUP(D20,$A$2:$B$17,2,0)</f>
        <v>29.640899999999998</v>
      </c>
    </row>
    <row r="21" spans="1:5" x14ac:dyDescent="0.2">
      <c r="D21" s="11">
        <v>40194</v>
      </c>
      <c r="E21" s="10">
        <f t="shared" ref="E21:E22" si="0">VLOOKUP(D21,$A$2:$B$17,2,0)</f>
        <v>29.560300000000002</v>
      </c>
    </row>
    <row r="22" spans="1:5" x14ac:dyDescent="0.2">
      <c r="D22" s="11">
        <v>40196</v>
      </c>
      <c r="E22" s="10" t="e">
        <f t="shared" si="0"/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P33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16.83203125" customWidth="1"/>
    <col min="6" max="6" width="12.83203125" customWidth="1"/>
    <col min="7" max="7" width="10.83203125" customWidth="1"/>
  </cols>
  <sheetData>
    <row r="1" spans="1:250" x14ac:dyDescent="0.2">
      <c r="A1" s="2" t="s">
        <v>1</v>
      </c>
      <c r="B1" s="2" t="s">
        <v>29</v>
      </c>
      <c r="IP1" t="s">
        <v>96</v>
      </c>
    </row>
    <row r="2" spans="1:250" x14ac:dyDescent="0.2">
      <c r="A2" s="2" t="s">
        <v>33</v>
      </c>
      <c r="B2" s="2">
        <v>73</v>
      </c>
      <c r="O2" s="2"/>
      <c r="P2" s="2"/>
      <c r="IP2" t="s">
        <v>97</v>
      </c>
    </row>
    <row r="3" spans="1:250" x14ac:dyDescent="0.2">
      <c r="A3" s="2" t="s">
        <v>32</v>
      </c>
      <c r="B3" s="2">
        <v>56</v>
      </c>
      <c r="O3" s="2"/>
      <c r="P3" s="2"/>
    </row>
    <row r="4" spans="1:250" x14ac:dyDescent="0.2">
      <c r="A4" s="2" t="s">
        <v>33</v>
      </c>
      <c r="B4" s="2">
        <v>60</v>
      </c>
      <c r="O4" s="2"/>
      <c r="P4" s="2"/>
    </row>
    <row r="5" spans="1:250" x14ac:dyDescent="0.2">
      <c r="A5" s="2" t="s">
        <v>31</v>
      </c>
      <c r="B5" s="2">
        <v>26</v>
      </c>
      <c r="O5" s="2"/>
      <c r="P5" s="2"/>
    </row>
    <row r="6" spans="1:250" x14ac:dyDescent="0.2">
      <c r="A6" s="2" t="s">
        <v>31</v>
      </c>
      <c r="B6" s="2">
        <v>54</v>
      </c>
      <c r="O6" s="2"/>
      <c r="P6" s="2"/>
    </row>
    <row r="7" spans="1:250" x14ac:dyDescent="0.2">
      <c r="A7" s="2" t="s">
        <v>31</v>
      </c>
      <c r="B7" s="2">
        <v>70</v>
      </c>
      <c r="O7" s="2"/>
      <c r="P7" s="2"/>
    </row>
    <row r="8" spans="1:250" x14ac:dyDescent="0.2">
      <c r="A8" s="2" t="s">
        <v>31</v>
      </c>
      <c r="B8" s="2">
        <v>71</v>
      </c>
      <c r="E8" s="2"/>
      <c r="O8" s="2"/>
      <c r="P8" s="2"/>
    </row>
    <row r="9" spans="1:250" x14ac:dyDescent="0.2">
      <c r="A9" s="2" t="s">
        <v>30</v>
      </c>
      <c r="B9" s="2">
        <v>65</v>
      </c>
      <c r="E9" s="2"/>
      <c r="O9" s="2"/>
      <c r="P9" s="2"/>
    </row>
    <row r="10" spans="1:250" x14ac:dyDescent="0.2">
      <c r="A10" s="2" t="s">
        <v>33</v>
      </c>
      <c r="B10" s="2">
        <v>53</v>
      </c>
      <c r="E10" s="2"/>
      <c r="O10" s="2"/>
      <c r="P10" s="2"/>
    </row>
    <row r="11" spans="1:250" x14ac:dyDescent="0.2">
      <c r="A11" s="2" t="s">
        <v>30</v>
      </c>
      <c r="B11" s="2">
        <v>56</v>
      </c>
      <c r="O11" s="2"/>
      <c r="P11" s="2"/>
    </row>
    <row r="12" spans="1:250" x14ac:dyDescent="0.2">
      <c r="A12" s="2" t="s">
        <v>31</v>
      </c>
      <c r="B12" s="2">
        <v>51</v>
      </c>
      <c r="O12" s="2"/>
      <c r="P12" s="2"/>
    </row>
    <row r="13" spans="1:250" x14ac:dyDescent="0.2">
      <c r="A13" s="2" t="s">
        <v>30</v>
      </c>
      <c r="B13" s="2">
        <v>26</v>
      </c>
      <c r="O13" s="2"/>
      <c r="P13" s="2"/>
    </row>
    <row r="14" spans="1:250" x14ac:dyDescent="0.2">
      <c r="A14" s="2" t="s">
        <v>31</v>
      </c>
      <c r="B14" s="2">
        <v>30</v>
      </c>
      <c r="O14" s="2"/>
      <c r="P14" s="2"/>
    </row>
    <row r="15" spans="1:250" x14ac:dyDescent="0.2">
      <c r="A15" s="2" t="s">
        <v>33</v>
      </c>
      <c r="B15" s="2">
        <v>40</v>
      </c>
      <c r="O15" s="2"/>
      <c r="P15" s="2"/>
    </row>
    <row r="16" spans="1:250" x14ac:dyDescent="0.2">
      <c r="A16" s="2" t="s">
        <v>33</v>
      </c>
      <c r="B16" s="2">
        <v>41</v>
      </c>
      <c r="O16" s="2"/>
      <c r="P16" s="2"/>
    </row>
    <row r="17" spans="1:16" x14ac:dyDescent="0.2">
      <c r="A17" s="2" t="s">
        <v>31</v>
      </c>
      <c r="B17" s="2">
        <v>65</v>
      </c>
      <c r="O17" s="2"/>
      <c r="P17" s="2"/>
    </row>
    <row r="18" spans="1:16" x14ac:dyDescent="0.2">
      <c r="A18" s="2" t="s">
        <v>32</v>
      </c>
      <c r="B18" s="2">
        <v>36</v>
      </c>
      <c r="O18" s="2"/>
      <c r="P18" s="2"/>
    </row>
    <row r="19" spans="1:16" x14ac:dyDescent="0.2">
      <c r="A19" s="2" t="s">
        <v>33</v>
      </c>
      <c r="B19" s="2">
        <v>68</v>
      </c>
      <c r="O19" s="2"/>
      <c r="P19" s="2"/>
    </row>
    <row r="20" spans="1:16" x14ac:dyDescent="0.2">
      <c r="A20" s="2" t="s">
        <v>30</v>
      </c>
      <c r="B20" s="2">
        <v>43</v>
      </c>
      <c r="O20" s="2"/>
      <c r="P20" s="2"/>
    </row>
    <row r="21" spans="1:16" x14ac:dyDescent="0.2">
      <c r="A21" s="2" t="s">
        <v>32</v>
      </c>
      <c r="B21" s="2">
        <v>62</v>
      </c>
      <c r="O21" s="2"/>
      <c r="P21" s="2"/>
    </row>
    <row r="22" spans="1:16" x14ac:dyDescent="0.2">
      <c r="A22" s="2" t="s">
        <v>31</v>
      </c>
      <c r="B22" s="2">
        <v>26</v>
      </c>
      <c r="O22" s="2"/>
      <c r="P22" s="2"/>
    </row>
    <row r="23" spans="1:16" x14ac:dyDescent="0.2">
      <c r="A23" s="2" t="s">
        <v>33</v>
      </c>
      <c r="B23" s="2">
        <v>35</v>
      </c>
      <c r="O23" s="2"/>
      <c r="P23" s="2"/>
    </row>
    <row r="24" spans="1:16" x14ac:dyDescent="0.2">
      <c r="A24" s="2" t="s">
        <v>32</v>
      </c>
      <c r="B24" s="2">
        <v>26</v>
      </c>
      <c r="O24" s="2"/>
      <c r="P24" s="2"/>
    </row>
    <row r="25" spans="1:16" x14ac:dyDescent="0.2">
      <c r="A25" s="2" t="s">
        <v>32</v>
      </c>
      <c r="B25" s="2">
        <v>37</v>
      </c>
      <c r="F25" s="37" t="s">
        <v>99</v>
      </c>
      <c r="G25" s="37" t="s">
        <v>100</v>
      </c>
      <c r="O25" s="2"/>
      <c r="P25" s="2"/>
    </row>
    <row r="26" spans="1:16" x14ac:dyDescent="0.2">
      <c r="A26" s="2" t="s">
        <v>30</v>
      </c>
      <c r="B26" s="2">
        <v>39</v>
      </c>
      <c r="F26" s="10" t="str">
        <f>A2</f>
        <v>ренет</v>
      </c>
      <c r="G26" s="10">
        <f>SUMIF($A$2:$A$31,F26,$B$2:$B$31)</f>
        <v>370</v>
      </c>
      <c r="O26" s="2"/>
      <c r="P26" s="2"/>
    </row>
    <row r="27" spans="1:16" x14ac:dyDescent="0.2">
      <c r="A27" s="2" t="s">
        <v>30</v>
      </c>
      <c r="B27" s="2">
        <v>42</v>
      </c>
      <c r="F27" s="10" t="str">
        <f>A3</f>
        <v>мелба</v>
      </c>
      <c r="G27" s="10">
        <f t="shared" ref="G27:G29" si="0">SUMIF($A$2:$A$31,F27,$B$2:$B$31)</f>
        <v>243</v>
      </c>
      <c r="H27" s="2"/>
      <c r="O27" s="2"/>
      <c r="P27" s="2"/>
    </row>
    <row r="28" spans="1:16" x14ac:dyDescent="0.2">
      <c r="A28" s="2" t="s">
        <v>31</v>
      </c>
      <c r="B28" s="2">
        <v>56</v>
      </c>
      <c r="F28" s="10" t="str">
        <f>A5</f>
        <v>антоновка</v>
      </c>
      <c r="G28" s="10">
        <f t="shared" si="0"/>
        <v>476</v>
      </c>
      <c r="H28" s="2"/>
      <c r="O28" s="2"/>
      <c r="P28" s="2"/>
    </row>
    <row r="29" spans="1:16" x14ac:dyDescent="0.2">
      <c r="A29" s="2" t="s">
        <v>30</v>
      </c>
      <c r="B29" s="2">
        <v>36</v>
      </c>
      <c r="F29" s="10" t="str">
        <f>A9</f>
        <v>анис</v>
      </c>
      <c r="G29" s="10">
        <f t="shared" si="0"/>
        <v>307</v>
      </c>
      <c r="H29" s="2"/>
      <c r="O29" s="2"/>
      <c r="P29" s="2"/>
    </row>
    <row r="30" spans="1:16" x14ac:dyDescent="0.2">
      <c r="A30" s="2" t="s">
        <v>31</v>
      </c>
      <c r="B30" s="2">
        <v>27</v>
      </c>
      <c r="O30" s="2"/>
      <c r="P30" s="2"/>
    </row>
    <row r="31" spans="1:16" x14ac:dyDescent="0.2">
      <c r="A31" s="2" t="s">
        <v>32</v>
      </c>
      <c r="B31" s="2">
        <v>26</v>
      </c>
      <c r="O31" s="2"/>
      <c r="P31" s="2"/>
    </row>
    <row r="33" spans="1:2" x14ac:dyDescent="0.2">
      <c r="A33" t="s">
        <v>2</v>
      </c>
      <c r="B33">
        <f>SUM(B2:B31)</f>
        <v>1396</v>
      </c>
    </row>
  </sheetData>
  <sortState xmlns:xlrd2="http://schemas.microsoft.com/office/spreadsheetml/2017/richdata2" ref="A2:B31">
    <sortCondition ref="B13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IP14"/>
  <sheetViews>
    <sheetView workbookViewId="0">
      <selection activeCell="Q11" sqref="Q11"/>
    </sheetView>
  </sheetViews>
  <sheetFormatPr baseColWidth="10" defaultColWidth="8.83203125" defaultRowHeight="15" x14ac:dyDescent="0.2"/>
  <cols>
    <col min="1" max="1" width="11.6640625" customWidth="1"/>
    <col min="2" max="3" width="13.5" customWidth="1"/>
  </cols>
  <sheetData>
    <row r="1" spans="1:250" ht="21" x14ac:dyDescent="0.25">
      <c r="A1" s="12" t="s">
        <v>34</v>
      </c>
      <c r="IP1" t="s">
        <v>96</v>
      </c>
    </row>
    <row r="2" spans="1:250" x14ac:dyDescent="0.2">
      <c r="A2" s="13" t="s">
        <v>9</v>
      </c>
      <c r="B2" s="13" t="s">
        <v>35</v>
      </c>
      <c r="C2" s="13" t="s">
        <v>36</v>
      </c>
      <c r="IP2" t="s">
        <v>97</v>
      </c>
    </row>
    <row r="3" spans="1:250" x14ac:dyDescent="0.2">
      <c r="A3" s="10" t="s">
        <v>11</v>
      </c>
      <c r="B3" s="10">
        <v>5</v>
      </c>
      <c r="C3" s="10">
        <v>26</v>
      </c>
    </row>
    <row r="4" spans="1:250" x14ac:dyDescent="0.2">
      <c r="A4" s="10" t="s">
        <v>12</v>
      </c>
      <c r="B4" s="10">
        <v>6</v>
      </c>
      <c r="C4" s="10">
        <v>30</v>
      </c>
    </row>
    <row r="5" spans="1:250" x14ac:dyDescent="0.2">
      <c r="A5" s="10" t="s">
        <v>13</v>
      </c>
      <c r="B5" s="10">
        <v>10</v>
      </c>
      <c r="C5" s="10">
        <v>27</v>
      </c>
    </row>
    <row r="6" spans="1:250" x14ac:dyDescent="0.2">
      <c r="A6" s="10" t="s">
        <v>14</v>
      </c>
      <c r="B6" s="10">
        <v>9</v>
      </c>
      <c r="C6" s="10">
        <v>20</v>
      </c>
    </row>
    <row r="7" spans="1:250" x14ac:dyDescent="0.2">
      <c r="A7" s="10" t="s">
        <v>15</v>
      </c>
      <c r="B7" s="10">
        <v>10</v>
      </c>
      <c r="C7" s="10">
        <v>27</v>
      </c>
    </row>
    <row r="8" spans="1:250" x14ac:dyDescent="0.2">
      <c r="A8" s="10" t="s">
        <v>16</v>
      </c>
      <c r="B8" s="10">
        <f>SUMIF($A$2:$A$31,G24,$B$2:$B$31)</f>
        <v>0</v>
      </c>
      <c r="C8" s="10">
        <v>27</v>
      </c>
    </row>
    <row r="9" spans="1:250" x14ac:dyDescent="0.2">
      <c r="A9" s="10" t="s">
        <v>17</v>
      </c>
      <c r="B9" s="10">
        <v>10</v>
      </c>
      <c r="C9" s="10">
        <v>20</v>
      </c>
    </row>
    <row r="10" spans="1:250" x14ac:dyDescent="0.2">
      <c r="A10" s="10" t="s">
        <v>18</v>
      </c>
      <c r="B10" s="10">
        <v>5</v>
      </c>
      <c r="C10" s="10">
        <v>22</v>
      </c>
    </row>
    <row r="11" spans="1:250" x14ac:dyDescent="0.2">
      <c r="A11" s="10" t="s">
        <v>19</v>
      </c>
      <c r="B11" s="10">
        <v>5</v>
      </c>
      <c r="C11" s="10">
        <v>22</v>
      </c>
    </row>
    <row r="12" spans="1:250" x14ac:dyDescent="0.2">
      <c r="A12" s="10" t="s">
        <v>20</v>
      </c>
      <c r="B12" s="10">
        <v>7</v>
      </c>
      <c r="C12" s="10">
        <v>26</v>
      </c>
    </row>
    <row r="13" spans="1:250" x14ac:dyDescent="0.2">
      <c r="A13" s="10" t="s">
        <v>21</v>
      </c>
      <c r="B13" s="10">
        <v>7</v>
      </c>
      <c r="C13" s="10">
        <v>28</v>
      </c>
    </row>
    <row r="14" spans="1:250" x14ac:dyDescent="0.2">
      <c r="A14" s="10" t="s">
        <v>22</v>
      </c>
      <c r="B14" s="10">
        <v>10</v>
      </c>
      <c r="C14" s="10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IP8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12.6640625" customWidth="1"/>
    <col min="8" max="8" width="9.1640625" customWidth="1"/>
    <col min="9" max="11" width="10.83203125" customWidth="1"/>
  </cols>
  <sheetData>
    <row r="1" spans="1:250" ht="32" x14ac:dyDescent="0.2">
      <c r="A1" s="14" t="s">
        <v>38</v>
      </c>
      <c r="B1" s="15">
        <v>6</v>
      </c>
      <c r="C1" s="15">
        <v>12</v>
      </c>
      <c r="D1" s="15">
        <v>18</v>
      </c>
      <c r="E1" s="15">
        <v>24</v>
      </c>
      <c r="F1" s="15">
        <v>36</v>
      </c>
      <c r="G1" s="15">
        <v>48</v>
      </c>
      <c r="IP1" t="s">
        <v>96</v>
      </c>
    </row>
    <row r="2" spans="1:250" ht="48" x14ac:dyDescent="0.2">
      <c r="A2" s="14" t="s">
        <v>37</v>
      </c>
      <c r="B2" s="16">
        <v>2.5000000000000001E-2</v>
      </c>
      <c r="C2" s="16">
        <v>2.75E-2</v>
      </c>
      <c r="D2" s="16">
        <v>0.03</v>
      </c>
      <c r="E2" s="16">
        <v>3.2500000000000001E-2</v>
      </c>
      <c r="F2" s="16">
        <v>3.5000000000000003E-2</v>
      </c>
      <c r="G2" s="16">
        <v>3.7499999999999999E-2</v>
      </c>
      <c r="IP2" t="s">
        <v>97</v>
      </c>
    </row>
    <row r="3" spans="1:250" ht="16" thickBot="1" x14ac:dyDescent="0.25">
      <c r="I3" s="39"/>
      <c r="J3" s="39"/>
      <c r="K3" s="39"/>
    </row>
    <row r="4" spans="1:250" ht="50" thickTop="1" thickBot="1" x14ac:dyDescent="0.25">
      <c r="H4" s="38"/>
      <c r="I4" s="40" t="s">
        <v>42</v>
      </c>
      <c r="J4" s="40" t="s">
        <v>38</v>
      </c>
      <c r="K4" s="41" t="s">
        <v>43</v>
      </c>
    </row>
    <row r="5" spans="1:250" ht="18" thickTop="1" thickBot="1" x14ac:dyDescent="0.25">
      <c r="H5" s="38"/>
      <c r="I5" s="40" t="s">
        <v>39</v>
      </c>
      <c r="J5" s="40">
        <v>18</v>
      </c>
      <c r="K5" s="42">
        <f>LOOKUP(J5,$B$1:$G$1,$B$2:$G$2)</f>
        <v>0.03</v>
      </c>
    </row>
    <row r="6" spans="1:250" ht="18" thickTop="1" thickBot="1" x14ac:dyDescent="0.25">
      <c r="H6" s="38"/>
      <c r="I6" s="40" t="s">
        <v>40</v>
      </c>
      <c r="J6" s="40">
        <v>36</v>
      </c>
      <c r="K6" s="42">
        <f t="shared" ref="K6:K7" si="0">LOOKUP(J6,$B$1:$G$1,$B$2:$G$2)</f>
        <v>3.5000000000000003E-2</v>
      </c>
    </row>
    <row r="7" spans="1:250" ht="18" thickTop="1" thickBot="1" x14ac:dyDescent="0.25">
      <c r="H7" s="38"/>
      <c r="I7" s="43" t="s">
        <v>41</v>
      </c>
      <c r="J7" s="43">
        <v>12</v>
      </c>
      <c r="K7" s="44">
        <f t="shared" si="0"/>
        <v>2.75E-2</v>
      </c>
    </row>
    <row r="8" spans="1:250" ht="16" thickTop="1" x14ac:dyDescent="0.2"/>
  </sheetData>
  <dataValidations disablePrompts="1" count="1">
    <dataValidation type="list" allowBlank="1" showInputMessage="1" showErrorMessage="1" sqref="J5:J7" xr:uid="{00000000-0002-0000-0500-000000000000}">
      <formula1>$B$1:$G$1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IP10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6" bestFit="1" customWidth="1"/>
    <col min="2" max="2" width="19.5" bestFit="1" customWidth="1"/>
  </cols>
  <sheetData>
    <row r="1" spans="1:250" x14ac:dyDescent="0.2">
      <c r="IP1" t="s">
        <v>96</v>
      </c>
    </row>
    <row r="2" spans="1:250" x14ac:dyDescent="0.2">
      <c r="IP2" t="s">
        <v>97</v>
      </c>
    </row>
    <row r="5" spans="1:250" x14ac:dyDescent="0.2">
      <c r="A5" s="45" t="s">
        <v>101</v>
      </c>
      <c r="B5" t="s">
        <v>103</v>
      </c>
    </row>
    <row r="6" spans="1:250" x14ac:dyDescent="0.2">
      <c r="A6" s="46" t="s">
        <v>5</v>
      </c>
      <c r="B6" s="47">
        <v>53800</v>
      </c>
    </row>
    <row r="7" spans="1:250" x14ac:dyDescent="0.2">
      <c r="A7" s="46" t="s">
        <v>4</v>
      </c>
      <c r="B7" s="47">
        <v>48800</v>
      </c>
    </row>
    <row r="8" spans="1:250" x14ac:dyDescent="0.2">
      <c r="A8" s="46" t="s">
        <v>6</v>
      </c>
      <c r="B8" s="47">
        <v>30200</v>
      </c>
    </row>
    <row r="9" spans="1:250" x14ac:dyDescent="0.2">
      <c r="A9" s="46" t="s">
        <v>3</v>
      </c>
      <c r="B9" s="47">
        <v>22400</v>
      </c>
    </row>
    <row r="10" spans="1:250" x14ac:dyDescent="0.2">
      <c r="A10" s="46" t="s">
        <v>102</v>
      </c>
      <c r="B10" s="47">
        <v>155200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IP33"/>
  <sheetViews>
    <sheetView workbookViewId="0">
      <selection activeCell="E34" sqref="E34"/>
    </sheetView>
  </sheetViews>
  <sheetFormatPr baseColWidth="10" defaultColWidth="8.83203125" defaultRowHeight="15" x14ac:dyDescent="0.2"/>
  <cols>
    <col min="1" max="3" width="16.1640625" customWidth="1"/>
  </cols>
  <sheetData>
    <row r="1" spans="1:250" x14ac:dyDescent="0.2">
      <c r="A1" s="2" t="s">
        <v>0</v>
      </c>
      <c r="B1" s="2" t="s">
        <v>1</v>
      </c>
      <c r="C1" s="2" t="s">
        <v>2</v>
      </c>
      <c r="IP1" t="s">
        <v>96</v>
      </c>
    </row>
    <row r="2" spans="1:250" hidden="1" x14ac:dyDescent="0.2">
      <c r="A2" s="1">
        <v>39835</v>
      </c>
      <c r="B2" s="2" t="s">
        <v>5</v>
      </c>
      <c r="C2" s="2">
        <v>5600</v>
      </c>
      <c r="IP2" t="s">
        <v>97</v>
      </c>
    </row>
    <row r="3" spans="1:250" hidden="1" x14ac:dyDescent="0.2">
      <c r="A3" s="1">
        <v>39857</v>
      </c>
      <c r="B3" s="2" t="s">
        <v>4</v>
      </c>
      <c r="C3" s="2">
        <v>1700</v>
      </c>
    </row>
    <row r="4" spans="1:250" hidden="1" x14ac:dyDescent="0.2">
      <c r="A4" s="1">
        <v>39859</v>
      </c>
      <c r="B4" s="2" t="s">
        <v>4</v>
      </c>
      <c r="C4" s="2">
        <v>6600</v>
      </c>
    </row>
    <row r="5" spans="1:250" hidden="1" x14ac:dyDescent="0.2">
      <c r="A5" s="1">
        <v>39867</v>
      </c>
      <c r="B5" s="2" t="s">
        <v>5</v>
      </c>
      <c r="C5" s="2">
        <v>1400</v>
      </c>
    </row>
    <row r="6" spans="1:250" hidden="1" x14ac:dyDescent="0.2">
      <c r="A6" s="1">
        <v>39869</v>
      </c>
      <c r="B6" s="2" t="s">
        <v>4</v>
      </c>
      <c r="C6" s="2">
        <v>7900</v>
      </c>
    </row>
    <row r="7" spans="1:250" hidden="1" x14ac:dyDescent="0.2">
      <c r="A7" s="1">
        <v>39873</v>
      </c>
      <c r="B7" s="2" t="s">
        <v>6</v>
      </c>
      <c r="C7" s="2">
        <v>8300</v>
      </c>
    </row>
    <row r="8" spans="1:250" hidden="1" x14ac:dyDescent="0.2">
      <c r="A8" s="1">
        <v>39880</v>
      </c>
      <c r="B8" s="2" t="s">
        <v>4</v>
      </c>
      <c r="C8" s="2">
        <v>4200</v>
      </c>
    </row>
    <row r="9" spans="1:250" hidden="1" x14ac:dyDescent="0.2">
      <c r="A9" s="1">
        <v>39890</v>
      </c>
      <c r="B9" s="2" t="s">
        <v>5</v>
      </c>
      <c r="C9" s="2">
        <v>6700</v>
      </c>
    </row>
    <row r="10" spans="1:250" hidden="1" x14ac:dyDescent="0.2">
      <c r="A10" s="1">
        <v>39902</v>
      </c>
      <c r="B10" s="2" t="s">
        <v>3</v>
      </c>
      <c r="C10" s="2">
        <v>6400</v>
      </c>
    </row>
    <row r="11" spans="1:250" x14ac:dyDescent="0.2">
      <c r="A11" s="1">
        <v>39924</v>
      </c>
      <c r="B11" s="2" t="s">
        <v>5</v>
      </c>
      <c r="C11" s="2">
        <v>4300</v>
      </c>
    </row>
    <row r="12" spans="1:250" x14ac:dyDescent="0.2">
      <c r="A12" s="1">
        <v>39928</v>
      </c>
      <c r="B12" s="2" t="s">
        <v>4</v>
      </c>
      <c r="C12" s="2">
        <v>1800</v>
      </c>
    </row>
    <row r="13" spans="1:250" x14ac:dyDescent="0.2">
      <c r="A13" s="1">
        <v>39946</v>
      </c>
      <c r="B13" s="2" t="s">
        <v>5</v>
      </c>
      <c r="C13" s="2">
        <v>3200</v>
      </c>
    </row>
    <row r="14" spans="1:250" x14ac:dyDescent="0.2">
      <c r="A14" s="1">
        <v>39953</v>
      </c>
      <c r="B14" s="2" t="s">
        <v>5</v>
      </c>
      <c r="C14" s="2">
        <v>4300</v>
      </c>
    </row>
    <row r="15" spans="1:250" x14ac:dyDescent="0.2">
      <c r="A15" s="1">
        <v>39967</v>
      </c>
      <c r="B15" s="2" t="s">
        <v>5</v>
      </c>
      <c r="C15" s="2">
        <v>3700</v>
      </c>
    </row>
    <row r="16" spans="1:250" x14ac:dyDescent="0.2">
      <c r="A16" s="1">
        <v>39971</v>
      </c>
      <c r="B16" s="2" t="s">
        <v>6</v>
      </c>
      <c r="C16" s="2">
        <v>5700</v>
      </c>
    </row>
    <row r="17" spans="1:3" x14ac:dyDescent="0.2">
      <c r="A17" s="1">
        <v>39978</v>
      </c>
      <c r="B17" s="2" t="s">
        <v>4</v>
      </c>
      <c r="C17" s="2">
        <v>5800</v>
      </c>
    </row>
    <row r="18" spans="1:3" x14ac:dyDescent="0.2">
      <c r="A18" s="1">
        <v>39979</v>
      </c>
      <c r="B18" s="2" t="s">
        <v>5</v>
      </c>
      <c r="C18" s="2">
        <v>6600</v>
      </c>
    </row>
    <row r="19" spans="1:3" hidden="1" x14ac:dyDescent="0.2">
      <c r="A19" s="1">
        <v>39995</v>
      </c>
      <c r="B19" s="2" t="s">
        <v>5</v>
      </c>
      <c r="C19" s="2">
        <v>7000</v>
      </c>
    </row>
    <row r="20" spans="1:3" hidden="1" x14ac:dyDescent="0.2">
      <c r="A20" s="1">
        <v>39998</v>
      </c>
      <c r="B20" s="2" t="s">
        <v>6</v>
      </c>
      <c r="C20" s="2">
        <v>6700</v>
      </c>
    </row>
    <row r="21" spans="1:3" hidden="1" x14ac:dyDescent="0.2">
      <c r="A21" s="1">
        <v>40014</v>
      </c>
      <c r="B21" s="2" t="s">
        <v>3</v>
      </c>
      <c r="C21" s="2">
        <v>1500</v>
      </c>
    </row>
    <row r="22" spans="1:3" hidden="1" x14ac:dyDescent="0.2">
      <c r="A22" s="1">
        <v>40027</v>
      </c>
      <c r="B22" s="2" t="s">
        <v>3</v>
      </c>
      <c r="C22" s="2">
        <v>4900</v>
      </c>
    </row>
    <row r="23" spans="1:3" hidden="1" x14ac:dyDescent="0.2">
      <c r="A23" s="1">
        <v>40031</v>
      </c>
      <c r="B23" s="2" t="s">
        <v>4</v>
      </c>
      <c r="C23" s="2">
        <v>6400</v>
      </c>
    </row>
    <row r="24" spans="1:3" hidden="1" x14ac:dyDescent="0.2">
      <c r="A24" s="1">
        <v>40037</v>
      </c>
      <c r="B24" s="2" t="s">
        <v>6</v>
      </c>
      <c r="C24" s="2">
        <v>3700</v>
      </c>
    </row>
    <row r="25" spans="1:3" hidden="1" x14ac:dyDescent="0.2">
      <c r="A25" s="1">
        <v>40062</v>
      </c>
      <c r="B25" s="2" t="s">
        <v>4</v>
      </c>
      <c r="C25" s="2">
        <v>2300</v>
      </c>
    </row>
    <row r="26" spans="1:3" hidden="1" x14ac:dyDescent="0.2">
      <c r="A26" s="1">
        <v>40067</v>
      </c>
      <c r="B26" s="2" t="s">
        <v>3</v>
      </c>
      <c r="C26" s="2">
        <v>6700</v>
      </c>
    </row>
    <row r="27" spans="1:3" hidden="1" x14ac:dyDescent="0.2">
      <c r="A27" s="1">
        <v>40075</v>
      </c>
      <c r="B27" s="2" t="s">
        <v>6</v>
      </c>
      <c r="C27" s="2">
        <v>5800</v>
      </c>
    </row>
    <row r="28" spans="1:3" hidden="1" x14ac:dyDescent="0.2">
      <c r="A28" s="1">
        <v>40107</v>
      </c>
      <c r="B28" s="2" t="s">
        <v>4</v>
      </c>
      <c r="C28" s="2">
        <v>6600</v>
      </c>
    </row>
    <row r="29" spans="1:3" hidden="1" x14ac:dyDescent="0.2">
      <c r="A29" s="1">
        <v>40112</v>
      </c>
      <c r="B29" s="2" t="s">
        <v>5</v>
      </c>
      <c r="C29" s="2">
        <v>7400</v>
      </c>
    </row>
    <row r="30" spans="1:3" hidden="1" x14ac:dyDescent="0.2">
      <c r="A30" s="1">
        <v>40138</v>
      </c>
      <c r="B30" s="2" t="s">
        <v>4</v>
      </c>
      <c r="C30" s="2">
        <v>5500</v>
      </c>
    </row>
    <row r="31" spans="1:3" hidden="1" x14ac:dyDescent="0.2">
      <c r="A31" s="1">
        <v>40156</v>
      </c>
      <c r="B31" s="2" t="s">
        <v>3</v>
      </c>
      <c r="C31" s="2">
        <v>2900</v>
      </c>
    </row>
    <row r="32" spans="1:3" hidden="1" x14ac:dyDescent="0.2">
      <c r="A32" s="1">
        <v>40176</v>
      </c>
      <c r="B32" s="2" t="s">
        <v>5</v>
      </c>
      <c r="C32" s="2">
        <v>3600</v>
      </c>
    </row>
    <row r="33" spans="1:3" x14ac:dyDescent="0.2">
      <c r="A33" t="s">
        <v>98</v>
      </c>
      <c r="B33" s="2">
        <f>SUBTOTAL(103,Таблица3[Наименование])</f>
        <v>8</v>
      </c>
      <c r="C33" s="2">
        <f>SUBTOTAL(109,Таблица3[Сумма])</f>
        <v>35400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IP32"/>
  <sheetViews>
    <sheetView workbookViewId="0">
      <pane ySplit="1" topLeftCell="A2" activePane="bottomLeft" state="frozen"/>
      <selection pane="bottomLeft" activeCell="O10" sqref="O10"/>
    </sheetView>
  </sheetViews>
  <sheetFormatPr baseColWidth="10" defaultColWidth="8.83203125" defaultRowHeight="15" x14ac:dyDescent="0.2"/>
  <cols>
    <col min="1" max="3" width="16.1640625" customWidth="1"/>
  </cols>
  <sheetData>
    <row r="1" spans="1:250" x14ac:dyDescent="0.2">
      <c r="A1" s="2" t="s">
        <v>0</v>
      </c>
      <c r="B1" s="2" t="s">
        <v>1</v>
      </c>
      <c r="C1" s="2" t="s">
        <v>2</v>
      </c>
      <c r="IP1" t="s">
        <v>96</v>
      </c>
    </row>
    <row r="2" spans="1:250" x14ac:dyDescent="0.2">
      <c r="A2" s="1">
        <v>39873</v>
      </c>
      <c r="B2" s="2" t="s">
        <v>6</v>
      </c>
      <c r="C2" s="48">
        <v>8300</v>
      </c>
      <c r="IP2" t="s">
        <v>97</v>
      </c>
    </row>
    <row r="3" spans="1:250" x14ac:dyDescent="0.2">
      <c r="A3" s="1">
        <v>39869</v>
      </c>
      <c r="B3" s="2" t="s">
        <v>4</v>
      </c>
      <c r="C3" s="48">
        <v>7900</v>
      </c>
    </row>
    <row r="4" spans="1:250" x14ac:dyDescent="0.2">
      <c r="A4" s="1">
        <v>40112</v>
      </c>
      <c r="B4" s="2" t="s">
        <v>5</v>
      </c>
      <c r="C4" s="48">
        <v>7400</v>
      </c>
    </row>
    <row r="5" spans="1:250" x14ac:dyDescent="0.2">
      <c r="A5" s="1">
        <v>39995</v>
      </c>
      <c r="B5" s="2" t="s">
        <v>5</v>
      </c>
      <c r="C5" s="48">
        <v>7000</v>
      </c>
    </row>
    <row r="6" spans="1:250" x14ac:dyDescent="0.2">
      <c r="A6" s="1">
        <v>39890</v>
      </c>
      <c r="B6" s="2" t="s">
        <v>5</v>
      </c>
      <c r="C6" s="48">
        <v>6700</v>
      </c>
    </row>
    <row r="7" spans="1:250" x14ac:dyDescent="0.2">
      <c r="A7" s="1">
        <v>39998</v>
      </c>
      <c r="B7" s="2" t="s">
        <v>6</v>
      </c>
      <c r="C7" s="48">
        <v>6700</v>
      </c>
    </row>
    <row r="8" spans="1:250" x14ac:dyDescent="0.2">
      <c r="A8" s="1">
        <v>40067</v>
      </c>
      <c r="B8" s="2" t="s">
        <v>3</v>
      </c>
      <c r="C8" s="48">
        <v>6700</v>
      </c>
    </row>
    <row r="9" spans="1:250" x14ac:dyDescent="0.2">
      <c r="A9" s="1">
        <v>39859</v>
      </c>
      <c r="B9" s="2" t="s">
        <v>4</v>
      </c>
      <c r="C9" s="48">
        <v>6600</v>
      </c>
    </row>
    <row r="10" spans="1:250" x14ac:dyDescent="0.2">
      <c r="A10" s="1">
        <v>39979</v>
      </c>
      <c r="B10" s="2" t="s">
        <v>5</v>
      </c>
      <c r="C10" s="48">
        <v>6600</v>
      </c>
    </row>
    <row r="11" spans="1:250" x14ac:dyDescent="0.2">
      <c r="A11" s="1">
        <v>40107</v>
      </c>
      <c r="B11" s="2" t="s">
        <v>4</v>
      </c>
      <c r="C11" s="48">
        <v>6600</v>
      </c>
    </row>
    <row r="12" spans="1:250" x14ac:dyDescent="0.2">
      <c r="A12" s="1">
        <v>39902</v>
      </c>
      <c r="B12" s="2" t="s">
        <v>3</v>
      </c>
      <c r="C12" s="48">
        <v>6400</v>
      </c>
    </row>
    <row r="13" spans="1:250" x14ac:dyDescent="0.2">
      <c r="A13" s="1">
        <v>40031</v>
      </c>
      <c r="B13" s="2" t="s">
        <v>4</v>
      </c>
      <c r="C13" s="48">
        <v>6400</v>
      </c>
    </row>
    <row r="14" spans="1:250" x14ac:dyDescent="0.2">
      <c r="A14" s="1">
        <v>39978</v>
      </c>
      <c r="B14" s="2" t="s">
        <v>4</v>
      </c>
      <c r="C14" s="48">
        <v>5800</v>
      </c>
    </row>
    <row r="15" spans="1:250" x14ac:dyDescent="0.2">
      <c r="A15" s="1">
        <v>40075</v>
      </c>
      <c r="B15" s="2" t="s">
        <v>6</v>
      </c>
      <c r="C15" s="48">
        <v>5800</v>
      </c>
    </row>
    <row r="16" spans="1:250" x14ac:dyDescent="0.2">
      <c r="A16" s="1">
        <v>39971</v>
      </c>
      <c r="B16" s="2" t="s">
        <v>6</v>
      </c>
      <c r="C16" s="48">
        <v>5700</v>
      </c>
    </row>
    <row r="17" spans="1:3" x14ac:dyDescent="0.2">
      <c r="A17" s="1">
        <v>39835</v>
      </c>
      <c r="B17" s="2" t="s">
        <v>5</v>
      </c>
      <c r="C17" s="48">
        <v>5600</v>
      </c>
    </row>
    <row r="18" spans="1:3" x14ac:dyDescent="0.2">
      <c r="A18" s="1">
        <v>40138</v>
      </c>
      <c r="B18" s="2" t="s">
        <v>4</v>
      </c>
      <c r="C18" s="48">
        <v>5500</v>
      </c>
    </row>
    <row r="19" spans="1:3" x14ac:dyDescent="0.2">
      <c r="A19" s="1">
        <v>40027</v>
      </c>
      <c r="B19" s="2" t="s">
        <v>3</v>
      </c>
      <c r="C19" s="48">
        <v>4900</v>
      </c>
    </row>
    <row r="20" spans="1:3" x14ac:dyDescent="0.2">
      <c r="A20" s="1">
        <v>39924</v>
      </c>
      <c r="B20" s="2" t="s">
        <v>5</v>
      </c>
      <c r="C20" s="48">
        <v>4300</v>
      </c>
    </row>
    <row r="21" spans="1:3" x14ac:dyDescent="0.2">
      <c r="A21" s="1">
        <v>39953</v>
      </c>
      <c r="B21" s="2" t="s">
        <v>5</v>
      </c>
      <c r="C21" s="48">
        <v>4300</v>
      </c>
    </row>
    <row r="22" spans="1:3" x14ac:dyDescent="0.2">
      <c r="A22" s="1">
        <v>39880</v>
      </c>
      <c r="B22" s="2" t="s">
        <v>4</v>
      </c>
      <c r="C22" s="48">
        <v>4200</v>
      </c>
    </row>
    <row r="23" spans="1:3" x14ac:dyDescent="0.2">
      <c r="A23" s="1">
        <v>39967</v>
      </c>
      <c r="B23" s="2" t="s">
        <v>5</v>
      </c>
      <c r="C23" s="48">
        <v>3700</v>
      </c>
    </row>
    <row r="24" spans="1:3" x14ac:dyDescent="0.2">
      <c r="A24" s="1">
        <v>40037</v>
      </c>
      <c r="B24" s="2" t="s">
        <v>6</v>
      </c>
      <c r="C24" s="48">
        <v>3700</v>
      </c>
    </row>
    <row r="25" spans="1:3" x14ac:dyDescent="0.2">
      <c r="A25" s="1">
        <v>40176</v>
      </c>
      <c r="B25" s="2" t="s">
        <v>5</v>
      </c>
      <c r="C25" s="48">
        <v>3600</v>
      </c>
    </row>
    <row r="26" spans="1:3" x14ac:dyDescent="0.2">
      <c r="A26" s="1">
        <v>39946</v>
      </c>
      <c r="B26" s="2" t="s">
        <v>5</v>
      </c>
      <c r="C26" s="48">
        <v>3200</v>
      </c>
    </row>
    <row r="27" spans="1:3" x14ac:dyDescent="0.2">
      <c r="A27" s="1">
        <v>40156</v>
      </c>
      <c r="B27" s="2" t="s">
        <v>3</v>
      </c>
      <c r="C27" s="48">
        <v>2900</v>
      </c>
    </row>
    <row r="28" spans="1:3" x14ac:dyDescent="0.2">
      <c r="A28" s="1">
        <v>40062</v>
      </c>
      <c r="B28" s="2" t="s">
        <v>4</v>
      </c>
      <c r="C28" s="48">
        <v>2300</v>
      </c>
    </row>
    <row r="29" spans="1:3" x14ac:dyDescent="0.2">
      <c r="A29" s="1">
        <v>39928</v>
      </c>
      <c r="B29" s="2" t="s">
        <v>4</v>
      </c>
      <c r="C29" s="48">
        <v>1800</v>
      </c>
    </row>
    <row r="30" spans="1:3" x14ac:dyDescent="0.2">
      <c r="A30" s="1">
        <v>39857</v>
      </c>
      <c r="B30" s="2" t="s">
        <v>4</v>
      </c>
      <c r="C30" s="48">
        <v>1700</v>
      </c>
    </row>
    <row r="31" spans="1:3" x14ac:dyDescent="0.2">
      <c r="A31" s="1">
        <v>40014</v>
      </c>
      <c r="B31" s="2" t="s">
        <v>3</v>
      </c>
      <c r="C31" s="48">
        <v>1500</v>
      </c>
    </row>
    <row r="32" spans="1:3" x14ac:dyDescent="0.2">
      <c r="A32" s="1">
        <v>39867</v>
      </c>
      <c r="B32" s="2" t="s">
        <v>5</v>
      </c>
      <c r="C32" s="48">
        <v>1400</v>
      </c>
    </row>
  </sheetData>
  <conditionalFormatting sqref="C2:C32">
    <cfRule type="top10" dxfId="3" priority="3" rank="5"/>
  </conditionalFormatting>
  <conditionalFormatting sqref="B2:B32">
    <cfRule type="cellIs" dxfId="2" priority="1" operator="equal">
      <formula>"апельсины"</formula>
    </cfRule>
    <cfRule type="cellIs" dxfId="1" priority="2" operator="equal">
      <formula>"мандарины"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5</vt:i4>
      </vt:variant>
    </vt:vector>
  </HeadingPairs>
  <TitlesOfParts>
    <vt:vector size="25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Лист18</vt:lpstr>
      <vt:lpstr>Лист19</vt:lpstr>
      <vt:lpstr>Лист20</vt:lpstr>
      <vt:lpstr>name</vt:lpstr>
      <vt:lpstr>Курс</vt:lpstr>
      <vt:lpstr>Лист13!Область_печати</vt:lpstr>
      <vt:lpstr>Поставки</vt:lpstr>
      <vt:lpstr>Фрукты</vt:lpstr>
      <vt:lpstr>Лист10!Extract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Microsoft Office User</cp:lastModifiedBy>
  <dcterms:created xsi:type="dcterms:W3CDTF">2010-02-28T21:10:53Z</dcterms:created>
  <dcterms:modified xsi:type="dcterms:W3CDTF">2021-12-01T12:29:32Z</dcterms:modified>
</cp:coreProperties>
</file>