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hidePivotFieldList="1"/>
  <mc:AlternateContent xmlns:mc="http://schemas.openxmlformats.org/markup-compatibility/2006">
    <mc:Choice Requires="x15">
      <x15ac:absPath xmlns:x15ac="http://schemas.microsoft.com/office/spreadsheetml/2010/11/ac" url="C:\Users\xeniy\Desktop\УНИВЕРСИТЕТ\Эксель\К экзамену\"/>
    </mc:Choice>
  </mc:AlternateContent>
  <xr:revisionPtr revIDLastSave="0" documentId="13_ncr:1_{99F2A79A-AE30-4388-AEFD-FFA29E5AE90B}" xr6:coauthVersionLast="46" xr6:coauthVersionMax="46" xr10:uidLastSave="{00000000-0000-0000-0000-000000000000}"/>
  <bookViews>
    <workbookView xWindow="-108" yWindow="-108" windowWidth="23256" windowHeight="12576"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definedNames>
    <definedName name="_xlnm._FilterDatabase" localSheetId="2" hidden="1">КХЛ!$B$1:$H$1254</definedName>
    <definedName name="_xlnm._FilterDatabase" localSheetId="4" hidden="1">Продажи!$E$4:$O$420</definedName>
  </definedNames>
  <calcPr calcId="191029"/>
  <pivotCaches>
    <pivotCache cacheId="4"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8" i="1" l="1"/>
  <c r="D37" i="1"/>
  <c r="H4" i="2" l="1"/>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43" i="1"/>
  <c r="D34" i="1"/>
  <c r="D32" i="1"/>
  <c r="D26" i="1"/>
  <c r="C44" i="1" l="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43" i="1"/>
  <c r="D35" i="1"/>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D33" i="1" a="1"/>
  <c r="D33" i="1" s="1"/>
  <c r="D31" i="1"/>
  <c r="A3" i="6" a="1"/>
  <c r="A4" i="6" s="1"/>
  <c r="D30" i="1"/>
  <c r="D29" i="1" a="1"/>
  <c r="D29" i="1" s="1"/>
  <c r="A17" i="6" l="1"/>
  <c r="A8" i="6"/>
  <c r="A27" i="6"/>
  <c r="A19" i="6"/>
  <c r="A11" i="6"/>
  <c r="A3" i="6"/>
  <c r="A26" i="6"/>
  <c r="A18" i="6"/>
  <c r="A10" i="6"/>
  <c r="A25" i="6"/>
  <c r="A9" i="6"/>
  <c r="A24" i="6"/>
  <c r="A16" i="6"/>
  <c r="A23" i="6"/>
  <c r="A15" i="6"/>
  <c r="A7" i="6"/>
  <c r="A22" i="6"/>
  <c r="A14" i="6"/>
  <c r="A6" i="6"/>
  <c r="A29" i="6"/>
  <c r="A21" i="6"/>
  <c r="A13" i="6"/>
  <c r="A5" i="6"/>
  <c r="A28" i="6"/>
  <c r="A20" i="6"/>
  <c r="A12" i="6"/>
  <c r="R6" i="5" l="1"/>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Q298" i="5"/>
  <c r="Q299" i="5"/>
  <c r="Q300" i="5"/>
  <c r="Q301" i="5"/>
  <c r="Q302" i="5"/>
  <c r="Q303" i="5"/>
  <c r="Q304" i="5"/>
  <c r="Q305" i="5"/>
  <c r="Q306" i="5"/>
  <c r="Q307" i="5"/>
  <c r="Q308" i="5"/>
  <c r="Q309" i="5"/>
  <c r="Q310" i="5"/>
  <c r="Q311" i="5"/>
  <c r="Q312" i="5"/>
  <c r="Q313" i="5"/>
  <c r="Q314" i="5"/>
  <c r="Q315" i="5"/>
  <c r="Q316" i="5"/>
  <c r="Q317" i="5"/>
  <c r="Q318" i="5"/>
  <c r="Q319" i="5"/>
  <c r="Q320" i="5"/>
  <c r="Q321" i="5"/>
  <c r="Q322" i="5"/>
  <c r="Q323" i="5"/>
  <c r="Q324" i="5"/>
  <c r="Q325" i="5"/>
  <c r="Q326" i="5"/>
  <c r="Q327" i="5"/>
  <c r="Q328" i="5"/>
  <c r="Q329" i="5"/>
  <c r="Q330" i="5"/>
  <c r="Q331" i="5"/>
  <c r="Q332" i="5"/>
  <c r="Q333" i="5"/>
  <c r="Q334" i="5"/>
  <c r="Q335" i="5"/>
  <c r="Q336" i="5"/>
  <c r="Q337" i="5"/>
  <c r="Q338" i="5"/>
  <c r="Q339" i="5"/>
  <c r="Q340" i="5"/>
  <c r="Q341" i="5"/>
  <c r="Q342" i="5"/>
  <c r="Q343" i="5"/>
  <c r="Q344" i="5"/>
  <c r="Q345" i="5"/>
  <c r="Q346" i="5"/>
  <c r="Q347" i="5"/>
  <c r="Q348" i="5"/>
  <c r="Q349" i="5"/>
  <c r="Q350" i="5"/>
  <c r="Q351" i="5"/>
  <c r="Q352" i="5"/>
  <c r="Q353" i="5"/>
  <c r="Q354" i="5"/>
  <c r="Q355" i="5"/>
  <c r="Q356" i="5"/>
  <c r="Q357" i="5"/>
  <c r="Q358" i="5"/>
  <c r="Q359" i="5"/>
  <c r="Q360" i="5"/>
  <c r="Q361" i="5"/>
  <c r="Q362" i="5"/>
  <c r="Q363" i="5"/>
  <c r="Q364" i="5"/>
  <c r="Q365" i="5"/>
  <c r="Q366" i="5"/>
  <c r="Q367" i="5"/>
  <c r="Q368" i="5"/>
  <c r="Q369" i="5"/>
  <c r="Q370" i="5"/>
  <c r="Q371" i="5"/>
  <c r="Q372" i="5"/>
  <c r="Q373" i="5"/>
  <c r="Q374" i="5"/>
  <c r="Q375" i="5"/>
  <c r="Q376" i="5"/>
  <c r="Q377" i="5"/>
  <c r="Q378" i="5"/>
  <c r="Q379" i="5"/>
  <c r="Q380" i="5"/>
  <c r="Q381" i="5"/>
  <c r="Q382" i="5"/>
  <c r="Q383" i="5"/>
  <c r="Q384" i="5"/>
  <c r="Q385" i="5"/>
  <c r="Q386" i="5"/>
  <c r="Q387" i="5"/>
  <c r="Q388" i="5"/>
  <c r="Q389" i="5"/>
  <c r="Q390" i="5"/>
  <c r="Q391" i="5"/>
  <c r="Q392" i="5"/>
  <c r="Q393" i="5"/>
  <c r="Q394" i="5"/>
  <c r="Q395" i="5"/>
  <c r="Q396" i="5"/>
  <c r="Q397" i="5"/>
  <c r="Q398" i="5"/>
  <c r="Q399" i="5"/>
  <c r="Q400" i="5"/>
  <c r="Q401" i="5"/>
  <c r="Q402" i="5"/>
  <c r="Q403" i="5"/>
  <c r="Q404" i="5"/>
  <c r="Q405" i="5"/>
  <c r="Q406" i="5"/>
  <c r="Q407" i="5"/>
  <c r="Q408" i="5"/>
  <c r="Q409" i="5"/>
  <c r="Q410" i="5"/>
  <c r="Q411" i="5"/>
  <c r="Q412" i="5"/>
  <c r="Q413" i="5"/>
  <c r="Q414" i="5"/>
  <c r="Q415" i="5"/>
  <c r="Q416" i="5"/>
  <c r="Q417" i="5"/>
  <c r="Q418" i="5"/>
  <c r="Q419" i="5"/>
  <c r="Q420" i="5"/>
  <c r="Q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5" i="5"/>
  <c r="D23" i="1"/>
  <c r="D22" i="1"/>
  <c r="D21" i="1"/>
  <c r="D20" i="1"/>
  <c r="D19" i="1"/>
  <c r="D18" i="1"/>
  <c r="D17" i="1"/>
  <c r="D16" i="1"/>
  <c r="D15" i="1"/>
  <c r="D14" i="1"/>
  <c r="D13" i="1"/>
  <c r="D12" i="1"/>
  <c r="D11" i="1"/>
  <c r="H3" i="2"/>
  <c r="D10" i="1"/>
  <c r="D9" i="1"/>
  <c r="D24" i="1" l="1"/>
  <c r="D25" i="1"/>
  <c r="D27" i="1"/>
  <c r="D7" i="1"/>
  <c r="D6" i="1"/>
  <c r="D5" i="1"/>
  <c r="D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<sst xmlns="http://schemas.openxmlformats.org/spreadsheetml/2006/main" count="8452" uniqueCount="2944">
  <si>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</si>
  <si>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</si>
  <si>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</si>
  <si>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</si>
  <si>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</si>
  <si>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</si>
  <si>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</si>
  <si>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</si>
  <si>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третья квартиль (КВАРТИЛЬ.ВКЛ)цены закрытия?</t>
  </si>
  <si>
    <t>Чему равно среднее значение цены закрытия?</t>
  </si>
  <si>
    <t>Чему равна первая квартиль (КВАРТИЛЬ.ВКЛ)дневной доходности акции?</t>
  </si>
  <si>
    <t>Какова асимметрия дневной доходности акции?</t>
  </si>
  <si>
    <t>Чему равна дисперсия объема торгов?</t>
  </si>
  <si>
    <t>Чему равна медиана 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</si>
  <si>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</si>
  <si>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</si>
  <si>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Австрия меньше или равен 29?</t>
  </si>
  <si>
    <t>Какова суммарная зарплата игроков с амплуа вратарь 1987 года рождения ?</t>
  </si>
  <si>
    <t>Какова средняя зарплата игроков с гражданством Россия с фамилией на букву Л? (ошибку #ДЕЛ/0 замените на 0)</t>
  </si>
  <si>
    <t>Каков возраст игрока под номером 692?</t>
  </si>
  <si>
    <t>Под каким номером в списке идет игрок Бадун Алексей?</t>
  </si>
  <si>
    <t>Используя данные с листа Текст, ответьте на вопросы (каждый вопрос - 1 балл)</t>
  </si>
  <si>
    <t>Какова длина текста?</t>
  </si>
  <si>
    <t>Какой фрагмент текста содержится с 32 по 38 символ включительно?</t>
  </si>
  <si>
    <t>На какой позиции первый раз встречается символ v? (регистр важен)</t>
  </si>
  <si>
    <t>Какова будет длина текста, если убрать все запятые?</t>
  </si>
  <si>
    <t>Сколько всего раз в тексте встречается символ l? (регистр важен)</t>
  </si>
  <si>
    <t>Если сделать все буквы строчными, на какой позиции первый раз встретится символ 2?</t>
  </si>
  <si>
    <t>Используя данные с листа Продажи, ответьте на вопросы (каждый вопрос - 1 балл)</t>
  </si>
  <si>
    <t>Сколько заказов было сделано в июне?</t>
  </si>
  <si>
    <t>Какая доля от общего количества заказов приходится на понедельники?</t>
  </si>
  <si>
    <t>На какую сумму (без учета скидки) было продано чая с 2017-09-24 по 2019-12-02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</si>
  <si>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</si>
  <si>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Лайм было заказано в 2019 году?</t>
  </si>
  <si>
    <t>Какова средняя скидка (десятичная дробь) по продажам в категории Пуэр рассыпной c 19-й по 41-ю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</si>
  <si>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</si>
  <si>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9ти наименьших элементов в строке номер 15?</t>
  </si>
  <si>
    <t>Какое значение содержится на пересечении строки номер 7и столбца номер 5?</t>
  </si>
  <si>
    <t>Чему равно скалярное произведение сроки номер 9и столбца номер 3?</t>
  </si>
  <si>
    <t>В какой(ом) строке массива находится наибольшее значение в столбце номер 12?</t>
  </si>
  <si>
    <t>Сколько четных значений в массиве?</t>
  </si>
  <si>
    <t>Чему равна сумма квадратов разностей элементов строки номер 23 и столбца номер 13?</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</si>
  <si>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</si>
  <si>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</si>
  <si>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</si>
  <si>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</si>
  <si>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r=4.04% , определите чистую приведенную стоимость всех денежных потоков на дату 2015-06-05.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</si>
  <si>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</si>
  <si>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</si>
  <si>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</si>
  <si>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</si>
  <si>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</si>
  <si>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</si>
  <si>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AEP</t>
  </si>
  <si>
    <t>Фамилия, имя</t>
  </si>
  <si>
    <t>Амплуа</t>
  </si>
  <si>
    <t>Дата рождения</t>
  </si>
  <si>
    <t>Возраст</t>
  </si>
  <si>
    <t>Гражданство</t>
  </si>
  <si>
    <t>Зарплата</t>
  </si>
  <si>
    <t>Гегерис Эмилс</t>
  </si>
  <si>
    <t>нападающий</t>
  </si>
  <si>
    <t>23 Июля 1999</t>
  </si>
  <si>
    <t>Латвия</t>
  </si>
  <si>
    <t>Журавлёв Егор</t>
  </si>
  <si>
    <t>защитник</t>
  </si>
  <si>
    <t>12 Апреля 1990</t>
  </si>
  <si>
    <t>Россия</t>
  </si>
  <si>
    <t>Шацкий Никита</t>
  </si>
  <si>
    <t>16 Февраля 1995</t>
  </si>
  <si>
    <t>Моисеев Дмитрий Ал.</t>
  </si>
  <si>
    <t>12 Июня 1995</t>
  </si>
  <si>
    <t>Громов Дмитрий</t>
  </si>
  <si>
    <t>2 Июля 1991</t>
  </si>
  <si>
    <t>Казахстан</t>
  </si>
  <si>
    <t>Огурешников Сергей</t>
  </si>
  <si>
    <t>вратарь</t>
  </si>
  <si>
    <t>4 Апреля 1977</t>
  </si>
  <si>
    <t>Зозуля Илья</t>
  </si>
  <si>
    <t>11 Января 1997</t>
  </si>
  <si>
    <t>Юксеев Александр</t>
  </si>
  <si>
    <t>5 Марта 1988</t>
  </si>
  <si>
    <t>Ибрагимов Марсель</t>
  </si>
  <si>
    <t>4 Августа 1997</t>
  </si>
  <si>
    <t>Комаров Никита</t>
  </si>
  <si>
    <t>28 Июня 1988</t>
  </si>
  <si>
    <t>Протасеня Анатолий</t>
  </si>
  <si>
    <t>26 Января 1990</t>
  </si>
  <si>
    <t>Беларусь</t>
  </si>
  <si>
    <t>Сятери Харри</t>
  </si>
  <si>
    <t>29 Декабря 1989</t>
  </si>
  <si>
    <t>Финляндия</t>
  </si>
  <si>
    <t>Остроушко Артём</t>
  </si>
  <si>
    <t>18 Марта 1974</t>
  </si>
  <si>
    <t>Скутар Марк</t>
  </si>
  <si>
    <t>15 Марта 1994</t>
  </si>
  <si>
    <t>Корпикари Оскари</t>
  </si>
  <si>
    <t>5 Апреля 1984</t>
  </si>
  <si>
    <t>Саулиетис Каспарс</t>
  </si>
  <si>
    <t>12 Июня 1987</t>
  </si>
  <si>
    <t>Щербатов Элиэзер</t>
  </si>
  <si>
    <t>9 Октября 1991</t>
  </si>
  <si>
    <t>Канада</t>
  </si>
  <si>
    <t>Исламов Александр</t>
  </si>
  <si>
    <t>11 Октября 1986</t>
  </si>
  <si>
    <t>Лобанов Илья</t>
  </si>
  <si>
    <t>1 Декабря 1996</t>
  </si>
  <si>
    <t>Конев Андрей</t>
  </si>
  <si>
    <t>26 Января 1989</t>
  </si>
  <si>
    <t>Овечкин Александр</t>
  </si>
  <si>
    <t>17 Сентября 1985</t>
  </si>
  <si>
    <t>Ураков Кирилл</t>
  </si>
  <si>
    <t>21 Декабря 1997</t>
  </si>
  <si>
    <t>Лихотников Артём</t>
  </si>
  <si>
    <t>11 Мая 1994</t>
  </si>
  <si>
    <t>Акишин Дмитрий</t>
  </si>
  <si>
    <t>21 Апреля 1992</t>
  </si>
  <si>
    <t>Сулейманов Рамиль</t>
  </si>
  <si>
    <t>24 Марта 1996</t>
  </si>
  <si>
    <t>Ильенко Артём</t>
  </si>
  <si>
    <t>30 Апреля 1996</t>
  </si>
  <si>
    <t>Фадеев Евгений</t>
  </si>
  <si>
    <t>9 Июля 1982</t>
  </si>
  <si>
    <t>Чащухин Константин</t>
  </si>
  <si>
    <t>6 Мая 1978</t>
  </si>
  <si>
    <t>Поснов Андрей</t>
  </si>
  <si>
    <t>19 Ноября 1981</t>
  </si>
  <si>
    <t>Бабенко Юрий</t>
  </si>
  <si>
    <t>2 Января 1978</t>
  </si>
  <si>
    <t>Петров Дмитрий</t>
  </si>
  <si>
    <t>2 Октября 1985</t>
  </si>
  <si>
    <t>Кукушкин Сергей</t>
  </si>
  <si>
    <t>24 Июля 1985</t>
  </si>
  <si>
    <t>Смолин Михаил</t>
  </si>
  <si>
    <t>4 Сентября 1997</t>
  </si>
  <si>
    <t>Докшин Илья</t>
  </si>
  <si>
    <t>9 Октября 1981</t>
  </si>
  <si>
    <t>Глухов Михаил</t>
  </si>
  <si>
    <t>13 Мая 1988</t>
  </si>
  <si>
    <t>Лупул Джоффри</t>
  </si>
  <si>
    <t>23 Сентября 1983</t>
  </si>
  <si>
    <t>О'Райли Кэл</t>
  </si>
  <si>
    <t>30 Сентября 1986</t>
  </si>
  <si>
    <t>Чернов Павел</t>
  </si>
  <si>
    <t>30 Января 1990</t>
  </si>
  <si>
    <t>Карпухин Павел</t>
  </si>
  <si>
    <t>19 Декабря 1990</t>
  </si>
  <si>
    <t>Заварухин Николай</t>
  </si>
  <si>
    <t>18 Марта 1975</t>
  </si>
  <si>
    <t>Ткачёв Владимир А.</t>
  </si>
  <si>
    <t>5 Октября 1993</t>
  </si>
  <si>
    <t>Баклунд Юхан</t>
  </si>
  <si>
    <t>24 Июля 1981</t>
  </si>
  <si>
    <t>Швеция</t>
  </si>
  <si>
    <t>Коларж Ян</t>
  </si>
  <si>
    <t>22 Ноября 1986</t>
  </si>
  <si>
    <t>Чехия</t>
  </si>
  <si>
    <t>Донченко Илья</t>
  </si>
  <si>
    <t>27 Ноября 1997</t>
  </si>
  <si>
    <t>Житник Алексей</t>
  </si>
  <si>
    <t>10 Октября 1972</t>
  </si>
  <si>
    <t>Савченко Филипп</t>
  </si>
  <si>
    <t>20 Ноября 1991</t>
  </si>
  <si>
    <t>Панов Константин</t>
  </si>
  <si>
    <t>29 Июня 1980</t>
  </si>
  <si>
    <t>Шевчук Михаил</t>
  </si>
  <si>
    <t>19 Сентября 1994</t>
  </si>
  <si>
    <t>Украина</t>
  </si>
  <si>
    <t>Лассила Тему</t>
  </si>
  <si>
    <t>26 Марта 1983</t>
  </si>
  <si>
    <t>Пруха Петр</t>
  </si>
  <si>
    <t>14 Сентября 1982</t>
  </si>
  <si>
    <t>Хагман Никлас</t>
  </si>
  <si>
    <t>5 Декабря 1979</t>
  </si>
  <si>
    <t>Головков Георгс</t>
  </si>
  <si>
    <t>12 Июля 1995</t>
  </si>
  <si>
    <t>Кудашев Данил</t>
  </si>
  <si>
    <t>10 Ноября 1996</t>
  </si>
  <si>
    <t>Лундберг Эмиль</t>
  </si>
  <si>
    <t>11 Января 1982</t>
  </si>
  <si>
    <t>Ниживий Александр</t>
  </si>
  <si>
    <t>16 Сентября 1976</t>
  </si>
  <si>
    <t>Мамедов Тимур</t>
  </si>
  <si>
    <t>7 Февраля 1993</t>
  </si>
  <si>
    <t>Григоренко Евгений</t>
  </si>
  <si>
    <t>11 Августа 1992</t>
  </si>
  <si>
    <t>Челышев Максим</t>
  </si>
  <si>
    <t>18 Сентября 1991</t>
  </si>
  <si>
    <t>Гавриленко Иван</t>
  </si>
  <si>
    <t>5 Июня 1992</t>
  </si>
  <si>
    <t>Иванников Евгений</t>
  </si>
  <si>
    <t>29 Апреля 1991</t>
  </si>
  <si>
    <t>Шаус Ник</t>
  </si>
  <si>
    <t>3 Июля 1986</t>
  </si>
  <si>
    <t>США</t>
  </si>
  <si>
    <t>Неколенко Илья</t>
  </si>
  <si>
    <t>31 Июля 1993</t>
  </si>
  <si>
    <t>Швец-Роговой Артём</t>
  </si>
  <si>
    <t>3 Марта 1995</t>
  </si>
  <si>
    <t>Чванов Сергей</t>
  </si>
  <si>
    <t>20 Мая 1991</t>
  </si>
  <si>
    <t>Петриков Евгений</t>
  </si>
  <si>
    <t>26 Января 1995</t>
  </si>
  <si>
    <t>Баранов Максим</t>
  </si>
  <si>
    <t>3 Марта 1994</t>
  </si>
  <si>
    <t>Рыбалкин Денис</t>
  </si>
  <si>
    <t>21 Апреля 2000</t>
  </si>
  <si>
    <t>Карамнов Виталий</t>
  </si>
  <si>
    <t>8 Августа 1989</t>
  </si>
  <si>
    <t>Шалунов Максим</t>
  </si>
  <si>
    <t>31 Января 1993</t>
  </si>
  <si>
    <t>Савин Иван</t>
  </si>
  <si>
    <t>4 Января 1981</t>
  </si>
  <si>
    <t>Сорокин Егор</t>
  </si>
  <si>
    <t>29 Июня 1997</t>
  </si>
  <si>
    <t>Совэ Янн</t>
  </si>
  <si>
    <t>18 Февраля 1990</t>
  </si>
  <si>
    <t>Сушко Вадим</t>
  </si>
  <si>
    <t>27 Апреля 1986</t>
  </si>
  <si>
    <t>Гарипов Артур</t>
  </si>
  <si>
    <t>26 Января 1985</t>
  </si>
  <si>
    <t>Добрышкин Юрий</t>
  </si>
  <si>
    <t>19 Июля 1979</t>
  </si>
  <si>
    <t>Брахманис Эдийс</t>
  </si>
  <si>
    <t>17 Ноября 1983</t>
  </si>
  <si>
    <t>Максвелл Бен</t>
  </si>
  <si>
    <t>30 Марта 1988</t>
  </si>
  <si>
    <t>Романов Станислав</t>
  </si>
  <si>
    <t>14 Мая 1987</t>
  </si>
  <si>
    <t>Банников Кирилл</t>
  </si>
  <si>
    <t>29 Мая 1990</t>
  </si>
  <si>
    <t>Паленга Евгений</t>
  </si>
  <si>
    <t>27 Января 1993</t>
  </si>
  <si>
    <t>Шафигуллин Булат</t>
  </si>
  <si>
    <t>29 Декабря 1999</t>
  </si>
  <si>
    <t>Галвиньш Гунтис</t>
  </si>
  <si>
    <t>25 Января 1986</t>
  </si>
  <si>
    <t>Шафигулин Григорий</t>
  </si>
  <si>
    <t>13 Января 1985</t>
  </si>
  <si>
    <t>Мартынов Егор</t>
  </si>
  <si>
    <t>15 Августа 1990</t>
  </si>
  <si>
    <t>Рачинский Роман</t>
  </si>
  <si>
    <t>10 Марта 1995</t>
  </si>
  <si>
    <t>Брылин Сергей</t>
  </si>
  <si>
    <t>13 Января 1974</t>
  </si>
  <si>
    <t>Камаев Игорь</t>
  </si>
  <si>
    <t>24 Февраля 1979</t>
  </si>
  <si>
    <t>О'Брайен Джеймс</t>
  </si>
  <si>
    <t>29 Января 1989</t>
  </si>
  <si>
    <t>Новиков Александр</t>
  </si>
  <si>
    <t>5 Июня 1988</t>
  </si>
  <si>
    <t>Скилли Джек</t>
  </si>
  <si>
    <t>19 Мая 1987</t>
  </si>
  <si>
    <t>Блатяк Мирослав</t>
  </si>
  <si>
    <t>25 Мая 1982</t>
  </si>
  <si>
    <t>Трибунцов Атварс</t>
  </si>
  <si>
    <t>14 Октября 1976</t>
  </si>
  <si>
    <t>Валах Юрай</t>
  </si>
  <si>
    <t>1 Февраля 1989</t>
  </si>
  <si>
    <t>Словакия</t>
  </si>
  <si>
    <t>Моисеев Данила</t>
  </si>
  <si>
    <t>25 Июля 1998</t>
  </si>
  <si>
    <t>Кутлак Зденек</t>
  </si>
  <si>
    <t>13 Февраля 1980</t>
  </si>
  <si>
    <t>Попов Кирилл</t>
  </si>
  <si>
    <t>14 Июня 1999</t>
  </si>
  <si>
    <t>Кругликов Иван</t>
  </si>
  <si>
    <t>16 Августа 1996</t>
  </si>
  <si>
    <t>Вишневский Виталий</t>
  </si>
  <si>
    <t>18 Марта 1980</t>
  </si>
  <si>
    <t>Бобровский Сергей</t>
  </si>
  <si>
    <t>20 Сентября 1988</t>
  </si>
  <si>
    <t>Да Коста Стефан</t>
  </si>
  <si>
    <t>11 Июля 1989</t>
  </si>
  <si>
    <t>Франция</t>
  </si>
  <si>
    <t>Алтарёв Дмитрий</t>
  </si>
  <si>
    <t>13 Августа 1980</t>
  </si>
  <si>
    <t>Харью Юхан</t>
  </si>
  <si>
    <t>15 Мая 1986</t>
  </si>
  <si>
    <t>Никифоров Евгений</t>
  </si>
  <si>
    <t>20 Марта 1993</t>
  </si>
  <si>
    <t>Дорожко Максим</t>
  </si>
  <si>
    <t>3 Августа 1998</t>
  </si>
  <si>
    <t>Михеев Артём</t>
  </si>
  <si>
    <t>27 Мая 1995</t>
  </si>
  <si>
    <t>Затёвич Мартин</t>
  </si>
  <si>
    <t>25 Января 1985</t>
  </si>
  <si>
    <t>Дроздецкий Александр</t>
  </si>
  <si>
    <t>11 Октября 1981</t>
  </si>
  <si>
    <t>Столяров Геннадий</t>
  </si>
  <si>
    <t>20 Августа 1986</t>
  </si>
  <si>
    <t>Галайша Александр</t>
  </si>
  <si>
    <t>6 Апреля 1991</t>
  </si>
  <si>
    <t>Коротков Дмитрий</t>
  </si>
  <si>
    <t>26 Мая 1985</t>
  </si>
  <si>
    <t>Кокшаров Юрий</t>
  </si>
  <si>
    <t>1 Ноября 1985</t>
  </si>
  <si>
    <t>Шестёркин Игорь</t>
  </si>
  <si>
    <t>30 Декабря 1995</t>
  </si>
  <si>
    <t>Шуинар Эрик</t>
  </si>
  <si>
    <t>8 Июля 1980</t>
  </si>
  <si>
    <t>Савенков Константин</t>
  </si>
  <si>
    <t>25 Марта 1990</t>
  </si>
  <si>
    <t>Людучин Роман</t>
  </si>
  <si>
    <t>4 Мая 1988</t>
  </si>
  <si>
    <t>Бен-Амор Семир</t>
  </si>
  <si>
    <t>6 Мая 1982</t>
  </si>
  <si>
    <t>Кондрашов Всеволод</t>
  </si>
  <si>
    <t>14 Августа 1993</t>
  </si>
  <si>
    <t>Марыгин Андрей</t>
  </si>
  <si>
    <t>13 Апреля 1989</t>
  </si>
  <si>
    <t>Черноок Павел</t>
  </si>
  <si>
    <t>28 Сентября 1986</t>
  </si>
  <si>
    <t>Калетник Владислав</t>
  </si>
  <si>
    <t>24 Марта 1995</t>
  </si>
  <si>
    <t>Аксёненко Александр</t>
  </si>
  <si>
    <t>8 Марта 1986</t>
  </si>
  <si>
    <t>Шарангович Егор</t>
  </si>
  <si>
    <t>6 Июня 1998</t>
  </si>
  <si>
    <t>Рычагов Андрей</t>
  </si>
  <si>
    <t>25 Августа 1982</t>
  </si>
  <si>
    <t>Гюнге Рихард</t>
  </si>
  <si>
    <t>1 Февраля 1987</t>
  </si>
  <si>
    <t>Павлас Христиан</t>
  </si>
  <si>
    <t>17 Мая 1996</t>
  </si>
  <si>
    <t>Гимбатов Магомед</t>
  </si>
  <si>
    <t>11 Ноября 1990</t>
  </si>
  <si>
    <t>Бодров Евгений</t>
  </si>
  <si>
    <t>8 Января 1988</t>
  </si>
  <si>
    <t>Шарыченков Александр</t>
  </si>
  <si>
    <t>3 Октября 1991</t>
  </si>
  <si>
    <t>Татичек Петр</t>
  </si>
  <si>
    <t>22 Сентября 1983</t>
  </si>
  <si>
    <t>Эминджер Стивен</t>
  </si>
  <si>
    <t>31 Октября 1983</t>
  </si>
  <si>
    <t>Орлов Дмитрий</t>
  </si>
  <si>
    <t>23 Июля 1991</t>
  </si>
  <si>
    <t>Дудик Дмитрий</t>
  </si>
  <si>
    <t>2 Ноября 1977</t>
  </si>
  <si>
    <t>Малышев Антон</t>
  </si>
  <si>
    <t>24 Февраля 1985</t>
  </si>
  <si>
    <t>Мезин Андрей</t>
  </si>
  <si>
    <t>8 Июля 1974</t>
  </si>
  <si>
    <t>Сорокин Илья</t>
  </si>
  <si>
    <t>4 Августа 1995</t>
  </si>
  <si>
    <t>Белов Сергей</t>
  </si>
  <si>
    <t>27 Сентября 1982</t>
  </si>
  <si>
    <t>Чаньи Карол</t>
  </si>
  <si>
    <t>24 Января 1991</t>
  </si>
  <si>
    <t>Секстон Дэн</t>
  </si>
  <si>
    <t>29 Апреля 1987</t>
  </si>
  <si>
    <t>Голещихин Игорь</t>
  </si>
  <si>
    <t>11 Августа 1997</t>
  </si>
  <si>
    <t>Хохлачёв Александр</t>
  </si>
  <si>
    <t>9 Сентября 1993</t>
  </si>
  <si>
    <t>Карлин Руслан</t>
  </si>
  <si>
    <t>2 Февраля 1992</t>
  </si>
  <si>
    <t>Упитис Юрис</t>
  </si>
  <si>
    <t>16 Июня 1991</t>
  </si>
  <si>
    <t>Порселанд Матиас</t>
  </si>
  <si>
    <t>12 Июня 1986</t>
  </si>
  <si>
    <t>Сотниекс Кристапс</t>
  </si>
  <si>
    <t>29 Января 1987</t>
  </si>
  <si>
    <t>Пушкарёв Константин</t>
  </si>
  <si>
    <t>12 Февраля 1985</t>
  </si>
  <si>
    <t>Зарубин Александр</t>
  </si>
  <si>
    <t>22 Июля 1998</t>
  </si>
  <si>
    <t>Болдюк Александр</t>
  </si>
  <si>
    <t>26 Июня 1985</t>
  </si>
  <si>
    <t>Аблаев Кирилл</t>
  </si>
  <si>
    <t>1 Марта 1996</t>
  </si>
  <si>
    <t>Королёв Евгений</t>
  </si>
  <si>
    <t>24 Июля 1978</t>
  </si>
  <si>
    <t>Диксон Стивен</t>
  </si>
  <si>
    <t>7 Сентября 1985</t>
  </si>
  <si>
    <t>Попов Виталий</t>
  </si>
  <si>
    <t>7 Августа 1992</t>
  </si>
  <si>
    <t>Грушка Петр</t>
  </si>
  <si>
    <t>3 Января 1990</t>
  </si>
  <si>
    <t>Валиев Айрат</t>
  </si>
  <si>
    <t>15 Апреля 1991</t>
  </si>
  <si>
    <t>Акмальдинов Александр</t>
  </si>
  <si>
    <t>23 Июня 1994</t>
  </si>
  <si>
    <t>Телегин Иван</t>
  </si>
  <si>
    <t>28 Февраля 1992</t>
  </si>
  <si>
    <t>Мунро Адам</t>
  </si>
  <si>
    <t>12 Ноября 1982</t>
  </si>
  <si>
    <t>Богданов Никита</t>
  </si>
  <si>
    <t>13 Февраля 1995</t>
  </si>
  <si>
    <t>Новотны Иржи</t>
  </si>
  <si>
    <t>12 Августа 1983</t>
  </si>
  <si>
    <t>Пронин Николай</t>
  </si>
  <si>
    <t>13 Апреля 1979</t>
  </si>
  <si>
    <t>Боровков Александр</t>
  </si>
  <si>
    <t>28 Января 1982</t>
  </si>
  <si>
    <t>Беднарж Ярослав</t>
  </si>
  <si>
    <t>9 Ноября 1976</t>
  </si>
  <si>
    <t>Тряничев Александр</t>
  </si>
  <si>
    <t>8 Марта 1987</t>
  </si>
  <si>
    <t>Шишка Юрай</t>
  </si>
  <si>
    <t>Акимов Сергей</t>
  </si>
  <si>
    <t>15 Октября 1976</t>
  </si>
  <si>
    <t>Шварни Иван</t>
  </si>
  <si>
    <t>31 Октября 1984</t>
  </si>
  <si>
    <t>Морозов Иван</t>
  </si>
  <si>
    <t>5 Мая 2000</t>
  </si>
  <si>
    <t>Князев Кирилл</t>
  </si>
  <si>
    <t>9 Июня 1983</t>
  </si>
  <si>
    <t>Хартикайнен Тему</t>
  </si>
  <si>
    <t>3 Мая 1990</t>
  </si>
  <si>
    <t>Юханссон Микаэль</t>
  </si>
  <si>
    <t>27 Июня 1985</t>
  </si>
  <si>
    <t>Кузьменко Андрей</t>
  </si>
  <si>
    <t>4 Февраля 1996</t>
  </si>
  <si>
    <t>Фернхольм Даниэль</t>
  </si>
  <si>
    <t>20 Декабря 1983</t>
  </si>
  <si>
    <t>Шипачёв Вадим</t>
  </si>
  <si>
    <t>12 Марта 1987</t>
  </si>
  <si>
    <t>Егоршев Станислав</t>
  </si>
  <si>
    <t>21 Сентября 1987</t>
  </si>
  <si>
    <t>Лундстрём Юаким</t>
  </si>
  <si>
    <t>25 Февраля 1984</t>
  </si>
  <si>
    <t>Куликов Павел</t>
  </si>
  <si>
    <t>14 Января 1992</t>
  </si>
  <si>
    <t>Денисов Денис</t>
  </si>
  <si>
    <t>31 Декабря 1981</t>
  </si>
  <si>
    <t>Деканич Марк</t>
  </si>
  <si>
    <t>10 Мая 1986</t>
  </si>
  <si>
    <t>Хорватия</t>
  </si>
  <si>
    <t>Вейссманн Эрик</t>
  </si>
  <si>
    <t>27 Мая 1978</t>
  </si>
  <si>
    <t>Дюрягин Денис</t>
  </si>
  <si>
    <t>10 Мая 1995</t>
  </si>
  <si>
    <t>Первышин Андрей</t>
  </si>
  <si>
    <t>2 Февраля 1985</t>
  </si>
  <si>
    <t>Делорье Джефф</t>
  </si>
  <si>
    <t>15 Мая 1984</t>
  </si>
  <si>
    <t>Новопашин Виталий</t>
  </si>
  <si>
    <t>28 Сентября 1978</t>
  </si>
  <si>
    <t>Варянов Владимир</t>
  </si>
  <si>
    <t>30 Марта 1990</t>
  </si>
  <si>
    <t>Зиле Кристапс</t>
  </si>
  <si>
    <t>24 Декабря 1997</t>
  </si>
  <si>
    <t>Алексеев Никита</t>
  </si>
  <si>
    <t>27 Декабря 1981</t>
  </si>
  <si>
    <t>Акифьев Алексей</t>
  </si>
  <si>
    <t>22 Января 1976</t>
  </si>
  <si>
    <t>Сарканис Дейвидс</t>
  </si>
  <si>
    <t>7 Ноября 1994</t>
  </si>
  <si>
    <t>Рундблад Давид</t>
  </si>
  <si>
    <t>8 Октября 1990</t>
  </si>
  <si>
    <t>Пархоменко Константин</t>
  </si>
  <si>
    <t>13 Июля 1996</t>
  </si>
  <si>
    <t>Фиала Ондржей</t>
  </si>
  <si>
    <t>4 Ноября 1987</t>
  </si>
  <si>
    <t>Ючерс Марис</t>
  </si>
  <si>
    <t>18 Июня 1987</t>
  </si>
  <si>
    <t>Кандзюба Станислав</t>
  </si>
  <si>
    <t>12 Января 1996</t>
  </si>
  <si>
    <t>Брендл Павел</t>
  </si>
  <si>
    <t>23 Марта 1981</t>
  </si>
  <si>
    <t>Теряев Сергей</t>
  </si>
  <si>
    <t>13 Октября 1994</t>
  </si>
  <si>
    <t>Лейтон Майкл</t>
  </si>
  <si>
    <t>19 Мая 1981</t>
  </si>
  <si>
    <t>Смирнов Василий</t>
  </si>
  <si>
    <t>25 Июня 1973</t>
  </si>
  <si>
    <t>Микулович Александр</t>
  </si>
  <si>
    <t>1 Июля 1996</t>
  </si>
  <si>
    <t>Белов Антон</t>
  </si>
  <si>
    <t>29 Июля 1986</t>
  </si>
  <si>
    <t>Андерсон Мэтт</t>
  </si>
  <si>
    <t>31 Октября 1982</t>
  </si>
  <si>
    <t>Ржепик Михал</t>
  </si>
  <si>
    <t>31 Декабря 1988</t>
  </si>
  <si>
    <t>Левицкий Игорь</t>
  </si>
  <si>
    <t>4 Августа 1993</t>
  </si>
  <si>
    <t>Первов Антон</t>
  </si>
  <si>
    <t>20 Мая 1997</t>
  </si>
  <si>
    <t>Гроть Денис</t>
  </si>
  <si>
    <t>6 Января 1984</t>
  </si>
  <si>
    <t>Закиев Радик</t>
  </si>
  <si>
    <t>23 Декабря 1986</t>
  </si>
  <si>
    <t>Скороходов Игорь</t>
  </si>
  <si>
    <t>4 Мая 1986</t>
  </si>
  <si>
    <t>Там Микаэль</t>
  </si>
  <si>
    <t>26 Апреля 1991</t>
  </si>
  <si>
    <t>Саллинен Томи</t>
  </si>
  <si>
    <t>11 Февраля 1989</t>
  </si>
  <si>
    <t>Коларик Чад</t>
  </si>
  <si>
    <t>26 Января 1986</t>
  </si>
  <si>
    <t>Эштон Картер</t>
  </si>
  <si>
    <t>1 Апреля 1991</t>
  </si>
  <si>
    <t>Косоуров Алексей</t>
  </si>
  <si>
    <t>29 Июля 1979</t>
  </si>
  <si>
    <t>Валентенко Павел</t>
  </si>
  <si>
    <t>20 Октября 1987</t>
  </si>
  <si>
    <t>Шведов Игорь</t>
  </si>
  <si>
    <t>6 Марта 1987</t>
  </si>
  <si>
    <t>Сёмин Дмитрий</t>
  </si>
  <si>
    <t>14 Августа 1983</t>
  </si>
  <si>
    <t>Кулда Эдгарс</t>
  </si>
  <si>
    <t>13 Ноября 1994</t>
  </si>
  <si>
    <t>Сикора Петр</t>
  </si>
  <si>
    <t>19 Ноября 1976</t>
  </si>
  <si>
    <t>Яруллин Альберт</t>
  </si>
  <si>
    <t>3 Мая 1993</t>
  </si>
  <si>
    <t>Рид Брэндон</t>
  </si>
  <si>
    <t>9 Марта 1981</t>
  </si>
  <si>
    <t>Седлачек Якуб</t>
  </si>
  <si>
    <t>5 Апреля 1990</t>
  </si>
  <si>
    <t>Жариков Дмитрий</t>
  </si>
  <si>
    <t>20 Марта 1992</t>
  </si>
  <si>
    <t>Фрэттин Мэттью</t>
  </si>
  <si>
    <t>3 Января 1988</t>
  </si>
  <si>
    <t>Кривченков Алексей</t>
  </si>
  <si>
    <t>11 Июня 1974</t>
  </si>
  <si>
    <t>Кручинин Андрей</t>
  </si>
  <si>
    <t>18 Мая 1978</t>
  </si>
  <si>
    <t>Поперечный Владислав</t>
  </si>
  <si>
    <t>30 Января 1979</t>
  </si>
  <si>
    <t>Трощинский Алексей</t>
  </si>
  <si>
    <t>9 Октября 1973</t>
  </si>
  <si>
    <t>Кристо Дэнни</t>
  </si>
  <si>
    <t>18 Июня 1990</t>
  </si>
  <si>
    <t>Шашков Глеб</t>
  </si>
  <si>
    <t>13 Апреля 1996</t>
  </si>
  <si>
    <t>Балан Станислав</t>
  </si>
  <si>
    <t>30 Января 1986</t>
  </si>
  <si>
    <t>Чернов Артём</t>
  </si>
  <si>
    <t>28 Апреля 1982</t>
  </si>
  <si>
    <t>Пелевин Александр</t>
  </si>
  <si>
    <t>15 Февраля 1996</t>
  </si>
  <si>
    <t>Редлихс Екабс</t>
  </si>
  <si>
    <t>29 Марта 1982</t>
  </si>
  <si>
    <t>Валеев Игорь</t>
  </si>
  <si>
    <t>9 Января 1981</t>
  </si>
  <si>
    <t>Маклюков Алексей</t>
  </si>
  <si>
    <t>19 Сентября 1993</t>
  </si>
  <si>
    <t>Дерлюк Роман</t>
  </si>
  <si>
    <t>27 Октября 1986</t>
  </si>
  <si>
    <t>Кузьменко Дмитрий</t>
  </si>
  <si>
    <t>4 Января 1991</t>
  </si>
  <si>
    <t>Кознев Алексей</t>
  </si>
  <si>
    <t>3 Октября 1975</t>
  </si>
  <si>
    <t>Григорьев Кирилл</t>
  </si>
  <si>
    <t>5 Января 1995</t>
  </si>
  <si>
    <t>Конрад Бранислав</t>
  </si>
  <si>
    <t>10 Октября 1987</t>
  </si>
  <si>
    <t>Перри Тодд</t>
  </si>
  <si>
    <t>13 Декабря 1986</t>
  </si>
  <si>
    <t>Евдокимов Ярослав</t>
  </si>
  <si>
    <t>18 Сентября 1993</t>
  </si>
  <si>
    <t>Дорофеев Сергей</t>
  </si>
  <si>
    <t>26 Августа 1986</t>
  </si>
  <si>
    <t>Синицын Дмитрий</t>
  </si>
  <si>
    <t>17 Июня 1994</t>
  </si>
  <si>
    <t>Быков Дмитрий</t>
  </si>
  <si>
    <t>5 Мая 1977</t>
  </si>
  <si>
    <t>Спиридонов Андрей</t>
  </si>
  <si>
    <t>21 Мая 1982</t>
  </si>
  <si>
    <t>Воропаев Владислав</t>
  </si>
  <si>
    <t>16 Августа 1995</t>
  </si>
  <si>
    <t>Бойд Дастин</t>
  </si>
  <si>
    <t>16 Июля 1986</t>
  </si>
  <si>
    <t>Кириллов Дмитрий</t>
  </si>
  <si>
    <t>30 Июля 1990</t>
  </si>
  <si>
    <t>Куляш Денис</t>
  </si>
  <si>
    <t>31 Мая 1983</t>
  </si>
  <si>
    <t>Голубев Денис</t>
  </si>
  <si>
    <t>11 Июля 1991</t>
  </si>
  <si>
    <t>Василевский Алексей</t>
  </si>
  <si>
    <t>21 Января 1993</t>
  </si>
  <si>
    <t>Кожанов Константин</t>
  </si>
  <si>
    <t>4 Марта 1999</t>
  </si>
  <si>
    <t>Риддервалль Калле</t>
  </si>
  <si>
    <t>28 Мая 1988</t>
  </si>
  <si>
    <t>Букарев Семён</t>
  </si>
  <si>
    <t>21 Февраля 1997</t>
  </si>
  <si>
    <t>Михайлов Герман</t>
  </si>
  <si>
    <t>5 Декабря 1990</t>
  </si>
  <si>
    <t>Василевич Андрей</t>
  </si>
  <si>
    <t>23 Сентября 1993</t>
  </si>
  <si>
    <t>Копецки Томаш</t>
  </si>
  <si>
    <t>5 Февраля 1982</t>
  </si>
  <si>
    <t>Заливин Александр</t>
  </si>
  <si>
    <t>15 Июля 1990</t>
  </si>
  <si>
    <t>Шегало Павел</t>
  </si>
  <si>
    <t>Перкович Натан</t>
  </si>
  <si>
    <t>15 Октября 1985</t>
  </si>
  <si>
    <t>Ларин Иван</t>
  </si>
  <si>
    <t>28 Января 1991</t>
  </si>
  <si>
    <t>Широков Алексей</t>
  </si>
  <si>
    <t>20 Февраля 1981</t>
  </si>
  <si>
    <t>Дробышевский Михаил</t>
  </si>
  <si>
    <t>18 Июня 1998</t>
  </si>
  <si>
    <t>Луома Микко</t>
  </si>
  <si>
    <t>22 Июня 1976</t>
  </si>
  <si>
    <t>Михеев Илья</t>
  </si>
  <si>
    <t>10 Октября 1994</t>
  </si>
  <si>
    <t>Фаст Виктор</t>
  </si>
  <si>
    <t>8 Августа 1982</t>
  </si>
  <si>
    <t>Коллинз Шон</t>
  </si>
  <si>
    <t>29 Декабря 1988</t>
  </si>
  <si>
    <t>Мраз Бруно</t>
  </si>
  <si>
    <t>13 Апреля 1993</t>
  </si>
  <si>
    <t>Перетягин Денис</t>
  </si>
  <si>
    <t>30 Мая 1991</t>
  </si>
  <si>
    <t>Желобнюк Вадим</t>
  </si>
  <si>
    <t>22 Апреля 1989</t>
  </si>
  <si>
    <t>Шигапов Линар</t>
  </si>
  <si>
    <t>19 Ноября 1986</t>
  </si>
  <si>
    <t>Квятковски Джоэл</t>
  </si>
  <si>
    <t>22 Марта 1977</t>
  </si>
  <si>
    <t>Синегубкин Егор</t>
  </si>
  <si>
    <t>8 Января 2000</t>
  </si>
  <si>
    <t>Кутейкин Андрей</t>
  </si>
  <si>
    <t>30 Сентября 1984</t>
  </si>
  <si>
    <t>Шипов Илья</t>
  </si>
  <si>
    <t>7 Октября 1993</t>
  </si>
  <si>
    <t>Шкенин Николай</t>
  </si>
  <si>
    <t>20 Октября 1990</t>
  </si>
  <si>
    <t>Гусев Сергей</t>
  </si>
  <si>
    <t>31 Июля 1975</t>
  </si>
  <si>
    <t>Лучинкин Сергей</t>
  </si>
  <si>
    <t>16 Октября 1976</t>
  </si>
  <si>
    <t>Петровицки Роберт</t>
  </si>
  <si>
    <t>26 Октября 1973</t>
  </si>
  <si>
    <t>Корешков Александр</t>
  </si>
  <si>
    <t>28 Октября 1968</t>
  </si>
  <si>
    <t>Ердаков Даниил</t>
  </si>
  <si>
    <t>4 Июня 1989</t>
  </si>
  <si>
    <t>Рендулич Борна</t>
  </si>
  <si>
    <t>25 Марта 1992</t>
  </si>
  <si>
    <t>Пестушко Максим</t>
  </si>
  <si>
    <t>9 Февраля 1985</t>
  </si>
  <si>
    <t>Осала Оскар</t>
  </si>
  <si>
    <t>26 Декабря 1987</t>
  </si>
  <si>
    <t>Шишков Владислав</t>
  </si>
  <si>
    <t>19 Марта 1997</t>
  </si>
  <si>
    <t>Суханов Андрей</t>
  </si>
  <si>
    <t>18 Апреля 1996</t>
  </si>
  <si>
    <t>Литвинов Андрей</t>
  </si>
  <si>
    <t>19 Марта 1993</t>
  </si>
  <si>
    <t>Козлов Вячеслав</t>
  </si>
  <si>
    <t>3 Мая 1972</t>
  </si>
  <si>
    <t>Аляев Артём</t>
  </si>
  <si>
    <t>17 Января 1995</t>
  </si>
  <si>
    <t>Шарипзянов Дамир</t>
  </si>
  <si>
    <t>17 Февраля 1996</t>
  </si>
  <si>
    <t>Малютин Максим</t>
  </si>
  <si>
    <t>16 Сентября 1988</t>
  </si>
  <si>
    <t>Богомолов Николай</t>
  </si>
  <si>
    <t>Семёнов Алексей</t>
  </si>
  <si>
    <t>10 Декабря 1986</t>
  </si>
  <si>
    <t>Ландин Майк</t>
  </si>
  <si>
    <t>24 Сентября 1984</t>
  </si>
  <si>
    <t>Игнашин Денис</t>
  </si>
  <si>
    <t>31 Марта 1988</t>
  </si>
  <si>
    <t>Петров Олег</t>
  </si>
  <si>
    <t>18 Апреля 1971</t>
  </si>
  <si>
    <t>Алиу Аким</t>
  </si>
  <si>
    <t>24 Апреля 1989</t>
  </si>
  <si>
    <t>Никонцев Анатолий</t>
  </si>
  <si>
    <t>25 Июня 1990</t>
  </si>
  <si>
    <t>Малевич Владимир</t>
  </si>
  <si>
    <t>2 Июля 1985</t>
  </si>
  <si>
    <t>Янк Богумил</t>
  </si>
  <si>
    <t>6 Июля 1992</t>
  </si>
  <si>
    <t>Щербина Александр</t>
  </si>
  <si>
    <t>6 Августа 1988</t>
  </si>
  <si>
    <t>Исангулов Ильдар</t>
  </si>
  <si>
    <t>20 Мая 1992</t>
  </si>
  <si>
    <t>Козун Брэндон</t>
  </si>
  <si>
    <t>8 Марта 1990</t>
  </si>
  <si>
    <t>Новотны Штепан</t>
  </si>
  <si>
    <t>21 Сентября 1990</t>
  </si>
  <si>
    <t>Скотт Грег</t>
  </si>
  <si>
    <t>3 Июня 1988</t>
  </si>
  <si>
    <t>Морен Джереми</t>
  </si>
  <si>
    <t>16 Апреля 1991</t>
  </si>
  <si>
    <t>Хлыстов Никита</t>
  </si>
  <si>
    <t>23 Июля 1993</t>
  </si>
  <si>
    <t>Дадонов Евгений</t>
  </si>
  <si>
    <t>12 Марта 1989</t>
  </si>
  <si>
    <t>Шишканов Тимофей</t>
  </si>
  <si>
    <t>10 Июня 1983</t>
  </si>
  <si>
    <t>Королёв Сергей</t>
  </si>
  <si>
    <t>28 Декабря 1973</t>
  </si>
  <si>
    <t>Аверин Егор</t>
  </si>
  <si>
    <t>25 Августа 1989</t>
  </si>
  <si>
    <t>Каськов Данил</t>
  </si>
  <si>
    <t>27 Января 1989</t>
  </si>
  <si>
    <t>Йокипакка Юрки</t>
  </si>
  <si>
    <t>20 Августа 1991</t>
  </si>
  <si>
    <t>Букартс Робертс</t>
  </si>
  <si>
    <t>27 Июня 1990</t>
  </si>
  <si>
    <t>Хедберг Эдвин</t>
  </si>
  <si>
    <t>29 Января 1994</t>
  </si>
  <si>
    <t>Радил Лукаш</t>
  </si>
  <si>
    <t>5 Августа 1990</t>
  </si>
  <si>
    <t>Райко Димитрий</t>
  </si>
  <si>
    <t>3 Февраля 1999</t>
  </si>
  <si>
    <t>Бадюков Алексей</t>
  </si>
  <si>
    <t>20 Апреля 1978</t>
  </si>
  <si>
    <t>Селуянов Александр</t>
  </si>
  <si>
    <t>24 Марта 1982</t>
  </si>
  <si>
    <t>Трунёв Максим</t>
  </si>
  <si>
    <t>7 Сентября 1990</t>
  </si>
  <si>
    <t>Гладских Евгений</t>
  </si>
  <si>
    <t>24 Апреля 1982</t>
  </si>
  <si>
    <t>Робитайл Рэнди</t>
  </si>
  <si>
    <t>12 Октября 1975</t>
  </si>
  <si>
    <t>Забавин Константин</t>
  </si>
  <si>
    <t>1 Августа 1995</t>
  </si>
  <si>
    <t>Лепистё Сами</t>
  </si>
  <si>
    <t>17 Октября 1984</t>
  </si>
  <si>
    <t>Наместников Егор</t>
  </si>
  <si>
    <t>5 Апреля 1992</t>
  </si>
  <si>
    <t>Губарев Данил</t>
  </si>
  <si>
    <t>15 Октября 1991</t>
  </si>
  <si>
    <t>Тимкин Евгений</t>
  </si>
  <si>
    <t>3 Сентября 1990</t>
  </si>
  <si>
    <t>Троттер Брок</t>
  </si>
  <si>
    <t>16 Января 1987</t>
  </si>
  <si>
    <t>Филипп Радек</t>
  </si>
  <si>
    <t>12 Февраля 1977</t>
  </si>
  <si>
    <t>Глебов Григорий</t>
  </si>
  <si>
    <t>Сапрыкин Игорь</t>
  </si>
  <si>
    <t>30 Января 1992</t>
  </si>
  <si>
    <t>Мнацян Самвел</t>
  </si>
  <si>
    <t>5 Марта 1990</t>
  </si>
  <si>
    <t>Петрухно Денис</t>
  </si>
  <si>
    <t>18 Сентября 1989</t>
  </si>
  <si>
    <t>Осипов Никита</t>
  </si>
  <si>
    <t>22 Января 1984</t>
  </si>
  <si>
    <t>Кархунен Томи</t>
  </si>
  <si>
    <t>29 Октября 1989</t>
  </si>
  <si>
    <t>Жарков Владимир</t>
  </si>
  <si>
    <t>10 Января 1988</t>
  </si>
  <si>
    <t>Бобков Игорь</t>
  </si>
  <si>
    <t>2 Января 1991</t>
  </si>
  <si>
    <t>Бондырев Игорь</t>
  </si>
  <si>
    <t>4 Июня 1997</t>
  </si>
  <si>
    <t>Ван Гуаньхуа</t>
  </si>
  <si>
    <t>7 Мая 1992</t>
  </si>
  <si>
    <t>Китай</t>
  </si>
  <si>
    <t>Петерссон Андре</t>
  </si>
  <si>
    <t>11 Сентября 1990</t>
  </si>
  <si>
    <t>Трясунов Вячеслав</t>
  </si>
  <si>
    <t>24 Июня 1985</t>
  </si>
  <si>
    <t>Поллок Джеймс</t>
  </si>
  <si>
    <t>16 Апреля 1979</t>
  </si>
  <si>
    <t>Койстинен Вилле</t>
  </si>
  <si>
    <t>17 Июня 1982</t>
  </si>
  <si>
    <t>Энрот Юнас</t>
  </si>
  <si>
    <t>25 Июня 1988</t>
  </si>
  <si>
    <t>Есипов Андрей</t>
  </si>
  <si>
    <t>9 Мая 1980</t>
  </si>
  <si>
    <t>Сафронов Кирилл</t>
  </si>
  <si>
    <t>26 Февраля 1981</t>
  </si>
  <si>
    <t>Ермаков Андрей</t>
  </si>
  <si>
    <t>12 Марта 1994</t>
  </si>
  <si>
    <t>Доненко Богдан</t>
  </si>
  <si>
    <t>24 Октября 1997</t>
  </si>
  <si>
    <t>Орлович-Грудков Денис</t>
  </si>
  <si>
    <t>3 Ноября 1995</t>
  </si>
  <si>
    <t>Потапов Максим</t>
  </si>
  <si>
    <t>25 Мая 1980</t>
  </si>
  <si>
    <t>Уппер Дмитрий</t>
  </si>
  <si>
    <t>27 Июля 1978</t>
  </si>
  <si>
    <t>Липсбергс Робертс</t>
  </si>
  <si>
    <t>29 Июля 1994</t>
  </si>
  <si>
    <t>Харитонов Александр</t>
  </si>
  <si>
    <t>30 Марта 1976</t>
  </si>
  <si>
    <t>Гурьянов Георгий</t>
  </si>
  <si>
    <t>26 Июня 1990</t>
  </si>
  <si>
    <t>Ярвинен Мика</t>
  </si>
  <si>
    <t>15 Ноября 1988</t>
  </si>
  <si>
    <t>Сибгатуллин Адель</t>
  </si>
  <si>
    <t>21 Апреля 1995</t>
  </si>
  <si>
    <t>Ли Олег</t>
  </si>
  <si>
    <t>28 Февраля 1991</t>
  </si>
  <si>
    <t>Заболотнев Андрей</t>
  </si>
  <si>
    <t>20 Января 1982</t>
  </si>
  <si>
    <t>Ключников Юрий</t>
  </si>
  <si>
    <t>17 Сентября 1983</t>
  </si>
  <si>
    <t>Полашек Адам</t>
  </si>
  <si>
    <t>12 Июля 1991</t>
  </si>
  <si>
    <t>Ячанов Дмитрий</t>
  </si>
  <si>
    <t>17 Апреля 1972</t>
  </si>
  <si>
    <t>Рыков Егор</t>
  </si>
  <si>
    <t>14 Апреля 1997</t>
  </si>
  <si>
    <t>Шиафотдинов Камиль</t>
  </si>
  <si>
    <t>3 Октября 1994</t>
  </si>
  <si>
    <t>Титов Александр</t>
  </si>
  <si>
    <t>21 Июня 1991</t>
  </si>
  <si>
    <t>Сиксна Эдгарс</t>
  </si>
  <si>
    <t>15 Января 1993</t>
  </si>
  <si>
    <t>Кухтинов Роман</t>
  </si>
  <si>
    <t>1 Декабря 1975</t>
  </si>
  <si>
    <t>Бойко Иван</t>
  </si>
  <si>
    <t>27 Июня 1991</t>
  </si>
  <si>
    <t>Березин Дмитрий</t>
  </si>
  <si>
    <t>1 Декабря 1992</t>
  </si>
  <si>
    <t>Ниеми Мика</t>
  </si>
  <si>
    <t>10 Марта 1988</t>
  </si>
  <si>
    <t>Воробьёв Иван</t>
  </si>
  <si>
    <t>1 Августа 1996</t>
  </si>
  <si>
    <t>Койвисто Тони</t>
  </si>
  <si>
    <t>5 Ноября 1982</t>
  </si>
  <si>
    <t>Льюис Грант</t>
  </si>
  <si>
    <t>20 Января 1985</t>
  </si>
  <si>
    <t>Щемеров Александр</t>
  </si>
  <si>
    <t>2 Июня 1997</t>
  </si>
  <si>
    <t>Штепанек Якуб</t>
  </si>
  <si>
    <t>20 Июня 1986</t>
  </si>
  <si>
    <t>Крюков Артём</t>
  </si>
  <si>
    <t>5 Марта 1982</t>
  </si>
  <si>
    <t>Новак Ян</t>
  </si>
  <si>
    <t>9 Февраля 1979</t>
  </si>
  <si>
    <t>Девяткин Антон</t>
  </si>
  <si>
    <t>30 Января 2000</t>
  </si>
  <si>
    <t>Нискала Янне</t>
  </si>
  <si>
    <t>22 Сентября 1981</t>
  </si>
  <si>
    <t>Большаков Александр</t>
  </si>
  <si>
    <t>Гиздатуллин Артур</t>
  </si>
  <si>
    <t>8 Августа 1997</t>
  </si>
  <si>
    <t>Пискунов Сергей</t>
  </si>
  <si>
    <t>11 Марта 1981</t>
  </si>
  <si>
    <t>Яковенко Александр</t>
  </si>
  <si>
    <t>22 Февраля 1998</t>
  </si>
  <si>
    <t>Купцов Сергей</t>
  </si>
  <si>
    <t>6 Октября 1994</t>
  </si>
  <si>
    <t>Уилсон Клэй</t>
  </si>
  <si>
    <t>5 Апреля 1983</t>
  </si>
  <si>
    <t>Эллиотт Стефан</t>
  </si>
  <si>
    <t>30 Января 1991</t>
  </si>
  <si>
    <t>Щукин Кирилл</t>
  </si>
  <si>
    <t>24 Февраля 1996</t>
  </si>
  <si>
    <t>Смирнов Александр</t>
  </si>
  <si>
    <t>8 Апреля 1997</t>
  </si>
  <si>
    <t>Коротков Евгений</t>
  </si>
  <si>
    <t>10 Декабря 1987</t>
  </si>
  <si>
    <t>Мосалёв Денис</t>
  </si>
  <si>
    <t>28 Февраля 1986</t>
  </si>
  <si>
    <t>Бардин Николай</t>
  </si>
  <si>
    <t>23 Января 1976</t>
  </si>
  <si>
    <t>Шталс Юрис</t>
  </si>
  <si>
    <t>8 Апреля 1982</t>
  </si>
  <si>
    <t>Кабанов Кирилл</t>
  </si>
  <si>
    <t>16 Июля 1992</t>
  </si>
  <si>
    <t>Сапрыкин Олег</t>
  </si>
  <si>
    <t>12 Февраля 1981</t>
  </si>
  <si>
    <t>Гашек Доминик</t>
  </si>
  <si>
    <t>29 Января 1965</t>
  </si>
  <si>
    <t>Смолец Ян</t>
  </si>
  <si>
    <t>18 Июня 1997</t>
  </si>
  <si>
    <t>Мусатов Игорь</t>
  </si>
  <si>
    <t>23 Сентября 1987</t>
  </si>
  <si>
    <t>Часлава Петр</t>
  </si>
  <si>
    <t>3 Сентября 1979</t>
  </si>
  <si>
    <t>Брит Александр</t>
  </si>
  <si>
    <t>14 Января 1994</t>
  </si>
  <si>
    <t>Бут Дэвид</t>
  </si>
  <si>
    <t>24 Ноября 1984</t>
  </si>
  <si>
    <t>Александров Виктор</t>
  </si>
  <si>
    <t>28 Декабря 1985</t>
  </si>
  <si>
    <t>Хейккинен Илькка</t>
  </si>
  <si>
    <t>13 Ноября 1984</t>
  </si>
  <si>
    <t>Скокан Давид</t>
  </si>
  <si>
    <t>6 Декабря 1988</t>
  </si>
  <si>
    <t>Евсеев Владислав</t>
  </si>
  <si>
    <t>10 Сентября 1984</t>
  </si>
  <si>
    <t>Дацюк Павел</t>
  </si>
  <si>
    <t>20 Июля 1978</t>
  </si>
  <si>
    <t>Страка Йозеф</t>
  </si>
  <si>
    <t>11 Февраля 1978</t>
  </si>
  <si>
    <t>Цимерманис Рихардс</t>
  </si>
  <si>
    <t>22 Марта 1993</t>
  </si>
  <si>
    <t>Мелешко Дмитрий</t>
  </si>
  <si>
    <t>8 Ноября 1982</t>
  </si>
  <si>
    <t>Лушняк Патрик</t>
  </si>
  <si>
    <t>6 Ноября 1988</t>
  </si>
  <si>
    <t>Берестенников Илья</t>
  </si>
  <si>
    <t>9 Августа 1995</t>
  </si>
  <si>
    <t>Алексеев Дмитрий</t>
  </si>
  <si>
    <t>17 Февраля 1998</t>
  </si>
  <si>
    <t>Корепанов Артём</t>
  </si>
  <si>
    <t>21 Января 1998</t>
  </si>
  <si>
    <t>Макаров Александр</t>
  </si>
  <si>
    <t>28 Сентября 1989</t>
  </si>
  <si>
    <t>Хайруллин Марат</t>
  </si>
  <si>
    <t>15 Июля 1996</t>
  </si>
  <si>
    <t>Янус Ярослав</t>
  </si>
  <si>
    <t>21 Сентября 1989</t>
  </si>
  <si>
    <t>Милютин Павел</t>
  </si>
  <si>
    <t>9 Апреля 1990</t>
  </si>
  <si>
    <t>Булатов Алексей</t>
  </si>
  <si>
    <t>24 Января 1978</t>
  </si>
  <si>
    <t>Шкотов Алексей</t>
  </si>
  <si>
    <t>22 Июня 1984</t>
  </si>
  <si>
    <t>Полак Войтех</t>
  </si>
  <si>
    <t>Хацей Евгений</t>
  </si>
  <si>
    <t>8 Сентября 1976</t>
  </si>
  <si>
    <t>Шабуров Дмитрий</t>
  </si>
  <si>
    <t>22 Августа 1996</t>
  </si>
  <si>
    <t>Хьяльмарссон Симон</t>
  </si>
  <si>
    <t>Петров Юрий</t>
  </si>
  <si>
    <t>30 Марта 1984</t>
  </si>
  <si>
    <t>Безина Горан</t>
  </si>
  <si>
    <t>21 Марта 1980</t>
  </si>
  <si>
    <t>Шефер Нолан</t>
  </si>
  <si>
    <t>15 Января 1980</t>
  </si>
  <si>
    <t>Абрамов Сергей</t>
  </si>
  <si>
    <t>1 Февраля 1993</t>
  </si>
  <si>
    <t>Беляков Иван</t>
  </si>
  <si>
    <t>9 Марта 1998</t>
  </si>
  <si>
    <t>Щехура Пол</t>
  </si>
  <si>
    <t>30 Ноября 1985</t>
  </si>
  <si>
    <t>Тортунов Борис</t>
  </si>
  <si>
    <t>14 Августа 1973</t>
  </si>
  <si>
    <t>Котляревский Михаил</t>
  </si>
  <si>
    <t>26 Апреля 1997</t>
  </si>
  <si>
    <t>Щегольков Вадим</t>
  </si>
  <si>
    <t>19 Апреля 1994</t>
  </si>
  <si>
    <t>Вихарев Денис</t>
  </si>
  <si>
    <t>17 Июня 1992</t>
  </si>
  <si>
    <t>Галкин Евгений</t>
  </si>
  <si>
    <t>27 Ноября 1975</t>
  </si>
  <si>
    <t>Бодров Денис</t>
  </si>
  <si>
    <t>22 Августа 1986</t>
  </si>
  <si>
    <t>Уиллси Брайан</t>
  </si>
  <si>
    <t>16 Марта 1978</t>
  </si>
  <si>
    <t>Кориневский Максим</t>
  </si>
  <si>
    <t>25 Июня 1996</t>
  </si>
  <si>
    <t>Варламов Евгений</t>
  </si>
  <si>
    <t>7 Декабря 1976</t>
  </si>
  <si>
    <t>Пиккарайнен Ханну</t>
  </si>
  <si>
    <t>13 Октября 1983</t>
  </si>
  <si>
    <t>Кулик Евгений</t>
  </si>
  <si>
    <t>12 Июня 1993</t>
  </si>
  <si>
    <t>Краснослободцев Вадим</t>
  </si>
  <si>
    <t>16 Августа 1983</t>
  </si>
  <si>
    <t>Субботин Андрей</t>
  </si>
  <si>
    <t>1 Февраля 1973</t>
  </si>
  <si>
    <t>Иванов Георгий</t>
  </si>
  <si>
    <t>25 Сентября 1998</t>
  </si>
  <si>
    <t>Соловьёв Евгений</t>
  </si>
  <si>
    <t>14 Февраля 1992</t>
  </si>
  <si>
    <t>Райт Джеймс</t>
  </si>
  <si>
    <t>24 Марта 1990</t>
  </si>
  <si>
    <t>Мухачёв Андрей</t>
  </si>
  <si>
    <t>21 Июля 1980</t>
  </si>
  <si>
    <t>Авотиньш Угис</t>
  </si>
  <si>
    <t>18 Апреля 1986</t>
  </si>
  <si>
    <t>Захаров Виктор</t>
  </si>
  <si>
    <t>8 Января 1994</t>
  </si>
  <si>
    <t>Ли Никита</t>
  </si>
  <si>
    <t>Анисин Михаил</t>
  </si>
  <si>
    <t>1 Марта 1988</t>
  </si>
  <si>
    <t>Морозов Илья</t>
  </si>
  <si>
    <t>20 Января 1999</t>
  </si>
  <si>
    <t>Глызин Максим</t>
  </si>
  <si>
    <t>7 Января 1995</t>
  </si>
  <si>
    <t>Хлынцев Иван</t>
  </si>
  <si>
    <t>16 Июня 1981</t>
  </si>
  <si>
    <t>Попугаев Никита А.</t>
  </si>
  <si>
    <t>20 Ноября 1998</t>
  </si>
  <si>
    <t>Казакевич Павел</t>
  </si>
  <si>
    <t>28 Октября 1993</t>
  </si>
  <si>
    <t>Емелин Константин</t>
  </si>
  <si>
    <t>4 Декабря 1988</t>
  </si>
  <si>
    <t>Кучин Андрей</t>
  </si>
  <si>
    <t>11 Февраля 1991</t>
  </si>
  <si>
    <t>Вилкойтс Раймондс</t>
  </si>
  <si>
    <t>10 Апреля 1990</t>
  </si>
  <si>
    <t>Скопинцев Андрей</t>
  </si>
  <si>
    <t>28 Сентября 1971</t>
  </si>
  <si>
    <t>Угаров Алексей</t>
  </si>
  <si>
    <t>2 Января 1985</t>
  </si>
  <si>
    <t>Борисов Сергей</t>
  </si>
  <si>
    <t>18 Октября 1985</t>
  </si>
  <si>
    <t>Барош Самуэль</t>
  </si>
  <si>
    <t>10 Февраля 1994</t>
  </si>
  <si>
    <t>Свечников Евгений</t>
  </si>
  <si>
    <t>31 Октября 1996</t>
  </si>
  <si>
    <t>Разгалс Френкс</t>
  </si>
  <si>
    <t>8 Августа 1996</t>
  </si>
  <si>
    <t>Петраков Иван</t>
  </si>
  <si>
    <t>28 Февраля 1994</t>
  </si>
  <si>
    <t>Браст Барри</t>
  </si>
  <si>
    <t>8 Августа 1983</t>
  </si>
  <si>
    <t>Галимов Станислав</t>
  </si>
  <si>
    <t>12 Февраля 1988</t>
  </si>
  <si>
    <t>Подомацкий Егор</t>
  </si>
  <si>
    <t>22 Ноября 1976</t>
  </si>
  <si>
    <t>Развадовский Павел</t>
  </si>
  <si>
    <t>7 Августа 1989</t>
  </si>
  <si>
    <t>Аликин Евгений</t>
  </si>
  <si>
    <t>18 Октября 1994</t>
  </si>
  <si>
    <t>Бучневич Павел</t>
  </si>
  <si>
    <t>17 Апреля 1995</t>
  </si>
  <si>
    <t>Царёв Алексей</t>
  </si>
  <si>
    <t>23 Июня 1997</t>
  </si>
  <si>
    <t>Горячевских Степан</t>
  </si>
  <si>
    <t>Сергушкин Денис</t>
  </si>
  <si>
    <t>29 Июня 1996</t>
  </si>
  <si>
    <t>Жданов Степан</t>
  </si>
  <si>
    <t>Аалтонен Юхаматти</t>
  </si>
  <si>
    <t>4 Июня 1985</t>
  </si>
  <si>
    <t>Кадейкин Александр</t>
  </si>
  <si>
    <t>4 Октября 1993</t>
  </si>
  <si>
    <t>Шабунов Константин</t>
  </si>
  <si>
    <t>28 Декабря 1994</t>
  </si>
  <si>
    <t>Депре Симон</t>
  </si>
  <si>
    <t>27 Июля 1991</t>
  </si>
  <si>
    <t>Чипчура Кайл</t>
  </si>
  <si>
    <t>19 Февраля 1986</t>
  </si>
  <si>
    <t>Бобров Виктор</t>
  </si>
  <si>
    <t>1 Января 1984</t>
  </si>
  <si>
    <t>Хабаров Ярослав</t>
  </si>
  <si>
    <t>5 Марта 1989</t>
  </si>
  <si>
    <t>Камалетдинов Рустем</t>
  </si>
  <si>
    <t>30 Июня 1972</t>
  </si>
  <si>
    <t>Обидин Андрей</t>
  </si>
  <si>
    <t>28 Февраля 1997</t>
  </si>
  <si>
    <t>Чермак Леош</t>
  </si>
  <si>
    <t>13 Марта 1978</t>
  </si>
  <si>
    <t>Копржива Мирослав</t>
  </si>
  <si>
    <t>5 Декабря 1983</t>
  </si>
  <si>
    <t>16 Апреля 1984</t>
  </si>
  <si>
    <t>Лапин Сергей</t>
  </si>
  <si>
    <t>20 Апреля 1996</t>
  </si>
  <si>
    <t>Гиллис Колтон</t>
  </si>
  <si>
    <t>12 Февраля 1989</t>
  </si>
  <si>
    <t>Терещенко Сергей</t>
  </si>
  <si>
    <t>28 Декабря 1991</t>
  </si>
  <si>
    <t>Виинанен Мика</t>
  </si>
  <si>
    <t>21 Июля 1979</t>
  </si>
  <si>
    <t>Пуяц Георгий</t>
  </si>
  <si>
    <t>11 Июня 1981</t>
  </si>
  <si>
    <t>Ворошило Артём</t>
  </si>
  <si>
    <t>13 Августа 1988</t>
  </si>
  <si>
    <t>Кристек Ярослав</t>
  </si>
  <si>
    <t>16 Марта 1980</t>
  </si>
  <si>
    <t>Фокин Владислав</t>
  </si>
  <si>
    <t>8 Июня 1986</t>
  </si>
  <si>
    <t>Билалов Ильшат</t>
  </si>
  <si>
    <t>15 Января 1985</t>
  </si>
  <si>
    <t>Хорак Роман</t>
  </si>
  <si>
    <t>21 Мая 1991</t>
  </si>
  <si>
    <t>Зимин Николай</t>
  </si>
  <si>
    <t>25 Мая 1983</t>
  </si>
  <si>
    <t>Талалуев Илья</t>
  </si>
  <si>
    <t>28 Января 1998</t>
  </si>
  <si>
    <t>Уокер Люк</t>
  </si>
  <si>
    <t>19 Февраля 1990</t>
  </si>
  <si>
    <t>Баландинс Салвис</t>
  </si>
  <si>
    <t>9 Февраля 1996</t>
  </si>
  <si>
    <t>Яремчук Александр</t>
  </si>
  <si>
    <t>22 Августа 1999</t>
  </si>
  <si>
    <t>Орехов Вадим</t>
  </si>
  <si>
    <t>6 Мая 1995</t>
  </si>
  <si>
    <t>Белухин Евгений</t>
  </si>
  <si>
    <t>20 Августа 1983</t>
  </si>
  <si>
    <t>Брюквин Владимир</t>
  </si>
  <si>
    <t>22 Января 1995</t>
  </si>
  <si>
    <t>Норман Джон</t>
  </si>
  <si>
    <t>6 Января 1991</t>
  </si>
  <si>
    <t>Грэм Джон</t>
  </si>
  <si>
    <t>31 Августа 1975</t>
  </si>
  <si>
    <t>Скворцов Юрий</t>
  </si>
  <si>
    <t>14 Марта 1991</t>
  </si>
  <si>
    <t>Рой Дерек</t>
  </si>
  <si>
    <t>4 Мая 1983</t>
  </si>
  <si>
    <t>Горошанский Александр</t>
  </si>
  <si>
    <t>28 Марта 1986</t>
  </si>
  <si>
    <t>Малкин Евгений</t>
  </si>
  <si>
    <t>31 Июля 1986</t>
  </si>
  <si>
    <t>Олвецки Петер</t>
  </si>
  <si>
    <t>11 Октября 1985</t>
  </si>
  <si>
    <t>Гурьянов Денис</t>
  </si>
  <si>
    <t>7 Июня 1997</t>
  </si>
  <si>
    <t>Рита Яни</t>
  </si>
  <si>
    <t>25 Июля 1981</t>
  </si>
  <si>
    <t>Малёваный Антон</t>
  </si>
  <si>
    <t>31 Августа 1995</t>
  </si>
  <si>
    <t>Шикун Александр</t>
  </si>
  <si>
    <t>3 Августа 1999</t>
  </si>
  <si>
    <t>Алексеев Сергей</t>
  </si>
  <si>
    <t>1 Июня 1994</t>
  </si>
  <si>
    <t>Язьков Никита</t>
  </si>
  <si>
    <t>27 Февраля 1996</t>
  </si>
  <si>
    <t>Марин Марк</t>
  </si>
  <si>
    <t>15 Июня 1996</t>
  </si>
  <si>
    <t>Петровицки Рональд</t>
  </si>
  <si>
    <t>15 Февраля 1977</t>
  </si>
  <si>
    <t>Коновалов Илья</t>
  </si>
  <si>
    <t>13 Июля 1998</t>
  </si>
  <si>
    <t>Клепиш Якуб</t>
  </si>
  <si>
    <t>5 Июня 1984</t>
  </si>
  <si>
    <t>Мочалов Фёдор</t>
  </si>
  <si>
    <t>24 Мая 1999</t>
  </si>
  <si>
    <t>Квартальнов Никита</t>
  </si>
  <si>
    <t>22 Февраля 1994</t>
  </si>
  <si>
    <t>Хедстрём Джонатан</t>
  </si>
  <si>
    <t>27 Декабря 1977</t>
  </si>
  <si>
    <t>Кагайкин Сергей</t>
  </si>
  <si>
    <t>10 Ноября 1980</t>
  </si>
  <si>
    <t>Диц Даррен</t>
  </si>
  <si>
    <t>17 Июля 1993</t>
  </si>
  <si>
    <t>Трушков Александр</t>
  </si>
  <si>
    <t>31 Июля 1996</t>
  </si>
  <si>
    <t>Кашпар Лукаш</t>
  </si>
  <si>
    <t>23 Сентября 1985</t>
  </si>
  <si>
    <t>Жульдиков Никита</t>
  </si>
  <si>
    <t>Егин Владислав</t>
  </si>
  <si>
    <t>Смирнов Алексей</t>
  </si>
  <si>
    <t>Шелепнёв Ян</t>
  </si>
  <si>
    <t>16 Февраля 1993</t>
  </si>
  <si>
    <t>Захарчук Степан</t>
  </si>
  <si>
    <t>30 Ноября 1986</t>
  </si>
  <si>
    <t>Лазарев Максим</t>
  </si>
  <si>
    <t>29 Января 1996</t>
  </si>
  <si>
    <t>Ячник Павел</t>
  </si>
  <si>
    <t>8 Мая 1993</t>
  </si>
  <si>
    <t>Яковлев Даниил</t>
  </si>
  <si>
    <t>2 Января 1999</t>
  </si>
  <si>
    <t>Туоккола Пекка</t>
  </si>
  <si>
    <t>22 Октября 1983</t>
  </si>
  <si>
    <t>Кудрявцев Максим</t>
  </si>
  <si>
    <t>10 Декабря 1997</t>
  </si>
  <si>
    <t>Зайцев Алексей</t>
  </si>
  <si>
    <t>29 Июня 1992</t>
  </si>
  <si>
    <t>Варг Томми</t>
  </si>
  <si>
    <t>19 Декабря 1986</t>
  </si>
  <si>
    <t>Глинка Михал</t>
  </si>
  <si>
    <t>18 Июня 1993</t>
  </si>
  <si>
    <t>Лавриненко Павел</t>
  </si>
  <si>
    <t>18 Декабря 1997</t>
  </si>
  <si>
    <t>Гладун Игорь</t>
  </si>
  <si>
    <t>23 Июля 1994</t>
  </si>
  <si>
    <t>Елесин Александр</t>
  </si>
  <si>
    <t>7 Февраля 1996</t>
  </si>
  <si>
    <t>Богочанов Артём</t>
  </si>
  <si>
    <t>11 Января 1991</t>
  </si>
  <si>
    <t>Надь Ладислав</t>
  </si>
  <si>
    <t>1 Июня 1979</t>
  </si>
  <si>
    <t>Копейкин Алексей</t>
  </si>
  <si>
    <t>29 Августа 1983</t>
  </si>
  <si>
    <t>Костицын Андрей</t>
  </si>
  <si>
    <t>3 Февраля 1985</t>
  </si>
  <si>
    <t>Чубукин Никита</t>
  </si>
  <si>
    <t>7 Августа 1994</t>
  </si>
  <si>
    <t>Щитов Никита</t>
  </si>
  <si>
    <t>24 Декабря 1983</t>
  </si>
  <si>
    <t>Микеска Михал</t>
  </si>
  <si>
    <t>28 Апреля 1976</t>
  </si>
  <si>
    <t>Кузьмин Кирилл</t>
  </si>
  <si>
    <t>Бутылкин Павел</t>
  </si>
  <si>
    <t>22 Мая 1991</t>
  </si>
  <si>
    <t>Осипов Денис</t>
  </si>
  <si>
    <t>9 Мая 1987</t>
  </si>
  <si>
    <t>Хосса Марцел</t>
  </si>
  <si>
    <t>12 Октября 1981</t>
  </si>
  <si>
    <t>Немолодышев Сергей</t>
  </si>
  <si>
    <t>30 Марта 1985</t>
  </si>
  <si>
    <t>Гловацкий Антон</t>
  </si>
  <si>
    <t>Носек Давид</t>
  </si>
  <si>
    <t>19 Февраля 1981</t>
  </si>
  <si>
    <t>Устьянцев Михаил</t>
  </si>
  <si>
    <t>21 Марта 1992</t>
  </si>
  <si>
    <t>Квартальнов Данила</t>
  </si>
  <si>
    <t>7 Июля 1997</t>
  </si>
  <si>
    <t>Мамин Максим</t>
  </si>
  <si>
    <t>17 Мая 1988</t>
  </si>
  <si>
    <t>Макаров Константин</t>
  </si>
  <si>
    <t>Редлихс Кришьянис</t>
  </si>
  <si>
    <t>15 Января 1981</t>
  </si>
  <si>
    <t>Крысанов Александр</t>
  </si>
  <si>
    <t>2 Января 1981</t>
  </si>
  <si>
    <t>Ниеминен Вилле</t>
  </si>
  <si>
    <t>6 Апреля 1977</t>
  </si>
  <si>
    <t>Штрбак Мартин</t>
  </si>
  <si>
    <t>15 Января 1975</t>
  </si>
  <si>
    <t>Гринбергс Ралфс</t>
  </si>
  <si>
    <t>10 Ноября 1995</t>
  </si>
  <si>
    <t>Баранов Егор</t>
  </si>
  <si>
    <t>27 Декабря 1998</t>
  </si>
  <si>
    <t>Швидкий Денис</t>
  </si>
  <si>
    <t>21 Ноября 1980</t>
  </si>
  <si>
    <t>Гераськин Игорь</t>
  </si>
  <si>
    <t>26 Августа 1998</t>
  </si>
  <si>
    <t>Иванов Никита</t>
  </si>
  <si>
    <t>31 Марта 1989</t>
  </si>
  <si>
    <t>Черепенин Александр</t>
  </si>
  <si>
    <t>24 Августа 1987</t>
  </si>
  <si>
    <t>Хасаншин Руслан</t>
  </si>
  <si>
    <t>7 Февраля 1985</t>
  </si>
  <si>
    <t>Вестлунд Алекс</t>
  </si>
  <si>
    <t>28 Декабря 1975</t>
  </si>
  <si>
    <t>Гаврус Артур</t>
  </si>
  <si>
    <t>3 Января 1994</t>
  </si>
  <si>
    <t>Овуя Марк</t>
  </si>
  <si>
    <t>18 Июля 1989</t>
  </si>
  <si>
    <t>Бадун Алексей</t>
  </si>
  <si>
    <t>30 Августа 1989</t>
  </si>
  <si>
    <t>Ворачек Якуб</t>
  </si>
  <si>
    <t>15 Августа 1989</t>
  </si>
  <si>
    <t>Сазонов Александр</t>
  </si>
  <si>
    <t>29 Ноября 1980</t>
  </si>
  <si>
    <t>Воробьёв Владимир</t>
  </si>
  <si>
    <t>2 Ноября 1972</t>
  </si>
  <si>
    <t>Шикин Дмитрий</t>
  </si>
  <si>
    <t>28 Августа 1991</t>
  </si>
  <si>
    <t>Старцев Кирилл</t>
  </si>
  <si>
    <t>Ирвинг Лиланд</t>
  </si>
  <si>
    <t>11 Апреля 1988</t>
  </si>
  <si>
    <t>Дэвис Патрик</t>
  </si>
  <si>
    <t>28 Декабря 1986</t>
  </si>
  <si>
    <t>Демагин Сергей</t>
  </si>
  <si>
    <t>19 Июля 1986</t>
  </si>
  <si>
    <t>Лундмарк Джеми</t>
  </si>
  <si>
    <t>16 Января 1981</t>
  </si>
  <si>
    <t>Шиндел Якуб</t>
  </si>
  <si>
    <t>24 Января 1986</t>
  </si>
  <si>
    <t>Денисов Сергей</t>
  </si>
  <si>
    <t>12 Мая 1990</t>
  </si>
  <si>
    <t>Дергунов Андрей</t>
  </si>
  <si>
    <t>19 Мая 1996</t>
  </si>
  <si>
    <t>Карпюк Даниил</t>
  </si>
  <si>
    <t>1 Января 1988</t>
  </si>
  <si>
    <t>Дударев Дмитрий</t>
  </si>
  <si>
    <t>23 Февраля 1976</t>
  </si>
  <si>
    <t>Еглич Жига</t>
  </si>
  <si>
    <t>24 Февраля 1988</t>
  </si>
  <si>
    <t>Словения</t>
  </si>
  <si>
    <t>Шилин Олег</t>
  </si>
  <si>
    <t>4 Мая 1991</t>
  </si>
  <si>
    <t>Ильин Даниил</t>
  </si>
  <si>
    <t>17 Июня 1995</t>
  </si>
  <si>
    <t>Горачек Ян</t>
  </si>
  <si>
    <t>22 Мая 1979</t>
  </si>
  <si>
    <t>Тршка Петер</t>
  </si>
  <si>
    <t>1 Июня 1992</t>
  </si>
  <si>
    <t>Шулаков Виталий</t>
  </si>
  <si>
    <t>9 Мая 1983</t>
  </si>
  <si>
    <t>Гункес Иржи</t>
  </si>
  <si>
    <t>31 Июля 1984</t>
  </si>
  <si>
    <t>Лопачук Станислав</t>
  </si>
  <si>
    <t>16 Февраля 1992</t>
  </si>
  <si>
    <t>Кононенко Кирилл</t>
  </si>
  <si>
    <t>9 Января 1992</t>
  </si>
  <si>
    <t>Шахрайчук Вадим</t>
  </si>
  <si>
    <t>12 Июня 1974</t>
  </si>
  <si>
    <t>Шэн Павел</t>
  </si>
  <si>
    <t>14 Августа 1999</t>
  </si>
  <si>
    <t>Шатан Мирослав</t>
  </si>
  <si>
    <t>22 Октября 1974</t>
  </si>
  <si>
    <t>Малыхин Фёдор</t>
  </si>
  <si>
    <t>13 Ноября 1990</t>
  </si>
  <si>
    <t>Шумаков Сергей</t>
  </si>
  <si>
    <t>4 Сентября 1992</t>
  </si>
  <si>
    <t>Манелюк Майк</t>
  </si>
  <si>
    <t>1 Октября 1973</t>
  </si>
  <si>
    <t>Эберт Ник</t>
  </si>
  <si>
    <t>Шалимов Владислав</t>
  </si>
  <si>
    <t>Шаршок Ярослав</t>
  </si>
  <si>
    <t>17 Мая 1990</t>
  </si>
  <si>
    <t>Ушенин Вячеслав</t>
  </si>
  <si>
    <t>12 Мая 1992</t>
  </si>
  <si>
    <t>Томас Билл</t>
  </si>
  <si>
    <t>20 Июня 1983</t>
  </si>
  <si>
    <t>Ермолаев Вадим</t>
  </si>
  <si>
    <t>14 Февраля 1989</t>
  </si>
  <si>
    <t>Елисеенко Антон</t>
  </si>
  <si>
    <t>21 Июля 1991</t>
  </si>
  <si>
    <t>Волгин Алексей</t>
  </si>
  <si>
    <t>Порядин Павел</t>
  </si>
  <si>
    <t>21 Июля 1996</t>
  </si>
  <si>
    <t>Козловский Александр</t>
  </si>
  <si>
    <t>13 Февраля 1999</t>
  </si>
  <si>
    <t>Кривов Степан</t>
  </si>
  <si>
    <t>20 Марта 1990</t>
  </si>
  <si>
    <t>Манухов Роман</t>
  </si>
  <si>
    <t>11 Марта 1994</t>
  </si>
  <si>
    <t>Зуборев Сергей</t>
  </si>
  <si>
    <t>7 Апреля 1983</t>
  </si>
  <si>
    <t>Шолохов Марсель</t>
  </si>
  <si>
    <t>12 Января 1998</t>
  </si>
  <si>
    <t>Варламов Семён</t>
  </si>
  <si>
    <t>27 Апреля 1988</t>
  </si>
  <si>
    <t>Губин Олег</t>
  </si>
  <si>
    <t>12 Апреля 1981</t>
  </si>
  <si>
    <t>Гусев Владимир</t>
  </si>
  <si>
    <t>24 Ноября 1982</t>
  </si>
  <si>
    <t>Романов Георгий</t>
  </si>
  <si>
    <t>15 Декабря 1999</t>
  </si>
  <si>
    <t>Колкунов Алексей</t>
  </si>
  <si>
    <t>3 Февраля 1977</t>
  </si>
  <si>
    <t>Салак Александр</t>
  </si>
  <si>
    <t>5 Января 1987</t>
  </si>
  <si>
    <t>Радчук Дмитрий</t>
  </si>
  <si>
    <t>26 Мая 1990</t>
  </si>
  <si>
    <t>Абид Рамзи</t>
  </si>
  <si>
    <t>24 Марта 1980</t>
  </si>
  <si>
    <t>Грнка Томаш</t>
  </si>
  <si>
    <t>11 Ноября 1991</t>
  </si>
  <si>
    <t>Шевченко Вячеслав</t>
  </si>
  <si>
    <t>3 Апреля 1998</t>
  </si>
  <si>
    <t>Храмков Александр</t>
  </si>
  <si>
    <t>3 Марта 1988</t>
  </si>
  <si>
    <t>Довгань Виктор</t>
  </si>
  <si>
    <t>27 Февраля 1987</t>
  </si>
  <si>
    <t>Кононов Савелий</t>
  </si>
  <si>
    <t>26 Июня 1996</t>
  </si>
  <si>
    <t>Лэмпмэн Брайс</t>
  </si>
  <si>
    <t>31 Августа 1982</t>
  </si>
  <si>
    <t>Чиглинцев Александр</t>
  </si>
  <si>
    <t>27 Февраля 1990</t>
  </si>
  <si>
    <t>Лукин Павел</t>
  </si>
  <si>
    <t>Шемелин Денис</t>
  </si>
  <si>
    <t>Громов Александр</t>
  </si>
  <si>
    <t>12 Октября 1982</t>
  </si>
  <si>
    <t>Лукин Никита</t>
  </si>
  <si>
    <t>17 Января 1992</t>
  </si>
  <si>
    <t>Бицадзе Михаил</t>
  </si>
  <si>
    <t>18 Ноября 1999</t>
  </si>
  <si>
    <t>Китнар Милан</t>
  </si>
  <si>
    <t>19 Мая 1989</t>
  </si>
  <si>
    <t>Козак Лукаш</t>
  </si>
  <si>
    <t>29 Октября 1991</t>
  </si>
  <si>
    <t>Даниэльссон Никлас</t>
  </si>
  <si>
    <t>7 Декабря 1984</t>
  </si>
  <si>
    <t>Корнеев Константин</t>
  </si>
  <si>
    <t>Емец Иван</t>
  </si>
  <si>
    <t>5 Июля 1997</t>
  </si>
  <si>
    <t>Дервук Илья</t>
  </si>
  <si>
    <t>9 Июля 1996</t>
  </si>
  <si>
    <t>Сальсидо Брайан</t>
  </si>
  <si>
    <t>14 Апреля 1985</t>
  </si>
  <si>
    <t>Литовченко Вячеслав</t>
  </si>
  <si>
    <t>7 Января 1990</t>
  </si>
  <si>
    <t>Шитиков Дмитрий</t>
  </si>
  <si>
    <t>21 Января 1986</t>
  </si>
  <si>
    <t>Коробов Дмитрий</t>
  </si>
  <si>
    <t>Бачик Патрик</t>
  </si>
  <si>
    <t>7 Февраля 1995</t>
  </si>
  <si>
    <t>Энкузенс Наурис</t>
  </si>
  <si>
    <t>18 Апреля 1989</t>
  </si>
  <si>
    <t>Ефремов Антон</t>
  </si>
  <si>
    <t>3 Ноября 1993</t>
  </si>
  <si>
    <t>Трифонов Егор</t>
  </si>
  <si>
    <t>26 Ноября 1998</t>
  </si>
  <si>
    <t>Угольников Антон</t>
  </si>
  <si>
    <t>27 Июня 1996</t>
  </si>
  <si>
    <t>Капотов Антон</t>
  </si>
  <si>
    <t>30 Июня 1991</t>
  </si>
  <si>
    <t>Булыгин Владислав</t>
  </si>
  <si>
    <t>5 Апреля 1998</t>
  </si>
  <si>
    <t>Зайцев Никита</t>
  </si>
  <si>
    <t>Яакола Топи</t>
  </si>
  <si>
    <t>15 Ноября 1983</t>
  </si>
  <si>
    <t>Сопин Алексей</t>
  </si>
  <si>
    <t>4 Марта 1987</t>
  </si>
  <si>
    <t>Соломонов Евгений</t>
  </si>
  <si>
    <t>9 Мая 1990</t>
  </si>
  <si>
    <t>Ляпустин Денис</t>
  </si>
  <si>
    <t>6 Марта 1995</t>
  </si>
  <si>
    <t>Джо Брэйден</t>
  </si>
  <si>
    <t>24 Апреля 1992</t>
  </si>
  <si>
    <t>Елизаров Сергей</t>
  </si>
  <si>
    <t>5 Февраля 1985</t>
  </si>
  <si>
    <t>Тезиков Алексей</t>
  </si>
  <si>
    <t>22 Июня 1978</t>
  </si>
  <si>
    <t>Швецов Александр</t>
  </si>
  <si>
    <t>29 Сентября 1988</t>
  </si>
  <si>
    <t>Митряков Вадим</t>
  </si>
  <si>
    <t>18 Апреля 1991</t>
  </si>
  <si>
    <t>Аболс Родриго</t>
  </si>
  <si>
    <t>5 Января 1996</t>
  </si>
  <si>
    <t>Лехтеря Йори</t>
  </si>
  <si>
    <t>23 Декабря 1987</t>
  </si>
  <si>
    <t>Савицкий Кирилл</t>
  </si>
  <si>
    <t>9 Марта 1995</t>
  </si>
  <si>
    <t>Белов Вячеслав</t>
  </si>
  <si>
    <t>17 Апреля 1983</t>
  </si>
  <si>
    <t>Хиршовиц Ким</t>
  </si>
  <si>
    <t>9 Мая 1982</t>
  </si>
  <si>
    <t>Карпов Владимир</t>
  </si>
  <si>
    <t>3 Октября 1986</t>
  </si>
  <si>
    <t>Жолобов Михаил</t>
  </si>
  <si>
    <t>5 Января 1997</t>
  </si>
  <si>
    <t>Уэллвуд Кайл</t>
  </si>
  <si>
    <t>16 Мая 1983</t>
  </si>
  <si>
    <t>Гайдученко Сергей</t>
  </si>
  <si>
    <t>6 Июня 1989</t>
  </si>
  <si>
    <t>Курилин Евгений</t>
  </si>
  <si>
    <t>3 Января 1979</t>
  </si>
  <si>
    <t>Глазачев Константин</t>
  </si>
  <si>
    <t>18 Февраля 1985</t>
  </si>
  <si>
    <t>Войнов Вячеслав</t>
  </si>
  <si>
    <t>15 Января 1990</t>
  </si>
  <si>
    <t>Шамолин Дмитрий</t>
  </si>
  <si>
    <t>Уайт Патрик</t>
  </si>
  <si>
    <t>20 Января 1989</t>
  </si>
  <si>
    <t>Пупков Евгений</t>
  </si>
  <si>
    <t>18 Января 1976</t>
  </si>
  <si>
    <t>Бэйлен Ник</t>
  </si>
  <si>
    <t>12 Декабря 1989</t>
  </si>
  <si>
    <t>Петерс Ваутер</t>
  </si>
  <si>
    <t>31 Июля 1998</t>
  </si>
  <si>
    <t>Бельгия</t>
  </si>
  <si>
    <t>Педан Руслан</t>
  </si>
  <si>
    <t>16 Ноября 1994</t>
  </si>
  <si>
    <t>Матерухин Александр</t>
  </si>
  <si>
    <t>17 Октября 1981</t>
  </si>
  <si>
    <t>Берзиньш Даниелс</t>
  </si>
  <si>
    <t>6 Февраля 1999</t>
  </si>
  <si>
    <t>Корсо Даниэль</t>
  </si>
  <si>
    <t>3 Апреля 1978</t>
  </si>
  <si>
    <t>Петтерссон Тимми</t>
  </si>
  <si>
    <t>15 Марта 1977</t>
  </si>
  <si>
    <t>Лысенков Никита</t>
  </si>
  <si>
    <t>1 Марта 1998</t>
  </si>
  <si>
    <t>Пиганович Олег</t>
  </si>
  <si>
    <t>12 Мая 1985</t>
  </si>
  <si>
    <t>Покотило Вадим</t>
  </si>
  <si>
    <t>11 Сентября 1972</t>
  </si>
  <si>
    <t>Мяки Томи</t>
  </si>
  <si>
    <t>19 Августа 1983</t>
  </si>
  <si>
    <t>Дравецки Владимир</t>
  </si>
  <si>
    <t>3 Июня 1985</t>
  </si>
  <si>
    <t>Сведберг Никлас</t>
  </si>
  <si>
    <t>4 Сентября 1989</t>
  </si>
  <si>
    <t>Антипов Артём</t>
  </si>
  <si>
    <t>24 Мая 1994</t>
  </si>
  <si>
    <t>Палола Олли</t>
  </si>
  <si>
    <t>8 Апреля 1988</t>
  </si>
  <si>
    <t>Масальскис Эдгарс</t>
  </si>
  <si>
    <t>31 Марта 1980</t>
  </si>
  <si>
    <t>Мирнов Игорь</t>
  </si>
  <si>
    <t>19 Сентября 1984</t>
  </si>
  <si>
    <t>Ковалёв Алексей</t>
  </si>
  <si>
    <t>24 Февраля 1973</t>
  </si>
  <si>
    <t>Заграпан Марек</t>
  </si>
  <si>
    <t>6 Декабря 1986</t>
  </si>
  <si>
    <t>Кемпни Михал</t>
  </si>
  <si>
    <t>8 Сентября 1990</t>
  </si>
  <si>
    <t>Валеев Ильдар</t>
  </si>
  <si>
    <t>29 Ноября 1991</t>
  </si>
  <si>
    <t>Мисюс Юлианс</t>
  </si>
  <si>
    <t>2 Октября 1997</t>
  </si>
  <si>
    <t>Лампер Патрик</t>
  </si>
  <si>
    <t>10 Марта 1993</t>
  </si>
  <si>
    <t>Коциан Ондржей</t>
  </si>
  <si>
    <t>20 Марта 1991</t>
  </si>
  <si>
    <t>Дялога Марек</t>
  </si>
  <si>
    <t>10 Марта 1989</t>
  </si>
  <si>
    <t>Стюарт Энтони</t>
  </si>
  <si>
    <t>5 Января 1985</t>
  </si>
  <si>
    <t>Шёгрен Маттиас</t>
  </si>
  <si>
    <t>27 Ноября 1987</t>
  </si>
  <si>
    <t>Жафяров Дамир</t>
  </si>
  <si>
    <t>17 Марта 1994</t>
  </si>
  <si>
    <t>Купаринен Матти</t>
  </si>
  <si>
    <t>16 Октября 1984</t>
  </si>
  <si>
    <t>Штайнох Мартин</t>
  </si>
  <si>
    <t>15 Сентября 1990</t>
  </si>
  <si>
    <t>Чиодо Энди</t>
  </si>
  <si>
    <t>25 Апреля 1983</t>
  </si>
  <si>
    <t>Веске Райан</t>
  </si>
  <si>
    <t>7 Апреля 1982</t>
  </si>
  <si>
    <t>Болтанов Артур</t>
  </si>
  <si>
    <t>9 Августа 1996</t>
  </si>
  <si>
    <t>Кейн Эвандер</t>
  </si>
  <si>
    <t>2 Августа 1991</t>
  </si>
  <si>
    <t>Анаркулов Георгий</t>
  </si>
  <si>
    <t>16 Апреля 1998</t>
  </si>
  <si>
    <t>Климчук Михаил</t>
  </si>
  <si>
    <t>9 Апреля 1988</t>
  </si>
  <si>
    <t>Романов Даниил</t>
  </si>
  <si>
    <t>2 Сентября 1994</t>
  </si>
  <si>
    <t>Максимкин Иван</t>
  </si>
  <si>
    <t>Орлов Сергей</t>
  </si>
  <si>
    <t>1 Июня 1998</t>
  </si>
  <si>
    <t>Пратт Нолан</t>
  </si>
  <si>
    <t>14 Августа 1975</t>
  </si>
  <si>
    <t>Волков Игорь</t>
  </si>
  <si>
    <t>24 Января 1983</t>
  </si>
  <si>
    <t>Миклик Михел</t>
  </si>
  <si>
    <t>31 Июля 1982</t>
  </si>
  <si>
    <t>Антоновский Илья</t>
  </si>
  <si>
    <t>3 Июля 1989</t>
  </si>
  <si>
    <t>Косов Ярослав</t>
  </si>
  <si>
    <t>5 Июля 1993</t>
  </si>
  <si>
    <t>Михайлис Никита</t>
  </si>
  <si>
    <t>18 Июня 1995</t>
  </si>
  <si>
    <t>Юрьев Кирилл</t>
  </si>
  <si>
    <t>22 Февраля 1991</t>
  </si>
  <si>
    <t>Берников Руслан</t>
  </si>
  <si>
    <t>4 Декабря 1977</t>
  </si>
  <si>
    <t>Плэтт Джефф</t>
  </si>
  <si>
    <t>10 Июля 1985</t>
  </si>
  <si>
    <t>Булянский Артём</t>
  </si>
  <si>
    <t>16 Марта 1985</t>
  </si>
  <si>
    <t>Васильченко Алексей</t>
  </si>
  <si>
    <t>29 Марта 1981</t>
  </si>
  <si>
    <t>Мильчаков Дмитрий</t>
  </si>
  <si>
    <t>2 Марта 1986</t>
  </si>
  <si>
    <t>Месарош Андрей</t>
  </si>
  <si>
    <t>13 Октября 1985</t>
  </si>
  <si>
    <t>Юшкевич Дмитрий</t>
  </si>
  <si>
    <t>19 Ноября 1971</t>
  </si>
  <si>
    <t>Пуголовкин Артём</t>
  </si>
  <si>
    <t>26 Января 1992</t>
  </si>
  <si>
    <t>Рахимуллин Дамир</t>
  </si>
  <si>
    <t>11 Августа 1998</t>
  </si>
  <si>
    <t>Гафиуллин Ильяс</t>
  </si>
  <si>
    <t>15 Февраля 1993</t>
  </si>
  <si>
    <t>Казнадей Илья</t>
  </si>
  <si>
    <t>22 Июня 1989</t>
  </si>
  <si>
    <t>Нильсон Маркус</t>
  </si>
  <si>
    <t>1 Марта 1978</t>
  </si>
  <si>
    <t>Жмакин Станислав</t>
  </si>
  <si>
    <t>25 Июня 1982</t>
  </si>
  <si>
    <t>Уилсон Кайл</t>
  </si>
  <si>
    <t>15 Декабря 1984</t>
  </si>
  <si>
    <t>О'Нилл Брайан</t>
  </si>
  <si>
    <t>1 Июня 1988</t>
  </si>
  <si>
    <t>Шупинский Денис</t>
  </si>
  <si>
    <t>18 Января 1996</t>
  </si>
  <si>
    <t>Короваев Денис</t>
  </si>
  <si>
    <t>21 Июля 1990</t>
  </si>
  <si>
    <t>Лазарев Антон</t>
  </si>
  <si>
    <t>Лисутин Иван</t>
  </si>
  <si>
    <t>23 Февраля 1987</t>
  </si>
  <si>
    <t>Спайло Арэн</t>
  </si>
  <si>
    <t>6 Декабря 1983</t>
  </si>
  <si>
    <t>Худяков Максим</t>
  </si>
  <si>
    <t>18 Августа 1986</t>
  </si>
  <si>
    <t>Полуэктов Павел</t>
  </si>
  <si>
    <t>20 Января 1992</t>
  </si>
  <si>
    <t>Епанчинцев Вадим</t>
  </si>
  <si>
    <t>16 Марта 1976</t>
  </si>
  <si>
    <t>Пластино Ник</t>
  </si>
  <si>
    <t>20 Февраля 1986</t>
  </si>
  <si>
    <t>Юртайкин Данил</t>
  </si>
  <si>
    <t>1 Июля 1997</t>
  </si>
  <si>
    <t>Шкоула Мартин</t>
  </si>
  <si>
    <t>28 Октября 1979</t>
  </si>
  <si>
    <t>Далтон Мэтт</t>
  </si>
  <si>
    <t>4 Июля 1986</t>
  </si>
  <si>
    <t>Кучеров Никита</t>
  </si>
  <si>
    <t>17 Июня 1993</t>
  </si>
  <si>
    <t>Светлаков Андрей</t>
  </si>
  <si>
    <t>6 Апреля 1996</t>
  </si>
  <si>
    <t>Сапожков Евгений</t>
  </si>
  <si>
    <t>2 Мая 1978</t>
  </si>
  <si>
    <t>Мёллер Оскар</t>
  </si>
  <si>
    <t>22 Января 1989</t>
  </si>
  <si>
    <t>Фрейбергс Ральфс</t>
  </si>
  <si>
    <t>17 Мая 1991</t>
  </si>
  <si>
    <t>Армстронг Райли</t>
  </si>
  <si>
    <t>8 Ноября 1984</t>
  </si>
  <si>
    <t>Пивцакин Никита</t>
  </si>
  <si>
    <t>Варнаков Михаил</t>
  </si>
  <si>
    <t>1 Марта 1985</t>
  </si>
  <si>
    <t>Федин Илья</t>
  </si>
  <si>
    <t>6 Мая 1989</t>
  </si>
  <si>
    <t>Веханен Петри</t>
  </si>
  <si>
    <t>9 Октября 1977</t>
  </si>
  <si>
    <t>Моррисонн Шон</t>
  </si>
  <si>
    <t>23 Декабря 1982</t>
  </si>
  <si>
    <t>Граняк Доминик</t>
  </si>
  <si>
    <t>11 Июня 1983</t>
  </si>
  <si>
    <t>Разумняк Валентин</t>
  </si>
  <si>
    <t>20 Октября 1996</t>
  </si>
  <si>
    <t>Коукал Петр</t>
  </si>
  <si>
    <t>16 Августа 1982</t>
  </si>
  <si>
    <t>Швалёв Алексей</t>
  </si>
  <si>
    <t>25 Мая 1987</t>
  </si>
  <si>
    <t>Зернов Денис</t>
  </si>
  <si>
    <t>10 Января 1996</t>
  </si>
  <si>
    <t>Нюстрём Эрик</t>
  </si>
  <si>
    <t>30 Октября 1993</t>
  </si>
  <si>
    <t>Виртанен Петтери</t>
  </si>
  <si>
    <t>28 Мая 1986</t>
  </si>
  <si>
    <t>Гаврилин Андрей</t>
  </si>
  <si>
    <t>Воробьёв Дмитрий</t>
  </si>
  <si>
    <t>8 Августа 1995</t>
  </si>
  <si>
    <t>Алишаускас Нериюс</t>
  </si>
  <si>
    <t>6 Июня 1991</t>
  </si>
  <si>
    <t>Литва</t>
  </si>
  <si>
    <t>Столяренко Николай</t>
  </si>
  <si>
    <t>27 Сентября 1991</t>
  </si>
  <si>
    <t>Грабовский Михаил</t>
  </si>
  <si>
    <t>31 Января 1984</t>
  </si>
  <si>
    <t>Черкасов Игорь</t>
  </si>
  <si>
    <t>22 Марта 1991</t>
  </si>
  <si>
    <t>Врана Петр</t>
  </si>
  <si>
    <t>29 Марта 1985</t>
  </si>
  <si>
    <t>Данилишин Александр</t>
  </si>
  <si>
    <t>22 Декабря 1989</t>
  </si>
  <si>
    <t>Евпалов Никита</t>
  </si>
  <si>
    <t>9 Сентября 1994</t>
  </si>
  <si>
    <t>Головин Александр</t>
  </si>
  <si>
    <t>Бывальцев Алексей</t>
  </si>
  <si>
    <t>20 Февраля 1994</t>
  </si>
  <si>
    <t>Скиннер Бретт</t>
  </si>
  <si>
    <t>28 Июня 1983</t>
  </si>
  <si>
    <t>Орехов Валерий</t>
  </si>
  <si>
    <t>17 Июля 1999</t>
  </si>
  <si>
    <t>Ивашов Роман</t>
  </si>
  <si>
    <t>5 Апреля 1997</t>
  </si>
  <si>
    <t>Вяливаара Юрки</t>
  </si>
  <si>
    <t>30 Мая 1976</t>
  </si>
  <si>
    <t>Шиксатдаров Ильдар</t>
  </si>
  <si>
    <t>11 Июля 1994</t>
  </si>
  <si>
    <t>Кирющенков Виталий</t>
  </si>
  <si>
    <t>31 Января 1992</t>
  </si>
  <si>
    <t>Звягин Сергей</t>
  </si>
  <si>
    <t>17 Февраля 1971</t>
  </si>
  <si>
    <t>Мамкин Михаил</t>
  </si>
  <si>
    <t>7 Августа 1990</t>
  </si>
  <si>
    <t>Паре Франсис</t>
  </si>
  <si>
    <t>30 Июня 1987</t>
  </si>
  <si>
    <t>Безруков Артём</t>
  </si>
  <si>
    <t>1 Августа 1982</t>
  </si>
  <si>
    <t>Стулов Дмитрий</t>
  </si>
  <si>
    <t>2 Января 1994</t>
  </si>
  <si>
    <t>Торяник Александр</t>
  </si>
  <si>
    <t>5 Января 1990</t>
  </si>
  <si>
    <t>Грабал Йозеф</t>
  </si>
  <si>
    <t>17 Августа 1985</t>
  </si>
  <si>
    <t>Бердников Вадим</t>
  </si>
  <si>
    <t>7 Июля 1987</t>
  </si>
  <si>
    <t>Харытинский Сергей</t>
  </si>
  <si>
    <t>27 Января 1995</t>
  </si>
  <si>
    <t>Глухов Николай</t>
  </si>
  <si>
    <t>28 Апреля 1995</t>
  </si>
  <si>
    <t>Пивко Либор</t>
  </si>
  <si>
    <t>29 Марта 1980</t>
  </si>
  <si>
    <t>Гончаров Сергей</t>
  </si>
  <si>
    <t>22 Февраля 1989</t>
  </si>
  <si>
    <t>Тодд Дэйн</t>
  </si>
  <si>
    <t>10 Января 1987</t>
  </si>
  <si>
    <t>Горшков Александр</t>
  </si>
  <si>
    <t>10 Января 1991</t>
  </si>
  <si>
    <t>Сёмин Николай</t>
  </si>
  <si>
    <t>20 Февраля 1973</t>
  </si>
  <si>
    <t>Устинский Игорь</t>
  </si>
  <si>
    <t>14 Июня 1994</t>
  </si>
  <si>
    <t>Каутто Яни</t>
  </si>
  <si>
    <t>25 Октября 1989</t>
  </si>
  <si>
    <t>Тарнаски Ник</t>
  </si>
  <si>
    <t>25 Ноября 1984</t>
  </si>
  <si>
    <t>Рейтц Эрик</t>
  </si>
  <si>
    <t>29 Июля 1982</t>
  </si>
  <si>
    <t>Мегалинский Дмитрий</t>
  </si>
  <si>
    <t>15 Апреля 1985</t>
  </si>
  <si>
    <t>Мелин Бьёрн</t>
  </si>
  <si>
    <t>4 Июля 1981</t>
  </si>
  <si>
    <t>Бэкстрём Никлас</t>
  </si>
  <si>
    <t>23 Ноября 1987</t>
  </si>
  <si>
    <t>Медведев Павел</t>
  </si>
  <si>
    <t>17 Октября 1995</t>
  </si>
  <si>
    <t>Странски Матей</t>
  </si>
  <si>
    <t>11 Июля 1993</t>
  </si>
  <si>
    <t>Ничушкин Валерий</t>
  </si>
  <si>
    <t>4 Марта 1995</t>
  </si>
  <si>
    <t>Костицын Сергей</t>
  </si>
  <si>
    <t>20 Марта 1987</t>
  </si>
  <si>
    <t>Каширский Никита</t>
  </si>
  <si>
    <t>24 Января 1985</t>
  </si>
  <si>
    <t>Дево Андре</t>
  </si>
  <si>
    <t>23 Февраля 1984</t>
  </si>
  <si>
    <t>Ларкин Томас</t>
  </si>
  <si>
    <t>31 Декабря 1990</t>
  </si>
  <si>
    <t>Италия</t>
  </si>
  <si>
    <t>Флёри Дамьен</t>
  </si>
  <si>
    <t>1 Февраля 1986</t>
  </si>
  <si>
    <t>Райан Майкл</t>
  </si>
  <si>
    <t>16 Мая 1980</t>
  </si>
  <si>
    <t>Ахонен Ари</t>
  </si>
  <si>
    <t>6 Февраля 1981</t>
  </si>
  <si>
    <t>Энеруд Симон</t>
  </si>
  <si>
    <t>16 Июня 1988</t>
  </si>
  <si>
    <t>Хрипунов Степан</t>
  </si>
  <si>
    <t>24 Июня 1995</t>
  </si>
  <si>
    <t>Манукян Тигран</t>
  </si>
  <si>
    <t>30 Января 1997</t>
  </si>
  <si>
    <t>Дуба Томаш</t>
  </si>
  <si>
    <t>2 Июля 1981</t>
  </si>
  <si>
    <t>Суглобов Александр</t>
  </si>
  <si>
    <t>15 Января 1982</t>
  </si>
  <si>
    <t>Антипов Владимир</t>
  </si>
  <si>
    <t>14 Января 1978</t>
  </si>
  <si>
    <t>Хамидуллин Динар</t>
  </si>
  <si>
    <t>2 Декабря 1993</t>
  </si>
  <si>
    <t>Радулов Игорь</t>
  </si>
  <si>
    <t>23 Августа 1982</t>
  </si>
  <si>
    <t>Швырёв Игорь</t>
  </si>
  <si>
    <t>10 Июля 1998</t>
  </si>
  <si>
    <t>Гончар Сергей</t>
  </si>
  <si>
    <t>13 Апреля 1974</t>
  </si>
  <si>
    <t>Орлов Иван</t>
  </si>
  <si>
    <t>14 Марта 1996</t>
  </si>
  <si>
    <t>Карсумс Мартиньш</t>
  </si>
  <si>
    <t>26 Февраля 1986</t>
  </si>
  <si>
    <t>Родионов Александр С.</t>
  </si>
  <si>
    <t>Шавалеев Булат</t>
  </si>
  <si>
    <t>19 Сентября 1992</t>
  </si>
  <si>
    <t>Мусин Дамир</t>
  </si>
  <si>
    <t>5 Октября 1994</t>
  </si>
  <si>
    <t>Ламот Марк</t>
  </si>
  <si>
    <t>27 Февраля 1974</t>
  </si>
  <si>
    <t>Галимов Ансель</t>
  </si>
  <si>
    <t>Забис Бруно</t>
  </si>
  <si>
    <t>15 Января 1991</t>
  </si>
  <si>
    <t>Варфоломеев Павел</t>
  </si>
  <si>
    <t>15 Апреля 1995</t>
  </si>
  <si>
    <t>Ложкин Никита</t>
  </si>
  <si>
    <t>13 Октября 1991</t>
  </si>
  <si>
    <t>Саари Сантери</t>
  </si>
  <si>
    <t>Стельмах Андрей</t>
  </si>
  <si>
    <t>15 Марта 1990</t>
  </si>
  <si>
    <t>Смрек Петер</t>
  </si>
  <si>
    <t>16 Февраля 1979</t>
  </si>
  <si>
    <t>Гайдеик Владимир</t>
  </si>
  <si>
    <t>27 Февраля 1998</t>
  </si>
  <si>
    <t>Михайлов Владимир</t>
  </si>
  <si>
    <t>4 Января 1989</t>
  </si>
  <si>
    <t>Шпирко Растислав</t>
  </si>
  <si>
    <t>21 Июня 1984</t>
  </si>
  <si>
    <t>Гончаров Максим</t>
  </si>
  <si>
    <t>15 Июня 1989</t>
  </si>
  <si>
    <t>Витасек Ондржей</t>
  </si>
  <si>
    <t>4 Сентября 1990</t>
  </si>
  <si>
    <t>Попов Егор</t>
  </si>
  <si>
    <t>16 Февраля 1997</t>
  </si>
  <si>
    <t>Бобылёв Владимир</t>
  </si>
  <si>
    <t>18 Апреля 1997</t>
  </si>
  <si>
    <t>Беляев Максим</t>
  </si>
  <si>
    <t>24 Августа 1979</t>
  </si>
  <si>
    <t>Розин Сергей</t>
  </si>
  <si>
    <t>13 Июня 1977</t>
  </si>
  <si>
    <t>Ландри Эрик</t>
  </si>
  <si>
    <t>20 Января 1975</t>
  </si>
  <si>
    <t>Бичевскис Марис</t>
  </si>
  <si>
    <t>3 Августа 1991</t>
  </si>
  <si>
    <t>Тернавский Артём</t>
  </si>
  <si>
    <t>2 Июня 1983</t>
  </si>
  <si>
    <t>Романов Иван</t>
  </si>
  <si>
    <t>20 Января 1998</t>
  </si>
  <si>
    <t>Сааринен Ессе</t>
  </si>
  <si>
    <t>29 Июля 1985</t>
  </si>
  <si>
    <t>Зиновьев Илья</t>
  </si>
  <si>
    <t>15 Марта 1996</t>
  </si>
  <si>
    <t>Кайгородов Алексей</t>
  </si>
  <si>
    <t>29 Июля 1983</t>
  </si>
  <si>
    <t>Шастин Егор</t>
  </si>
  <si>
    <t>10 Сентября 1982</t>
  </si>
  <si>
    <t>Креган Александр</t>
  </si>
  <si>
    <t>23 Февраля 1996</t>
  </si>
  <si>
    <t>Махановский Павел</t>
  </si>
  <si>
    <t>2 Сентября 1993</t>
  </si>
  <si>
    <t>Попов Роман</t>
  </si>
  <si>
    <t>3 Мая 1980</t>
  </si>
  <si>
    <t>Турессон Андреас</t>
  </si>
  <si>
    <t>18 Ноября 1987</t>
  </si>
  <si>
    <t>Галанов Максим</t>
  </si>
  <si>
    <t>13 Марта 1974</t>
  </si>
  <si>
    <t>Мозик Войтех</t>
  </si>
  <si>
    <t>26 Декабря 1992</t>
  </si>
  <si>
    <t>Толванен Эли</t>
  </si>
  <si>
    <t>22 Апреля 1999</t>
  </si>
  <si>
    <t>Брюклер Бернд</t>
  </si>
  <si>
    <t>26 Сентября 1981</t>
  </si>
  <si>
    <t>Австрия</t>
  </si>
  <si>
    <t>Лашак Ян</t>
  </si>
  <si>
    <t>10 Апреля 1979</t>
  </si>
  <si>
    <t>Шютц Феликс</t>
  </si>
  <si>
    <t>3 Ноября 1987</t>
  </si>
  <si>
    <t>Германия</t>
  </si>
  <si>
    <t>Голик Петр</t>
  </si>
  <si>
    <t>3 Марта 1992</t>
  </si>
  <si>
    <t>Климентьев Сергей</t>
  </si>
  <si>
    <t>5 Апреля 1975</t>
  </si>
  <si>
    <t>Артамкин Алексей</t>
  </si>
  <si>
    <t>13 Мая 1997</t>
  </si>
  <si>
    <t>Кудрявцев Павел</t>
  </si>
  <si>
    <t>5 Сентября 1997</t>
  </si>
  <si>
    <t>Контиола Петри</t>
  </si>
  <si>
    <t>4 Октября 1984</t>
  </si>
  <si>
    <t>Зубенко Алексей</t>
  </si>
  <si>
    <t>Савельев Михаил</t>
  </si>
  <si>
    <t>Доус Найджел</t>
  </si>
  <si>
    <t>Полинин Альберт</t>
  </si>
  <si>
    <t>13 Января 1989</t>
  </si>
  <si>
    <t>Уайт Иэн</t>
  </si>
  <si>
    <t>4 Июня 1984</t>
  </si>
  <si>
    <t>Магарилов Сергей</t>
  </si>
  <si>
    <t>19 Марта 1985</t>
  </si>
  <si>
    <t>Бурделёв Артём</t>
  </si>
  <si>
    <t>Александров Денис</t>
  </si>
  <si>
    <t>Никоноров Арсений</t>
  </si>
  <si>
    <t>3 Ноября 1999</t>
  </si>
  <si>
    <t>Йоэнсуу Ессе</t>
  </si>
  <si>
    <t>5 Октября 1987</t>
  </si>
  <si>
    <t>Зуев Андрей</t>
  </si>
  <si>
    <t>18 Мая 1964</t>
  </si>
  <si>
    <t>Ахметов Данияр</t>
  </si>
  <si>
    <t>Попович Марк</t>
  </si>
  <si>
    <t>11 Октября 1982</t>
  </si>
  <si>
    <t>Твердовский Олег</t>
  </si>
  <si>
    <t>18 Мая 1976</t>
  </si>
  <si>
    <t>Якубов Михаил</t>
  </si>
  <si>
    <t>16 Февраля 1982</t>
  </si>
  <si>
    <t>Даугавиньш Каспарс</t>
  </si>
  <si>
    <t>18 Мая 1988</t>
  </si>
  <si>
    <t>Фатеев Егор</t>
  </si>
  <si>
    <t>3 Ноября 1997</t>
  </si>
  <si>
    <t>Волков Артём</t>
  </si>
  <si>
    <t>28 Января 1985</t>
  </si>
  <si>
    <t>Линг Дэвид</t>
  </si>
  <si>
    <t>9 Января 1975</t>
  </si>
  <si>
    <t>Житков Павел</t>
  </si>
  <si>
    <t>Антропов Николай</t>
  </si>
  <si>
    <t>18 Февраля 1980</t>
  </si>
  <si>
    <t>Гальярди Терри</t>
  </si>
  <si>
    <t>22 Апреля 1988</t>
  </si>
  <si>
    <t>Маслов Кирилл</t>
  </si>
  <si>
    <t>23 Марта 1994</t>
  </si>
  <si>
    <t>Сильницкий Юрий</t>
  </si>
  <si>
    <t>Смит Дерек</t>
  </si>
  <si>
    <t>13 Октября 1984</t>
  </si>
  <si>
    <t>Мурыгин Алексей</t>
  </si>
  <si>
    <t>16 Ноября 1986</t>
  </si>
  <si>
    <t>Гольц Александр</t>
  </si>
  <si>
    <t>12 Марта 1972</t>
  </si>
  <si>
    <t>Рыбалко Максим</t>
  </si>
  <si>
    <t>16 Сентября 1986</t>
  </si>
  <si>
    <t>Кемппайнен Йоонас</t>
  </si>
  <si>
    <t>7 Апреля 1988</t>
  </si>
  <si>
    <t>Левитский Борис</t>
  </si>
  <si>
    <t>10 Марта 1997</t>
  </si>
  <si>
    <t>Бирюков Евгений</t>
  </si>
  <si>
    <t>19 Апреля 1986</t>
  </si>
  <si>
    <t>Калашников Станислав</t>
  </si>
  <si>
    <t>26 Октября 1991</t>
  </si>
  <si>
    <t>Бреннан Кристофер</t>
  </si>
  <si>
    <t>27 Августа 1980</t>
  </si>
  <si>
    <t>Костович Дарио</t>
  </si>
  <si>
    <t>8 Августа 1980</t>
  </si>
  <si>
    <t>Кулёмин Вячеслав</t>
  </si>
  <si>
    <t>14 Июня 1990</t>
  </si>
  <si>
    <t>Глазунов Станислав</t>
  </si>
  <si>
    <t>14 Мая 1992</t>
  </si>
  <si>
    <t>Кудако Вадим</t>
  </si>
  <si>
    <t>24 Февраля 1997</t>
  </si>
  <si>
    <t>Назаркин Евгений</t>
  </si>
  <si>
    <t>21 Октября 1996</t>
  </si>
  <si>
    <t>Корягин Глеб</t>
  </si>
  <si>
    <t>6 Августа 1994</t>
  </si>
  <si>
    <t>Вышедкевич Сергей</t>
  </si>
  <si>
    <t>3 Января 1975</t>
  </si>
  <si>
    <t>Кузнецов Алексей</t>
  </si>
  <si>
    <t>1 Февраля 1983</t>
  </si>
  <si>
    <t>Соларев Илья</t>
  </si>
  <si>
    <t>2 Августа 1982</t>
  </si>
  <si>
    <t>Страхов Алексей</t>
  </si>
  <si>
    <t>16 Октября 1975</t>
  </si>
  <si>
    <t>Кудрна Ярослав</t>
  </si>
  <si>
    <t>5 Декабря 1975</t>
  </si>
  <si>
    <t>Тесленко Виталий</t>
  </si>
  <si>
    <t>Руденков Игорь</t>
  </si>
  <si>
    <t>5 Марта 1995</t>
  </si>
  <si>
    <t>Яковлев Андрей</t>
  </si>
  <si>
    <t>7 Июня 1994</t>
  </si>
  <si>
    <t>Карнаухов Павел</t>
  </si>
  <si>
    <t>15 Марта 1997</t>
  </si>
  <si>
    <t>Алексеев Андрей</t>
  </si>
  <si>
    <t>1 Марта 1995</t>
  </si>
  <si>
    <t>Горжава Милослав</t>
  </si>
  <si>
    <t>27 Октября 1982</t>
  </si>
  <si>
    <t>Иванов Иван С.</t>
  </si>
  <si>
    <t>26 Января 1994</t>
  </si>
  <si>
    <t>Лужа Патрик</t>
  </si>
  <si>
    <t>27 Июля 1994</t>
  </si>
  <si>
    <t>Кукконен Лассе</t>
  </si>
  <si>
    <t>18 Сентября 1981</t>
  </si>
  <si>
    <t>Пюёряля Мика</t>
  </si>
  <si>
    <t>13 Июля 1981</t>
  </si>
  <si>
    <t>Юшков Максим</t>
  </si>
  <si>
    <t>4 Апреля 1985</t>
  </si>
  <si>
    <t>Татаринов Александр</t>
  </si>
  <si>
    <t>14 Апреля 1982</t>
  </si>
  <si>
    <t>Фефелов Игорь</t>
  </si>
  <si>
    <t>3 Августа 1993</t>
  </si>
  <si>
    <t>Яценков Павел</t>
  </si>
  <si>
    <t>18 Июля 1991</t>
  </si>
  <si>
    <t>Полозов Кирилл</t>
  </si>
  <si>
    <t>Турукин Константин</t>
  </si>
  <si>
    <t>28 Сентября 1990</t>
  </si>
  <si>
    <t>Шингареев Тимур</t>
  </si>
  <si>
    <t>30 Июля 1994</t>
  </si>
  <si>
    <t>Хедман Виктор</t>
  </si>
  <si>
    <t>18 Декабря 1990</t>
  </si>
  <si>
    <t>Штястни Ян</t>
  </si>
  <si>
    <t>30 Сентября 1982</t>
  </si>
  <si>
    <t>Хлебников Валерий</t>
  </si>
  <si>
    <t>13 Октября 1981</t>
  </si>
  <si>
    <t>Галимов Эмиль</t>
  </si>
  <si>
    <t>9 Мая 1992</t>
  </si>
  <si>
    <t>Федотенко Руслан</t>
  </si>
  <si>
    <t>18 Января 1979</t>
  </si>
  <si>
    <t>Колесников Владислав</t>
  </si>
  <si>
    <t>27 Июля 1984</t>
  </si>
  <si>
    <t>Сангвинетти Бобби</t>
  </si>
  <si>
    <t>29 Февраля 1988</t>
  </si>
  <si>
    <t>Сварс Паулс</t>
  </si>
  <si>
    <t>11 Марта 1998</t>
  </si>
  <si>
    <t>Носов Антон</t>
  </si>
  <si>
    <t>7 Марта 1985</t>
  </si>
  <si>
    <t>Прайссинг Том</t>
  </si>
  <si>
    <t>3 Декабря 1978</t>
  </si>
  <si>
    <t>Якимов Богдан</t>
  </si>
  <si>
    <t>4 Октября 1994</t>
  </si>
  <si>
    <t>Григоренко Михаил</t>
  </si>
  <si>
    <t>16 Мая 1994</t>
  </si>
  <si>
    <t>Белов Николай</t>
  </si>
  <si>
    <t>13 Августа 1987</t>
  </si>
  <si>
    <t>Левандовский Эдуард</t>
  </si>
  <si>
    <t>Шепеленко Андрей</t>
  </si>
  <si>
    <t>12 Мая 1980</t>
  </si>
  <si>
    <t>Мольков Николай</t>
  </si>
  <si>
    <t>27 Июля 1995</t>
  </si>
  <si>
    <t>Нокелайнен Петтери</t>
  </si>
  <si>
    <t>16 Января 1986</t>
  </si>
  <si>
    <t>Дерябин Дмитрий</t>
  </si>
  <si>
    <t>20 Октября 1999</t>
  </si>
  <si>
    <t>Харпер Шейн</t>
  </si>
  <si>
    <t>Полохов Кирилл</t>
  </si>
  <si>
    <t>23 Марта 1998</t>
  </si>
  <si>
    <t>Щадилов Игорь</t>
  </si>
  <si>
    <t>7 Июня 1980</t>
  </si>
  <si>
    <t>Кожевников Александр</t>
  </si>
  <si>
    <t>12 Апреля 1984</t>
  </si>
  <si>
    <t>Рыбин Максим</t>
  </si>
  <si>
    <t>15 Июня 1981</t>
  </si>
  <si>
    <t>Бурк Крис</t>
  </si>
  <si>
    <t>29 Января 1986</t>
  </si>
  <si>
    <t>Грымзин Степан</t>
  </si>
  <si>
    <t>22 Декабря 1998</t>
  </si>
  <si>
    <t>Клаймер Бен</t>
  </si>
  <si>
    <t>11 Апреля 1978</t>
  </si>
  <si>
    <t>Урбом Александр</t>
  </si>
  <si>
    <t>20 Декабря 1990</t>
  </si>
  <si>
    <t>Тришин Аким</t>
  </si>
  <si>
    <t>16 Августа 1999</t>
  </si>
  <si>
    <t>Печурский Александр</t>
  </si>
  <si>
    <t>4 Июня 1990</t>
  </si>
  <si>
    <t>Сундстрём Юхан</t>
  </si>
  <si>
    <t>21 Сентября 1992</t>
  </si>
  <si>
    <t>Метлюк Филипп</t>
  </si>
  <si>
    <t>13 Декабря 1981</t>
  </si>
  <si>
    <t>Риссанен Расмус</t>
  </si>
  <si>
    <t>13 Июля 1991</t>
  </si>
  <si>
    <t>Савченко Роман</t>
  </si>
  <si>
    <t>28 Июля 1988</t>
  </si>
  <si>
    <t>Скрынник Александр</t>
  </si>
  <si>
    <t>26 Июля 1991</t>
  </si>
  <si>
    <t>Чистяков Александр</t>
  </si>
  <si>
    <t>16 Октября 1986</t>
  </si>
  <si>
    <t>Бронников Сергей</t>
  </si>
  <si>
    <t>11 Марта 1996</t>
  </si>
  <si>
    <t>Белинский Виталий</t>
  </si>
  <si>
    <t>27 Ноября 1989</t>
  </si>
  <si>
    <t>Полторак Евгений</t>
  </si>
  <si>
    <t>15 Апреля 1993</t>
  </si>
  <si>
    <t>Снек Ере</t>
  </si>
  <si>
    <t>5 Мая 1994</t>
  </si>
  <si>
    <t>Точицкий Никита</t>
  </si>
  <si>
    <t>17 Августа 1991</t>
  </si>
  <si>
    <t>Тихонов Виктор</t>
  </si>
  <si>
    <t>12 Мая 1988</t>
  </si>
  <si>
    <t>Джулиано Джефф</t>
  </si>
  <si>
    <t>20 Июня 1979</t>
  </si>
  <si>
    <t>Угрюмов Евгений</t>
  </si>
  <si>
    <t>29 Апреля 1996</t>
  </si>
  <si>
    <t>Архипов Дмитрий</t>
  </si>
  <si>
    <t>2 Февраля 1993</t>
  </si>
  <si>
    <t>Икамацких Артём</t>
  </si>
  <si>
    <t>8 Мая 1997</t>
  </si>
  <si>
    <t>Вишневский Дмитрий</t>
  </si>
  <si>
    <t>Михайлов Дмитрий</t>
  </si>
  <si>
    <t>2 Мая 1993</t>
  </si>
  <si>
    <t>Павлов Виталий</t>
  </si>
  <si>
    <t>17 Июня 1989</t>
  </si>
  <si>
    <t>Рот Владимир</t>
  </si>
  <si>
    <t>Миронов Андрей С.</t>
  </si>
  <si>
    <t>18 Мая 1995</t>
  </si>
  <si>
    <t>Бартечко Любош</t>
  </si>
  <si>
    <t>14 Июля 1976</t>
  </si>
  <si>
    <t>Шефер Андрей</t>
  </si>
  <si>
    <t>26 Июля 1981</t>
  </si>
  <si>
    <t>Неколенко Архип</t>
  </si>
  <si>
    <t>Рязанцев Александр</t>
  </si>
  <si>
    <t>15 Марта 1980</t>
  </si>
  <si>
    <t>Белкин Олег</t>
  </si>
  <si>
    <t>11 Апреля 1974</t>
  </si>
  <si>
    <t>Зюзякин Максим</t>
  </si>
  <si>
    <t>13 Января 1991</t>
  </si>
  <si>
    <t>Немец Ондржей</t>
  </si>
  <si>
    <t>18 Апреля 1984</t>
  </si>
  <si>
    <t>Мюйр Брайан</t>
  </si>
  <si>
    <t>8 Июня 1973</t>
  </si>
  <si>
    <t>Стась Андрей</t>
  </si>
  <si>
    <t>18 Октября 1988</t>
  </si>
  <si>
    <t>Кулик Денис</t>
  </si>
  <si>
    <t>9 Мая 1986</t>
  </si>
  <si>
    <t>Моренец Антон</t>
  </si>
  <si>
    <t>30 Января 1996</t>
  </si>
  <si>
    <t>Бартулис Оскарс</t>
  </si>
  <si>
    <t>21 Января 1987</t>
  </si>
  <si>
    <t>Бельгибаев Нурсултан</t>
  </si>
  <si>
    <t>Шинкарь Александр</t>
  </si>
  <si>
    <t>3 Июля 1981</t>
  </si>
  <si>
    <t>Орлов Алексей</t>
  </si>
  <si>
    <t>21 Июня 1988</t>
  </si>
  <si>
    <t>Скотт Трэвис</t>
  </si>
  <si>
    <t>14 Сентября 1975</t>
  </si>
  <si>
    <t>Артюхин Евгений</t>
  </si>
  <si>
    <t>4 Апреля 1983</t>
  </si>
  <si>
    <t>Бочкарёв Валерий</t>
  </si>
  <si>
    <t>19 Ноября 1997</t>
  </si>
  <si>
    <t>Макаров Дмитрий</t>
  </si>
  <si>
    <t>Радулов Александр</t>
  </si>
  <si>
    <t>5 Июля 1986</t>
  </si>
  <si>
    <t>Андерссон Юнас</t>
  </si>
  <si>
    <t>24 Февраля 1981</t>
  </si>
  <si>
    <t>Дятлов Олег</t>
  </si>
  <si>
    <t>Касутин Иван</t>
  </si>
  <si>
    <t>17 Октября 1986</t>
  </si>
  <si>
    <t>Ногачёв Евгений</t>
  </si>
  <si>
    <t>31 Августа 1991</t>
  </si>
  <si>
    <t>Лещенко Вячеслав</t>
  </si>
  <si>
    <t>24 Апреля 1995</t>
  </si>
  <si>
    <t>Олимб Матис</t>
  </si>
  <si>
    <t>Норвегия</t>
  </si>
  <si>
    <t>Ежов Денис</t>
  </si>
  <si>
    <t>28 Февраля 1985</t>
  </si>
  <si>
    <t>Макконен Юсси</t>
  </si>
  <si>
    <t>24 Апреля 1985</t>
  </si>
  <si>
    <t>Тихомиров Антон</t>
  </si>
  <si>
    <t>23 Августа 1990</t>
  </si>
  <si>
    <t>Регин Петер</t>
  </si>
  <si>
    <t>16 Апреля 1986</t>
  </si>
  <si>
    <t>Дания</t>
  </si>
  <si>
    <t>Энджелл Ник</t>
  </si>
  <si>
    <t>31 Октября 1979</t>
  </si>
  <si>
    <t>Пирнес Эса</t>
  </si>
  <si>
    <t>1 Апреля 1977</t>
  </si>
  <si>
    <t>Голованов Станислав</t>
  </si>
  <si>
    <t>15 Сентября 1983</t>
  </si>
  <si>
    <t>Барышников Станислав</t>
  </si>
  <si>
    <t>24 Декабря 1999</t>
  </si>
  <si>
    <t>Осипов Максим</t>
  </si>
  <si>
    <t>15 Апреля 1980</t>
  </si>
  <si>
    <t>Каиров Данияр</t>
  </si>
  <si>
    <t>5 Апреля 1994</t>
  </si>
  <si>
    <t>Хэмилл Зак</t>
  </si>
  <si>
    <t>23 Сентября 1988</t>
  </si>
  <si>
    <t>Фарафонов Иван</t>
  </si>
  <si>
    <t>7 Апреля 1994</t>
  </si>
  <si>
    <t>Слепышев Антон</t>
  </si>
  <si>
    <t>13 Мая 1994</t>
  </si>
  <si>
    <t>Архипов Денис</t>
  </si>
  <si>
    <t>19 Мая 1979</t>
  </si>
  <si>
    <t>Кудряшов Максим</t>
  </si>
  <si>
    <t>6 Января 1992</t>
  </si>
  <si>
    <t>Швиденко Дмитрий</t>
  </si>
  <si>
    <t>13 Октября 1992</t>
  </si>
  <si>
    <t>Казаков Максим</t>
  </si>
  <si>
    <t>27 Марта 1993</t>
  </si>
  <si>
    <t>Мисбахов Артур</t>
  </si>
  <si>
    <t>18 Марта 1996</t>
  </si>
  <si>
    <t>Батрак Артём</t>
  </si>
  <si>
    <t>9 Марта 1993</t>
  </si>
  <si>
    <t>Таффе Джефф</t>
  </si>
  <si>
    <t>Видилин Денис</t>
  </si>
  <si>
    <t>25 Декабря 2000</t>
  </si>
  <si>
    <t>Васильев Андрей</t>
  </si>
  <si>
    <t>25 Сентября 1979</t>
  </si>
  <si>
    <t>Науров Александр</t>
  </si>
  <si>
    <t>4 Марта 1985</t>
  </si>
  <si>
    <t>Альшевский Станислав</t>
  </si>
  <si>
    <t>9 Мая 1991</t>
  </si>
  <si>
    <t>Шинкевич Илья</t>
  </si>
  <si>
    <t>1 Сентября 1989</t>
  </si>
  <si>
    <t>Пикар Александр</t>
  </si>
  <si>
    <t>9 Октября 1985</t>
  </si>
  <si>
    <t>Крошель Гашпер</t>
  </si>
  <si>
    <t>9 Февраля 1987</t>
  </si>
  <si>
    <t>Тополь Максим</t>
  </si>
  <si>
    <t>8 Февраля 1989</t>
  </si>
  <si>
    <t>Тимченко Данил</t>
  </si>
  <si>
    <t>9 Июня 1998</t>
  </si>
  <si>
    <t>Нолан Дуглас</t>
  </si>
  <si>
    <t>5 Января 1976</t>
  </si>
  <si>
    <t>Коскиранта Ярно</t>
  </si>
  <si>
    <t>9 Декабря 1986</t>
  </si>
  <si>
    <t>Енюшин Александр</t>
  </si>
  <si>
    <t>7 Марта 1997</t>
  </si>
  <si>
    <t>Прохоров Артём</t>
  </si>
  <si>
    <t>8 Февраля 1995</t>
  </si>
  <si>
    <t>Горохов Игорь</t>
  </si>
  <si>
    <t>28 Ноября 1990</t>
  </si>
  <si>
    <t>Аугсткалнс Эдмундс</t>
  </si>
  <si>
    <t>25 Августа 1994</t>
  </si>
  <si>
    <t>Шенфельд Антон</t>
  </si>
  <si>
    <t>Буравчиков Вячеслав</t>
  </si>
  <si>
    <t>22 Мая 1987</t>
  </si>
  <si>
    <t>Мокшанцев Александр</t>
  </si>
  <si>
    <t>17 Февраля 1995</t>
  </si>
  <si>
    <t>Гутов Александр</t>
  </si>
  <si>
    <t>23 Марта 1982</t>
  </si>
  <si>
    <t>Махбод Самсон</t>
  </si>
  <si>
    <t>3 Февраля 1989</t>
  </si>
  <si>
    <t>Цингел Лукаш</t>
  </si>
  <si>
    <t>10 Июня 1992</t>
  </si>
  <si>
    <t>Метальников Леонид</t>
  </si>
  <si>
    <t>25 Апреля 1990</t>
  </si>
  <si>
    <t>Бенуа Андре</t>
  </si>
  <si>
    <t>Вишневский Иван</t>
  </si>
  <si>
    <t>18 Февраля 1988</t>
  </si>
  <si>
    <t>Грэттон Джош</t>
  </si>
  <si>
    <t>9 Сентября 1982</t>
  </si>
  <si>
    <t>Кожевников Кирилл</t>
  </si>
  <si>
    <t>26 Января 1999</t>
  </si>
  <si>
    <t>Халь Рику</t>
  </si>
  <si>
    <t>1 Ноября 1980</t>
  </si>
  <si>
    <t>Симаков Алексей</t>
  </si>
  <si>
    <t>7 Апреля 1979</t>
  </si>
  <si>
    <t>Набоков Евгений</t>
  </si>
  <si>
    <t>25 Июля 1975</t>
  </si>
  <si>
    <t>Барнетт Джастин</t>
  </si>
  <si>
    <t>21 Августа 1992</t>
  </si>
  <si>
    <t>Лазушин Александр</t>
  </si>
  <si>
    <t>Беляков Сергей</t>
  </si>
  <si>
    <t>Хомченко Павел</t>
  </si>
  <si>
    <t>Тичар Рок</t>
  </si>
  <si>
    <t>3 Мая 1989</t>
  </si>
  <si>
    <t>Хузеев Евгений</t>
  </si>
  <si>
    <t>5 Февраля 1992</t>
  </si>
  <si>
    <t>Стеценко Сергей</t>
  </si>
  <si>
    <t>6 Июня 1995</t>
  </si>
  <si>
    <t>Чебыкин Николай</t>
  </si>
  <si>
    <t>1 Августа 1997</t>
  </si>
  <si>
    <t>Каспарайтис Дарюс</t>
  </si>
  <si>
    <t>16 Октября 1972</t>
  </si>
  <si>
    <t>Антропов Александр</t>
  </si>
  <si>
    <t>16 Августа 1990</t>
  </si>
  <si>
    <t>Жилин Николай</t>
  </si>
  <si>
    <t>23 Мая 1992</t>
  </si>
  <si>
    <t>Ивананс Райтис</t>
  </si>
  <si>
    <t>Складниченко Николай</t>
  </si>
  <si>
    <t>13 Июля 1994</t>
  </si>
  <si>
    <t>Ферета Самуэль</t>
  </si>
  <si>
    <t>29 Декабря 1998</t>
  </si>
  <si>
    <t>Шалагин Михаил</t>
  </si>
  <si>
    <t>12 Сентября 1999</t>
  </si>
  <si>
    <t>Кириллов Алексей</t>
  </si>
  <si>
    <t>Кудрявцев Сергей</t>
  </si>
  <si>
    <t>5 Апреля 1995</t>
  </si>
  <si>
    <t>Висневский Джеймс</t>
  </si>
  <si>
    <t>21 Февраля 1984</t>
  </si>
  <si>
    <t>Маленьких Владимир</t>
  </si>
  <si>
    <t>1 Октября 1980</t>
  </si>
  <si>
    <t>Макаров Андрей</t>
  </si>
  <si>
    <t>20 Апреля 1993</t>
  </si>
  <si>
    <t>Хомяков Артур</t>
  </si>
  <si>
    <t>3 Июня 1998</t>
  </si>
  <si>
    <t>Громов Кирилл</t>
  </si>
  <si>
    <t>23 Июня 1990</t>
  </si>
  <si>
    <t>Суворов Дмитрий</t>
  </si>
  <si>
    <t>13 Июня 1991</t>
  </si>
  <si>
    <t>Ожиганов Игорь</t>
  </si>
  <si>
    <t>Микфликер Джейкоб</t>
  </si>
  <si>
    <t>11 Июля 1984</t>
  </si>
  <si>
    <t>Тулупов Кирилл</t>
  </si>
  <si>
    <t>23 Апреля 1988</t>
  </si>
  <si>
    <t>Недорост Вацлав</t>
  </si>
  <si>
    <t>16 Марта 1982</t>
  </si>
  <si>
    <t>Хайдар Даррен</t>
  </si>
  <si>
    <t>22 Октября 1979</t>
  </si>
  <si>
    <t>Тарасов Александр</t>
  </si>
  <si>
    <t>24 Декабря 1990</t>
  </si>
  <si>
    <t>Юнланд Юнас</t>
  </si>
  <si>
    <t>15 Ноября 1987</t>
  </si>
  <si>
    <t>Волков Константин</t>
  </si>
  <si>
    <t>20 Сентября 1997</t>
  </si>
  <si>
    <t>Хелльберг Магнус</t>
  </si>
  <si>
    <t>4 Апреля 1991</t>
  </si>
  <si>
    <t>Ибрагимов Ринат</t>
  </si>
  <si>
    <t>7 Марта 1986</t>
  </si>
  <si>
    <t>Беланже Эрик</t>
  </si>
  <si>
    <t>16 Декабря 1977</t>
  </si>
  <si>
    <t>Дубровский Георгий</t>
  </si>
  <si>
    <t>21 Марта 2000</t>
  </si>
  <si>
    <t>Караваев Артём</t>
  </si>
  <si>
    <t>Фабрициус Карл</t>
  </si>
  <si>
    <t>29 Сентября 1982</t>
  </si>
  <si>
    <t>Анттила Марко</t>
  </si>
  <si>
    <t>27 Мая 1985</t>
  </si>
  <si>
    <t>Лакутюр Даниэль</t>
  </si>
  <si>
    <t>18 Апреля 1977</t>
  </si>
  <si>
    <t>Глинкин Антон</t>
  </si>
  <si>
    <t>28 Октября 1988</t>
  </si>
  <si>
    <t>Карле Мэтью</t>
  </si>
  <si>
    <t>30 Сентября 1987</t>
  </si>
  <si>
    <t>Клименко Глеб</t>
  </si>
  <si>
    <t>28 Июля 1983</t>
  </si>
  <si>
    <t>Роман Ондржей</t>
  </si>
  <si>
    <t>Петров Александр</t>
  </si>
  <si>
    <t>27 Сентября 1993</t>
  </si>
  <si>
    <t>Гребенников Илья</t>
  </si>
  <si>
    <t>13 Января 1987</t>
  </si>
  <si>
    <t>Батня Оскарс</t>
  </si>
  <si>
    <t>7 Мая 1995</t>
  </si>
  <si>
    <t>Телльквист Микаэль</t>
  </si>
  <si>
    <t>19 Сентября 1979</t>
  </si>
  <si>
    <t>Знахаренко Дмитрий</t>
  </si>
  <si>
    <t>Зайцев Егор</t>
  </si>
  <si>
    <t>25 Марта 1994</t>
  </si>
  <si>
    <t>Садецки Борис</t>
  </si>
  <si>
    <t>20 Апреля 1997</t>
  </si>
  <si>
    <t>Бурмистров Александр</t>
  </si>
  <si>
    <t>21 Октября 1991</t>
  </si>
  <si>
    <t>Сычёв Роман</t>
  </si>
  <si>
    <t>2 Сентября 1985</t>
  </si>
  <si>
    <t>Маслихин Владислав</t>
  </si>
  <si>
    <t>17 Ноября 1995</t>
  </si>
  <si>
    <t>Галкин Максим</t>
  </si>
  <si>
    <t>14 Мая 1983</t>
  </si>
  <si>
    <t>Липсбергс Кришс</t>
  </si>
  <si>
    <t>3 Апреля 1993</t>
  </si>
  <si>
    <t>Сигарёв Андрей</t>
  </si>
  <si>
    <t>Земченко Игнат</t>
  </si>
  <si>
    <t>Лысенко Владислав</t>
  </si>
  <si>
    <t>12 Марта 1995</t>
  </si>
  <si>
    <t>Ишмаметьев Алексей</t>
  </si>
  <si>
    <t>17 Июня 1988</t>
  </si>
  <si>
    <t>Кожуховский Денис</t>
  </si>
  <si>
    <t>27 Февраля 1997</t>
  </si>
  <si>
    <t>Зубов Илья</t>
  </si>
  <si>
    <t>14 Февраля 1987</t>
  </si>
  <si>
    <t>Бергстрём Александр</t>
  </si>
  <si>
    <t>18 Января 1986</t>
  </si>
  <si>
    <t>Петухов Андрей</t>
  </si>
  <si>
    <t>31 Января 1990</t>
  </si>
  <si>
    <t>Квапил Марек</t>
  </si>
  <si>
    <t>Станя Растислав</t>
  </si>
  <si>
    <t>10 Января 1980</t>
  </si>
  <si>
    <t>Краичек Лукаш</t>
  </si>
  <si>
    <t>11 Марта 1983</t>
  </si>
  <si>
    <t>Мужжухин Алексей</t>
  </si>
  <si>
    <t>14 Июля 1987</t>
  </si>
  <si>
    <t>Лещёв Альберт</t>
  </si>
  <si>
    <t>27 Сентября 1971</t>
  </si>
  <si>
    <t>Свенссон Маркус</t>
  </si>
  <si>
    <t>9 Июля 1984</t>
  </si>
  <si>
    <t>Галушкин Андрей</t>
  </si>
  <si>
    <t>8 Мая 1976</t>
  </si>
  <si>
    <t>Вондрка Михал</t>
  </si>
  <si>
    <t>17 Мая 1982</t>
  </si>
  <si>
    <t>Бессонов Владимир</t>
  </si>
  <si>
    <t>22 Февраля 1990</t>
  </si>
  <si>
    <t>Фищенко Иван</t>
  </si>
  <si>
    <t>19 Июля 1995</t>
  </si>
  <si>
    <t>Пёпперле Томаш</t>
  </si>
  <si>
    <t>10 Октября 1984</t>
  </si>
  <si>
    <t>Ежов Илья</t>
  </si>
  <si>
    <t>12 Января 1987</t>
  </si>
  <si>
    <t>Обухов Дмитрий</t>
  </si>
  <si>
    <t>9 Июля 1983</t>
  </si>
  <si>
    <t>Гиматов Эдуард</t>
  </si>
  <si>
    <t>22 Января 1994</t>
  </si>
  <si>
    <t>Солодухин Вячеслав</t>
  </si>
  <si>
    <t>31 Июля 1988</t>
  </si>
  <si>
    <t>Безух Юрай</t>
  </si>
  <si>
    <t>20 Декабря 1993</t>
  </si>
  <si>
    <t>Аляпкин Максим</t>
  </si>
  <si>
    <t>28 Февраля 1993</t>
  </si>
  <si>
    <t>О'Бирн Райан</t>
  </si>
  <si>
    <t>19 Июля 1984</t>
  </si>
  <si>
    <t>Мозес Стив</t>
  </si>
  <si>
    <t>9 Августа 1989</t>
  </si>
  <si>
    <t>Ярвинен Йоонас</t>
  </si>
  <si>
    <t>5 Января 1989</t>
  </si>
  <si>
    <t>Мозер Евгений</t>
  </si>
  <si>
    <t>18 Мая 1993</t>
  </si>
  <si>
    <t>Клинкхаммер Роб</t>
  </si>
  <si>
    <t>12 Августа 1986</t>
  </si>
  <si>
    <t>Сирик Филипп</t>
  </si>
  <si>
    <t>3 Февраля 1990</t>
  </si>
  <si>
    <t>Смейкал Иржи</t>
  </si>
  <si>
    <t>5 Ноября 1996</t>
  </si>
  <si>
    <t>Мерескин Александр</t>
  </si>
  <si>
    <t>3 Декабря 1987</t>
  </si>
  <si>
    <t>Казанцев Антон</t>
  </si>
  <si>
    <t>Хара Здено</t>
  </si>
  <si>
    <t>18 Марта 1977</t>
  </si>
  <si>
    <t>Лямин Кирилл</t>
  </si>
  <si>
    <t>13 Января 1986</t>
  </si>
  <si>
    <t>Акользин Павел</t>
  </si>
  <si>
    <t>25 Ноября 1990</t>
  </si>
  <si>
    <t>Кодола Владислав</t>
  </si>
  <si>
    <t>30 Октября 1996</t>
  </si>
  <si>
    <t>Валски Якуб</t>
  </si>
  <si>
    <t>7 Сентября 1988</t>
  </si>
  <si>
    <t>Тарасов Дмитрий</t>
  </si>
  <si>
    <t>13 Февраля 1979</t>
  </si>
  <si>
    <t>Стасенко Николай</t>
  </si>
  <si>
    <t>15 Февраля 1987</t>
  </si>
  <si>
    <t>Кручинин Алексей</t>
  </si>
  <si>
    <t>9 Июня 1991</t>
  </si>
  <si>
    <t>Столлери Карл</t>
  </si>
  <si>
    <t>21 Ноября 1987</t>
  </si>
  <si>
    <t>Эллерби Китон</t>
  </si>
  <si>
    <t>5 Ноября 1988</t>
  </si>
  <si>
    <t>Воронков Егор</t>
  </si>
  <si>
    <t>23 Января 1997</t>
  </si>
  <si>
    <t>Попов Андрей</t>
  </si>
  <si>
    <t>15 Июля 1988</t>
  </si>
  <si>
    <t>Нечистовский Павел</t>
  </si>
  <si>
    <t>12 Января 1997</t>
  </si>
  <si>
    <t>Севостьянов Сергей</t>
  </si>
  <si>
    <t>24 Июля 1980</t>
  </si>
  <si>
    <t>Радивоевич Бранко</t>
  </si>
  <si>
    <t>24 Ноября 1980</t>
  </si>
  <si>
    <t>Трусов Дмитрий</t>
  </si>
  <si>
    <t>19 Октября 1984</t>
  </si>
  <si>
    <t>Кулёмин Николай</t>
  </si>
  <si>
    <t>14 Июля 1986</t>
  </si>
  <si>
    <t>Любимов Роман</t>
  </si>
  <si>
    <t>Рехтин Антон</t>
  </si>
  <si>
    <t>15 Сентября 1989</t>
  </si>
  <si>
    <t>Туляков Ярослав</t>
  </si>
  <si>
    <t>7 Апреля 1990</t>
  </si>
  <si>
    <t>Мицкевич Никита</t>
  </si>
  <si>
    <t>25 Ноября 1994</t>
  </si>
  <si>
    <t>Петров Кирилл</t>
  </si>
  <si>
    <t>13 Апреля 1990</t>
  </si>
  <si>
    <t>Мамаев Данил</t>
  </si>
  <si>
    <t>18 Марта 1994</t>
  </si>
  <si>
    <t>Вярн Макс</t>
  </si>
  <si>
    <t>10 Июня 1988</t>
  </si>
  <si>
    <t>Емелеев Игорь</t>
  </si>
  <si>
    <t>7 Марта 1981</t>
  </si>
  <si>
    <t>Воробьёв Павел</t>
  </si>
  <si>
    <t>5 Мая 1982</t>
  </si>
  <si>
    <t>Гецл Марек</t>
  </si>
  <si>
    <t>30 Декабря 1997</t>
  </si>
  <si>
    <t>Исаев Игорь</t>
  </si>
  <si>
    <t>Кислый Артём</t>
  </si>
  <si>
    <t>28 Апреля 1989</t>
  </si>
  <si>
    <t>Манкинен Ессе</t>
  </si>
  <si>
    <t>Андерсен Лукас</t>
  </si>
  <si>
    <t>30 Января 1999</t>
  </si>
  <si>
    <t>Головков Игорь</t>
  </si>
  <si>
    <t>Переляев Семён</t>
  </si>
  <si>
    <t>24 Августа 1999</t>
  </si>
  <si>
    <t>Орлов Евгений</t>
  </si>
  <si>
    <t>15 Августа 1983</t>
  </si>
  <si>
    <t>Леневё Давид</t>
  </si>
  <si>
    <t>23 Мая 1983</t>
  </si>
  <si>
    <t>Парлетт Блэйк</t>
  </si>
  <si>
    <t>13 Мая 1989</t>
  </si>
  <si>
    <t>Медведев Евгений</t>
  </si>
  <si>
    <t>27 Августа 1982</t>
  </si>
  <si>
    <t>Пашнин Михаил</t>
  </si>
  <si>
    <t>11 Мая 1989</t>
  </si>
  <si>
    <t>Арекаев Сергей</t>
  </si>
  <si>
    <t>22 Сентября 1978</t>
  </si>
  <si>
    <t>Жидких Александр</t>
  </si>
  <si>
    <t>7 Января 1984</t>
  </si>
  <si>
    <t>Хеннесси Джошуа</t>
  </si>
  <si>
    <t>Мастрюков Алексей</t>
  </si>
  <si>
    <t>15 Сентября 1992</t>
  </si>
  <si>
    <t>Эронен Тему</t>
  </si>
  <si>
    <t>22 Ноября 1990</t>
  </si>
  <si>
    <t>Сидляров Дмитрий</t>
  </si>
  <si>
    <t>14 Декабря 1994</t>
  </si>
  <si>
    <t>Бабенко Егор</t>
  </si>
  <si>
    <t>5 Февраля 1997</t>
  </si>
  <si>
    <t>Кеннеди Тим</t>
  </si>
  <si>
    <t>30 Апреля 1986</t>
  </si>
  <si>
    <t>ДаСилва Дэн</t>
  </si>
  <si>
    <t>30 Апреля 1985</t>
  </si>
  <si>
    <t>Кочнев Дмитрий</t>
  </si>
  <si>
    <t>15 Июля 1981</t>
  </si>
  <si>
    <t>Королюк Александр</t>
  </si>
  <si>
    <t>15 Января 1976</t>
  </si>
  <si>
    <t>Нестрашил Андрей</t>
  </si>
  <si>
    <t>Калниньш Янис</t>
  </si>
  <si>
    <t>13 Декабря 1991</t>
  </si>
  <si>
    <t>Шамыгин Дмитрий</t>
  </si>
  <si>
    <t>17 Июня 1987</t>
  </si>
  <si>
    <t>Брашкин Кирилл</t>
  </si>
  <si>
    <t>22 Мая 1992</t>
  </si>
  <si>
    <t>Горбунов Роман</t>
  </si>
  <si>
    <t>14 Ноября 1996</t>
  </si>
  <si>
    <t>Крикуненко Роман</t>
  </si>
  <si>
    <t>27 Декабря 1997</t>
  </si>
  <si>
    <t>Ерёменко Евгений</t>
  </si>
  <si>
    <t>13 Января 1990</t>
  </si>
  <si>
    <t>Володин Иван</t>
  </si>
  <si>
    <t>11 Сентября 1997</t>
  </si>
  <si>
    <t>Корнилов Кирилл</t>
  </si>
  <si>
    <t>1 Июля 1989</t>
  </si>
  <si>
    <t>Ложкин Андрей</t>
  </si>
  <si>
    <t>Перетягин Сергей</t>
  </si>
  <si>
    <t>19 Апреля 1984</t>
  </si>
  <si>
    <t>Данё Марко</t>
  </si>
  <si>
    <t>30 Ноября 1994</t>
  </si>
  <si>
    <t>Сухи Радослав</t>
  </si>
  <si>
    <t>7 Апреля 1976</t>
  </si>
  <si>
    <t>Песонен Янне</t>
  </si>
  <si>
    <t>11 Мая 1982</t>
  </si>
  <si>
    <t>Соловьёв Максим</t>
  </si>
  <si>
    <t>20 Февраля 1979</t>
  </si>
  <si>
    <t>Губачек Петр</t>
  </si>
  <si>
    <t>2 Сентября 1979</t>
  </si>
  <si>
    <t>Тюрин Денис</t>
  </si>
  <si>
    <t>3 Июня 1980</t>
  </si>
  <si>
    <t>Волченков Антон</t>
  </si>
  <si>
    <t>25 Февраля 1982</t>
  </si>
  <si>
    <t>Кугрышев Дмитрий</t>
  </si>
  <si>
    <t>18 Января 1990</t>
  </si>
  <si>
    <t>Альмквист Адам</t>
  </si>
  <si>
    <t>27 Февраля 1991</t>
  </si>
  <si>
    <t>Шмелёв Сергей</t>
  </si>
  <si>
    <t>28 Августа 1993</t>
  </si>
  <si>
    <t>Филоненко Андрей</t>
  </si>
  <si>
    <t>5 Мая 1995</t>
  </si>
  <si>
    <t>Херсли Патрик</t>
  </si>
  <si>
    <t>23 Июня 1986</t>
  </si>
  <si>
    <t>Керянен Михаэль</t>
  </si>
  <si>
    <t>4 Января 1990</t>
  </si>
  <si>
    <t>Сергеев Артём</t>
  </si>
  <si>
    <t>Лапин Евгений</t>
  </si>
  <si>
    <t>8 Мая 1980</t>
  </si>
  <si>
    <t>Улмер Джефф</t>
  </si>
  <si>
    <t>27 Апреля 1977</t>
  </si>
  <si>
    <t>Бортников Игорь</t>
  </si>
  <si>
    <t>8 Июня 1989</t>
  </si>
  <si>
    <t>Журавлёв Владимир</t>
  </si>
  <si>
    <t>4 Октября 1997</t>
  </si>
  <si>
    <t>Санников Степан</t>
  </si>
  <si>
    <t>25 Сентября 1990</t>
  </si>
  <si>
    <t>Вовченко Даниил</t>
  </si>
  <si>
    <t>4 Апреля 1996</t>
  </si>
  <si>
    <t>Мухометов Ильдар</t>
  </si>
  <si>
    <t>21 Сентября 1972</t>
  </si>
  <si>
    <t>This paper summarizes the top state-of-the-art contributions reported on the MNIST dataset for handwritten digit recognition. This dataset has been extensively used to validate novel techniques in computer vision, and in recent years, many authors have explored the performance of convolutional neural networks (CNNs) and other deep learning techniques over this dataset. To the best of our knowledge, this paper is the first exhaustive and updated review of this dataset; there are some online rankings, but they are outdated, and most published papers survey only closely related works, omitting most of the literature. This paper makes a distinction between those works using some kind of data augmentation and works using the original dataset out-of-the-box. Also, works using CNNs are reported separately; as they are becoming the state-of-the-art approach for solving this problem. Nowadays, a significant amount of works have attained a test error rate smaller than 1{\%} on this dataset; which is becoming non-challenging. By mid-2017, a new dataset was introduced: EMNIST, which involves both digits and letters, with a larger amount of data acquired from a database different than MNIST's. In this paper, EMNIST is explained and some results are surveyed.</t>
  </si>
  <si>
    <t>Артикул</t>
  </si>
  <si>
    <t>Категория</t>
  </si>
  <si>
    <t>Наименование</t>
  </si>
  <si>
    <t>мин фасовка, кг</t>
  </si>
  <si>
    <t>Итого</t>
  </si>
  <si>
    <t>Скидка</t>
  </si>
  <si>
    <t>Итого со скидкой</t>
  </si>
  <si>
    <t>Дата заказа</t>
  </si>
  <si>
    <t>GT-27</t>
  </si>
  <si>
    <t>Связанный чай</t>
  </si>
  <si>
    <t>Цветок с ароматом молока</t>
  </si>
  <si>
    <t>2017-02-26</t>
  </si>
  <si>
    <t>GT-20</t>
  </si>
  <si>
    <t>Жасминовый чай</t>
  </si>
  <si>
    <t>Жасминовый чай мелкий</t>
  </si>
  <si>
    <t>2015-09-29</t>
  </si>
  <si>
    <t>GT-04</t>
  </si>
  <si>
    <t>Зеленый чай</t>
  </si>
  <si>
    <t>Зеленый чай крупнолистовой 2</t>
  </si>
  <si>
    <t>2015-03-07</t>
  </si>
  <si>
    <t>GT-26</t>
  </si>
  <si>
    <t>Добавки</t>
  </si>
  <si>
    <t>Лайм</t>
  </si>
  <si>
    <t>2017-12-27</t>
  </si>
  <si>
    <t>2019-12-09</t>
  </si>
  <si>
    <t>GT-42A</t>
  </si>
  <si>
    <t>Улун</t>
  </si>
  <si>
    <t>Улун рассыпной</t>
  </si>
  <si>
    <t>2016-05-07</t>
  </si>
  <si>
    <t>GT-16</t>
  </si>
  <si>
    <t>Белый чай</t>
  </si>
  <si>
    <t>Почки</t>
  </si>
  <si>
    <t>2017-01-13</t>
  </si>
  <si>
    <t>GT-12</t>
  </si>
  <si>
    <t>Желтый чай</t>
  </si>
  <si>
    <t>2019-08-26</t>
  </si>
  <si>
    <t>2017-01-14</t>
  </si>
  <si>
    <t>GT-41</t>
  </si>
  <si>
    <t>2019-10-31</t>
  </si>
  <si>
    <t>2019-05-27</t>
  </si>
  <si>
    <t>2017-12-02</t>
  </si>
  <si>
    <t>BT-43</t>
  </si>
  <si>
    <t>Пуэр рассыпной</t>
  </si>
  <si>
    <t>Шен пуэр</t>
  </si>
  <si>
    <t>2016-08-01</t>
  </si>
  <si>
    <t>BT-42</t>
  </si>
  <si>
    <t>2017-05-18</t>
  </si>
  <si>
    <t>GT-13</t>
  </si>
  <si>
    <t>2016-07-17</t>
  </si>
  <si>
    <t>BT-36</t>
  </si>
  <si>
    <t>Пуэр дворцовый 2</t>
  </si>
  <si>
    <t>2018-05-31</t>
  </si>
  <si>
    <t>BT-06</t>
  </si>
  <si>
    <t xml:space="preserve">Красный чай </t>
  </si>
  <si>
    <t>Красный чай крупный</t>
  </si>
  <si>
    <t>2018-08-06</t>
  </si>
  <si>
    <t>GT-01</t>
  </si>
  <si>
    <t>Зеленый чай мелкий</t>
  </si>
  <si>
    <t>2015-02-24</t>
  </si>
  <si>
    <t>GT-28</t>
  </si>
  <si>
    <t xml:space="preserve">Цветок с ароматом жасмина  </t>
  </si>
  <si>
    <t>2017-08-14</t>
  </si>
  <si>
    <t>BT-38</t>
  </si>
  <si>
    <t>2015-07-31</t>
  </si>
  <si>
    <t>2018-01-27</t>
  </si>
  <si>
    <t>GT-24</t>
  </si>
  <si>
    <t>Имбирь</t>
  </si>
  <si>
    <t>2019-09-06</t>
  </si>
  <si>
    <t>BT-45</t>
  </si>
  <si>
    <t>Молочный пуэр</t>
  </si>
  <si>
    <t>2017-09-04</t>
  </si>
  <si>
    <t>2018-03-18</t>
  </si>
  <si>
    <t>GT-02</t>
  </si>
  <si>
    <t>Зеленый чай Премиум</t>
  </si>
  <si>
    <t>2020-06-30</t>
  </si>
  <si>
    <t>GT-29</t>
  </si>
  <si>
    <t xml:space="preserve">Цветок с ароматом персика </t>
  </si>
  <si>
    <t>BT-44</t>
  </si>
  <si>
    <t>2019-07-29</t>
  </si>
  <si>
    <t>2016-10-26</t>
  </si>
  <si>
    <t>2015-04-27</t>
  </si>
  <si>
    <t>GT-23</t>
  </si>
  <si>
    <t>Жасмин</t>
  </si>
  <si>
    <t>2018-11-10</t>
  </si>
  <si>
    <t>2018-06-22</t>
  </si>
  <si>
    <t>2019-12-16</t>
  </si>
  <si>
    <t>BT-40</t>
  </si>
  <si>
    <t>Пуэр дворцовый 1</t>
  </si>
  <si>
    <t>2015-10-09</t>
  </si>
  <si>
    <t>2016-08-08</t>
  </si>
  <si>
    <t>2019-05-30</t>
  </si>
  <si>
    <t>GT-09</t>
  </si>
  <si>
    <t>Зеленый чай крупнолистовой 1</t>
  </si>
  <si>
    <t>2018-12-26</t>
  </si>
  <si>
    <t>2019-12-10</t>
  </si>
  <si>
    <t>2019-08-02</t>
  </si>
  <si>
    <t>2016-10-15</t>
  </si>
  <si>
    <t>BT-07</t>
  </si>
  <si>
    <t>Молочный красный 1</t>
  </si>
  <si>
    <t>2016-12-01</t>
  </si>
  <si>
    <t xml:space="preserve">Пуэр дворцовый 1       </t>
  </si>
  <si>
    <t>2020-05-18</t>
  </si>
  <si>
    <t>2015-10-14</t>
  </si>
  <si>
    <t>GT-18</t>
  </si>
  <si>
    <t>Жасминовый чай крупный</t>
  </si>
  <si>
    <t>2017-02-03</t>
  </si>
  <si>
    <t>Улун премиум</t>
  </si>
  <si>
    <t>2017-03-03</t>
  </si>
  <si>
    <t>2019-09-14</t>
  </si>
  <si>
    <t>2018-12-01</t>
  </si>
  <si>
    <t>2020-04-23</t>
  </si>
  <si>
    <t>2019-06-28</t>
  </si>
  <si>
    <t>2017-04-06</t>
  </si>
  <si>
    <t>BT-05</t>
  </si>
  <si>
    <t>Красный чай мелкий</t>
  </si>
  <si>
    <t>2020-08-23</t>
  </si>
  <si>
    <t>2017-11-01</t>
  </si>
  <si>
    <t>2018-12-19</t>
  </si>
  <si>
    <t>2016-12-31</t>
  </si>
  <si>
    <t>2019-03-18</t>
  </si>
  <si>
    <t>BT-46</t>
  </si>
  <si>
    <t>2017-11-12</t>
  </si>
  <si>
    <t>2017-06-10</t>
  </si>
  <si>
    <t>GT-31</t>
  </si>
  <si>
    <t>2018-06-15</t>
  </si>
  <si>
    <t>2019-04-04</t>
  </si>
  <si>
    <t>2015-02-08</t>
  </si>
  <si>
    <t>2018-06-27</t>
  </si>
  <si>
    <t>2016-07-20</t>
  </si>
  <si>
    <t>2020-04-07</t>
  </si>
  <si>
    <t>2018-03-23</t>
  </si>
  <si>
    <t>2019-01-17</t>
  </si>
  <si>
    <t>2020-08-19</t>
  </si>
  <si>
    <t>2019-04-27</t>
  </si>
  <si>
    <t>2017-11-13</t>
  </si>
  <si>
    <t>2017-04-23</t>
  </si>
  <si>
    <t>2015-03-28</t>
  </si>
  <si>
    <t>2015-11-27</t>
  </si>
  <si>
    <t>2017-02-27</t>
  </si>
  <si>
    <t>2018-08-30</t>
  </si>
  <si>
    <t>2018-01-31</t>
  </si>
  <si>
    <t>2016-06-25</t>
  </si>
  <si>
    <t>2018-03-14</t>
  </si>
  <si>
    <t>2017-12-09</t>
  </si>
  <si>
    <t>2015-11-09</t>
  </si>
  <si>
    <t>2018-10-30</t>
  </si>
  <si>
    <t>2018-12-05</t>
  </si>
  <si>
    <t>2018-05-02</t>
  </si>
  <si>
    <t>GT-44</t>
  </si>
  <si>
    <t>Улун выдержанный</t>
  </si>
  <si>
    <t>2019-01-18</t>
  </si>
  <si>
    <t>2019-06-22</t>
  </si>
  <si>
    <t>2016-10-22</t>
  </si>
  <si>
    <t>2019-10-26</t>
  </si>
  <si>
    <t>2018-09-06</t>
  </si>
  <si>
    <t>BT-09</t>
  </si>
  <si>
    <t>Фруктовый чай</t>
  </si>
  <si>
    <t>Лимонный</t>
  </si>
  <si>
    <t>2017-12-13</t>
  </si>
  <si>
    <t>2018-05-12</t>
  </si>
  <si>
    <t>2019-06-20</t>
  </si>
  <si>
    <t>2019-11-10</t>
  </si>
  <si>
    <t>2019-10-30</t>
  </si>
  <si>
    <t>BT-10</t>
  </si>
  <si>
    <t>Апельсиновый</t>
  </si>
  <si>
    <t>2015-10-18</t>
  </si>
  <si>
    <t>2019-03-19</t>
  </si>
  <si>
    <t>2019-03-07</t>
  </si>
  <si>
    <t>2018-07-06</t>
  </si>
  <si>
    <t>2020-12-07</t>
  </si>
  <si>
    <t>2017-05-14</t>
  </si>
  <si>
    <t>2015-08-07</t>
  </si>
  <si>
    <t>BT-37</t>
  </si>
  <si>
    <t>Пуэр рассыпной премиум</t>
  </si>
  <si>
    <t>2020-12-23</t>
  </si>
  <si>
    <t>2016-09-02</t>
  </si>
  <si>
    <t>2017-06-20</t>
  </si>
  <si>
    <t>2016-12-27</t>
  </si>
  <si>
    <t>2017-12-14</t>
  </si>
  <si>
    <t>2017-04-22</t>
  </si>
  <si>
    <t>GT-22</t>
  </si>
  <si>
    <t>Роза</t>
  </si>
  <si>
    <t>2016-03-19</t>
  </si>
  <si>
    <t>2017-07-24</t>
  </si>
  <si>
    <t>2017-01-30</t>
  </si>
  <si>
    <t>2017-05-03</t>
  </si>
  <si>
    <t>2020-06-28</t>
  </si>
  <si>
    <t>2018-09-01</t>
  </si>
  <si>
    <t>2017-02-25</t>
  </si>
  <si>
    <t>2017-04-12</t>
  </si>
  <si>
    <t>2020-10-21</t>
  </si>
  <si>
    <t>2018-01-04</t>
  </si>
  <si>
    <t>2018-12-24</t>
  </si>
  <si>
    <t>2017-12-11</t>
  </si>
  <si>
    <t>2018-12-02</t>
  </si>
  <si>
    <t>2020-06-05</t>
  </si>
  <si>
    <t>2017-11-22</t>
  </si>
  <si>
    <t>2016-07-05</t>
  </si>
  <si>
    <t>2016-01-20</t>
  </si>
  <si>
    <t>2017-10-23</t>
  </si>
  <si>
    <t>2018-02-19</t>
  </si>
  <si>
    <t>2016-07-23</t>
  </si>
  <si>
    <t>2019-03-22</t>
  </si>
  <si>
    <t>2017-08-30</t>
  </si>
  <si>
    <t>2015-06-23</t>
  </si>
  <si>
    <t>2020-01-01</t>
  </si>
  <si>
    <t>2020-07-23</t>
  </si>
  <si>
    <t>2018-06-02</t>
  </si>
  <si>
    <t>2018-07-21</t>
  </si>
  <si>
    <t>2016-12-13</t>
  </si>
  <si>
    <t>GT-14</t>
  </si>
  <si>
    <t>Белый чай Премиум</t>
  </si>
  <si>
    <t>2019-02-15</t>
  </si>
  <si>
    <t>2020-11-18</t>
  </si>
  <si>
    <t>2015-01-03</t>
  </si>
  <si>
    <t>BT-04</t>
  </si>
  <si>
    <t>Молочный красный 2</t>
  </si>
  <si>
    <t>2018-04-17</t>
  </si>
  <si>
    <t>2020-03-26</t>
  </si>
  <si>
    <t>2017-11-10</t>
  </si>
  <si>
    <t>2019-01-28</t>
  </si>
  <si>
    <t>2019-03-28</t>
  </si>
  <si>
    <t>2020-01-19</t>
  </si>
  <si>
    <t>2015-08-13</t>
  </si>
  <si>
    <t>2019-06-06</t>
  </si>
  <si>
    <t>2018-03-22</t>
  </si>
  <si>
    <t>2019-12-05</t>
  </si>
  <si>
    <t>2017-12-15</t>
  </si>
  <si>
    <t>2019-01-12</t>
  </si>
  <si>
    <t>2019-10-05</t>
  </si>
  <si>
    <t>2016-11-07</t>
  </si>
  <si>
    <t>2020-11-30</t>
  </si>
  <si>
    <t>2018-10-31</t>
  </si>
  <si>
    <t>2020-02-17</t>
  </si>
  <si>
    <t>2020-06-15</t>
  </si>
  <si>
    <t>2017-03-17</t>
  </si>
  <si>
    <t>2017-02-18</t>
  </si>
  <si>
    <t>2020-11-17</t>
  </si>
  <si>
    <t>2015-09-01</t>
  </si>
  <si>
    <t>2018-02-03</t>
  </si>
  <si>
    <t>2016-04-06</t>
  </si>
  <si>
    <t>2017-06-30</t>
  </si>
  <si>
    <t>2017-11-17</t>
  </si>
  <si>
    <t>2018-02-28</t>
  </si>
  <si>
    <t>2020-10-28</t>
  </si>
  <si>
    <t>2020-03-15</t>
  </si>
  <si>
    <t>2019-07-05</t>
  </si>
  <si>
    <t>2016-08-19</t>
  </si>
  <si>
    <t>2015-04-07</t>
  </si>
  <si>
    <t>2020-11-29</t>
  </si>
  <si>
    <t>GT-30</t>
  </si>
  <si>
    <t>2018-08-03</t>
  </si>
  <si>
    <t>2018-04-24</t>
  </si>
  <si>
    <t>2019-02-10</t>
  </si>
  <si>
    <t>2020-08-01</t>
  </si>
  <si>
    <t>2017-06-18</t>
  </si>
  <si>
    <t>2018-06-17</t>
  </si>
  <si>
    <t>2020-08-11</t>
  </si>
  <si>
    <t>2018-03-21</t>
  </si>
  <si>
    <t>2015-03-01</t>
  </si>
  <si>
    <t>2017-10-09</t>
  </si>
  <si>
    <t>2020-11-10</t>
  </si>
  <si>
    <t>2017-01-06</t>
  </si>
  <si>
    <t>2016-09-06</t>
  </si>
  <si>
    <t>2020-08-22</t>
  </si>
  <si>
    <t>2015-04-13</t>
  </si>
  <si>
    <t>2020-06-18</t>
  </si>
  <si>
    <t>2019-06-21</t>
  </si>
  <si>
    <t>2016-02-06</t>
  </si>
  <si>
    <t>2016-05-29</t>
  </si>
  <si>
    <t>2015-01-28</t>
  </si>
  <si>
    <t>2016-12-03</t>
  </si>
  <si>
    <t>2019-09-12</t>
  </si>
  <si>
    <t>2015-09-20</t>
  </si>
  <si>
    <t>2017-01-12</t>
  </si>
  <si>
    <t>2016-02-10</t>
  </si>
  <si>
    <t>2018-01-26</t>
  </si>
  <si>
    <t>2015-07-16</t>
  </si>
  <si>
    <t>2017-02-21</t>
  </si>
  <si>
    <t>2015-01-07</t>
  </si>
  <si>
    <t>2020-01-17</t>
  </si>
  <si>
    <t>2017-10-02</t>
  </si>
  <si>
    <t>2019-05-08</t>
  </si>
  <si>
    <t>2019-08-23</t>
  </si>
  <si>
    <t>2017-06-27</t>
  </si>
  <si>
    <t>2018-04-01</t>
  </si>
  <si>
    <t>2018-07-24</t>
  </si>
  <si>
    <t>2019-06-04</t>
  </si>
  <si>
    <t>2020-10-26</t>
  </si>
  <si>
    <t>2019-12-23</t>
  </si>
  <si>
    <t>2020-12-24</t>
  </si>
  <si>
    <t>2015-05-01</t>
  </si>
  <si>
    <t>2016-04-21</t>
  </si>
  <si>
    <t>2017-05-05</t>
  </si>
  <si>
    <t>2020-07-10</t>
  </si>
  <si>
    <t>2015-08-11</t>
  </si>
  <si>
    <t>2019-03-15</t>
  </si>
  <si>
    <t>2020-01-05</t>
  </si>
  <si>
    <t>2020-01-11</t>
  </si>
  <si>
    <t>2020-08-02</t>
  </si>
  <si>
    <t>2018-04-02</t>
  </si>
  <si>
    <t>2016-06-22</t>
  </si>
  <si>
    <t>2016-05-06</t>
  </si>
  <si>
    <t>2015-08-14</t>
  </si>
  <si>
    <t>2015-10-28</t>
  </si>
  <si>
    <t>2017-07-27</t>
  </si>
  <si>
    <t>2015-07-05</t>
  </si>
  <si>
    <t>2017-06-21</t>
  </si>
  <si>
    <t>2015-06-28</t>
  </si>
  <si>
    <t>2016-12-30</t>
  </si>
  <si>
    <t>2020-02-29</t>
  </si>
  <si>
    <t>2015-09-23</t>
  </si>
  <si>
    <t>2018-10-10</t>
  </si>
  <si>
    <t>2017-06-16</t>
  </si>
  <si>
    <t>2020-10-11</t>
  </si>
  <si>
    <t>2016-09-07</t>
  </si>
  <si>
    <t>2016-03-30</t>
  </si>
  <si>
    <t>2019-02-08</t>
  </si>
  <si>
    <t>2020-08-18</t>
  </si>
  <si>
    <t>2017-05-10</t>
  </si>
  <si>
    <t>2015-01-06</t>
  </si>
  <si>
    <t>2015-03-30</t>
  </si>
  <si>
    <t>2016-06-14</t>
  </si>
  <si>
    <t>2020-07-14</t>
  </si>
  <si>
    <t>2015-08-20</t>
  </si>
  <si>
    <t>2016-09-22</t>
  </si>
  <si>
    <t>2015-01-11</t>
  </si>
  <si>
    <t>2020-04-16</t>
  </si>
  <si>
    <t>2017-06-26</t>
  </si>
  <si>
    <t>2017-05-04</t>
  </si>
  <si>
    <t>2020-03-29</t>
  </si>
  <si>
    <t>2015-05-19</t>
  </si>
  <si>
    <t>2020-03-27</t>
  </si>
  <si>
    <t>2016-02-11</t>
  </si>
  <si>
    <t>2016-03-04</t>
  </si>
  <si>
    <t>2019-05-16</t>
  </si>
  <si>
    <t>2017-08-09</t>
  </si>
  <si>
    <t>2020-12-26</t>
  </si>
  <si>
    <t>2015-10-24</t>
  </si>
  <si>
    <t>2015-06-07</t>
  </si>
  <si>
    <t>2018-10-12</t>
  </si>
  <si>
    <t>2019-02-26</t>
  </si>
  <si>
    <t>2016-04-12</t>
  </si>
  <si>
    <t>2015-12-02</t>
  </si>
  <si>
    <t>2016-04-09</t>
  </si>
  <si>
    <t>2017-09-01</t>
  </si>
  <si>
    <t>2015-08-08</t>
  </si>
  <si>
    <t>2020-04-11</t>
  </si>
  <si>
    <t>2016-01-04</t>
  </si>
  <si>
    <t>2020-07-16</t>
  </si>
  <si>
    <t>2018-12-25</t>
  </si>
  <si>
    <t>2019-10-01</t>
  </si>
  <si>
    <t>2017-07-14</t>
  </si>
  <si>
    <t>2016-09-03</t>
  </si>
  <si>
    <t>2015-03-10</t>
  </si>
  <si>
    <t>2017-01-29</t>
  </si>
  <si>
    <t>2019-01-03</t>
  </si>
  <si>
    <t>2016-06-20</t>
  </si>
  <si>
    <t>2016-04-10</t>
  </si>
  <si>
    <t>2019-05-12</t>
  </si>
  <si>
    <t>2015-04-05</t>
  </si>
  <si>
    <t>2018-12-27</t>
  </si>
  <si>
    <t>2020-06-10</t>
  </si>
  <si>
    <t>2019-09-17</t>
  </si>
  <si>
    <t>2017-11-08</t>
  </si>
  <si>
    <t>2020-09-11</t>
  </si>
  <si>
    <t>2019-07-16</t>
  </si>
  <si>
    <t>2016-11-19</t>
  </si>
  <si>
    <t>2016-08-27</t>
  </si>
  <si>
    <t>2016-12-10</t>
  </si>
  <si>
    <t>2019-04-06</t>
  </si>
  <si>
    <t>2020-10-12</t>
  </si>
  <si>
    <t>2017-01-20</t>
  </si>
  <si>
    <t>2017-07-29</t>
  </si>
  <si>
    <t>2015-01-20</t>
  </si>
  <si>
    <t>2015-12-09</t>
  </si>
  <si>
    <t>2015-05-29</t>
  </si>
  <si>
    <t>2015-11-15</t>
  </si>
  <si>
    <t>2015-01-19</t>
  </si>
  <si>
    <t>2017-05-24</t>
  </si>
  <si>
    <t>2018-04-28</t>
  </si>
  <si>
    <t>2020-12-14</t>
  </si>
  <si>
    <t>2017-12-25</t>
  </si>
  <si>
    <t>2018-03-03</t>
  </si>
  <si>
    <t>2019-08-07</t>
  </si>
  <si>
    <t>2018-02-20</t>
  </si>
  <si>
    <t>2017-07-18</t>
  </si>
  <si>
    <t>2018-02-17</t>
  </si>
  <si>
    <t>2017-06-29</t>
  </si>
  <si>
    <t>2019-02-13</t>
  </si>
  <si>
    <t>2017-09-09</t>
  </si>
  <si>
    <t>2019-12-25</t>
  </si>
  <si>
    <t>2016-05-10</t>
  </si>
  <si>
    <t>2015-11-23</t>
  </si>
  <si>
    <t>2018-11-08</t>
  </si>
  <si>
    <t>2015-05-23</t>
  </si>
  <si>
    <t>2018-01-20</t>
  </si>
  <si>
    <t>2020-04-10</t>
  </si>
  <si>
    <t>2017-07-28</t>
  </si>
  <si>
    <t>2018-08-07</t>
  </si>
  <si>
    <t>2017-03-24</t>
  </si>
  <si>
    <t>2020-01-04</t>
  </si>
  <si>
    <t>2018-03-11</t>
  </si>
  <si>
    <t>2017-01-31</t>
  </si>
  <si>
    <t>2015-12-08</t>
  </si>
  <si>
    <t>2017-10-04</t>
  </si>
  <si>
    <t>2020-02-22</t>
  </si>
  <si>
    <t>2017-02-11</t>
  </si>
  <si>
    <t>2016-11-30</t>
  </si>
  <si>
    <t>2017-09-10</t>
  </si>
  <si>
    <t>2020-01-10</t>
  </si>
  <si>
    <t>2015-02-03</t>
  </si>
  <si>
    <t>2018-02-27</t>
  </si>
  <si>
    <t>2017-08-19</t>
  </si>
  <si>
    <t>2016-07-29</t>
  </si>
  <si>
    <t>2020-04-18</t>
  </si>
  <si>
    <t>2015-11-13</t>
  </si>
  <si>
    <t>2015-08-18</t>
  </si>
  <si>
    <t>2020-05-21</t>
  </si>
  <si>
    <t>2020-08-20</t>
  </si>
  <si>
    <t>2020-09-03</t>
  </si>
  <si>
    <t>2016-05-18</t>
  </si>
  <si>
    <t>2019-06-11</t>
  </si>
  <si>
    <t>2019-02-24</t>
  </si>
  <si>
    <t>2017-09-22</t>
  </si>
  <si>
    <t>2015-07-11</t>
  </si>
  <si>
    <t>2020-02-21</t>
  </si>
  <si>
    <t>2019-08-22</t>
  </si>
  <si>
    <t>2018-05-27</t>
  </si>
  <si>
    <t>2016-03-21</t>
  </si>
  <si>
    <t>2016-09-11</t>
  </si>
  <si>
    <t>2015-05-13</t>
  </si>
  <si>
    <t>2019-05-04</t>
  </si>
  <si>
    <t>2019-10-06</t>
  </si>
  <si>
    <t>2020-03-30</t>
  </si>
  <si>
    <t>2017-11-29</t>
  </si>
  <si>
    <t>2015-06-17</t>
  </si>
  <si>
    <t>2015-09-27</t>
  </si>
  <si>
    <t>2018-11-19</t>
  </si>
  <si>
    <t>2017-04-28</t>
  </si>
  <si>
    <t>2015-11-20</t>
  </si>
  <si>
    <t>2020-11-15</t>
  </si>
  <si>
    <t>2018-05-01</t>
  </si>
  <si>
    <t>2017-01-23</t>
  </si>
  <si>
    <t>2017-09-18</t>
  </si>
  <si>
    <t>2019-08-16</t>
  </si>
  <si>
    <t>2019-12-08</t>
  </si>
  <si>
    <t>2018-12-17</t>
  </si>
  <si>
    <t>2018-09-09</t>
  </si>
  <si>
    <t>2018-08-16</t>
  </si>
  <si>
    <t>2017-12-21</t>
  </si>
  <si>
    <t>2020-01-31</t>
  </si>
  <si>
    <t>Дата сделки</t>
  </si>
  <si>
    <t>Тип сделки</t>
  </si>
  <si>
    <t>Количество</t>
  </si>
  <si>
    <t>Продажа</t>
  </si>
  <si>
    <t>Покупка</t>
  </si>
  <si>
    <t>цена за 1</t>
  </si>
  <si>
    <t xml:space="preserve">Заказанное количество, </t>
  </si>
  <si>
    <t>Количество_net</t>
  </si>
  <si>
    <t>Названия строк</t>
  </si>
  <si>
    <t>Сумма по полю Количество_net</t>
  </si>
  <si>
    <t>Столбец1</t>
  </si>
  <si>
    <t>Среднее</t>
  </si>
  <si>
    <t>Стандартная ошибка</t>
  </si>
  <si>
    <t>Медиана</t>
  </si>
  <si>
    <t>Мода</t>
  </si>
  <si>
    <t>Стандартное отклонение</t>
  </si>
  <si>
    <t>Дисперсия выборки</t>
  </si>
  <si>
    <t>Эксцесс</t>
  </si>
  <si>
    <t>Асимметричность</t>
  </si>
  <si>
    <t>Интервал</t>
  </si>
  <si>
    <t>Минимум</t>
  </si>
  <si>
    <t>Максимум</t>
  </si>
  <si>
    <t>Сумма</t>
  </si>
  <si>
    <t>Счет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</si>
</sst>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3" x14ac:knownFonts="1">
    <font>
      <sz val="11"/>
      <color theme="1"/>
      <name val="Calibri"/>
      <family val="2"/>
      <scheme val="minor"/>
    </font>
    <font>
      <b/>
      <sz val="11"/>
      <name val="Calibri"/>
      <family val="2"/>
      <charset val="204"/>
    </font>
    <font>
      <i/>
      <sz val="11"/>
      <color theme="1"/>
      <name val="Calibri"/>
      <family val="2"/>
      <scheme val="minor"/>
    </font>
  </fonts>
  <fills count="3">
    <fill>
      <patternFill patternType="none"/>
    </fill>
    <fill>
      <patternFill patternType="gray125"/>
    </fill>
    <fill>
      <patternFill patternType="solid">
        <fgColor rgb="FFC0C0C0"/>
        <bgColor rgb="FFC0C0C0"/>
      </patternFill>
    </fill>
  </fills>
  <borders count="8">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0" fontId="0" fillId="0" borderId="0" xfId="0"/>
    <xf numFmtId="2" fontId="1" fillId="0" borderId="1" xfId="0" applyNumberFormat="1" applyFont="1" applyBorder="1" applyAlignment="1">
      <alignment horizontal="center" vertical="top"/>
    </xf>
    <xf numFmtId="2" fontId="0" fillId="0" borderId="0" xfId="0" applyNumberFormat="1"/>
    <xf numFmtId="14" fontId="1" fillId="0" borderId="1" xfId="0" applyNumberFormat="1" applyFont="1" applyBorder="1" applyAlignment="1">
      <alignment horizontal="center" vertical="top"/>
    </xf>
    <xf numFmtId="14" fontId="0" fillId="0" borderId="0" xfId="0" applyNumberFormat="1"/>
    <xf numFmtId="2" fontId="0" fillId="0" borderId="2" xfId="0" applyNumberFormat="1" applyBorder="1"/>
    <xf numFmtId="0" fontId="0" fillId="0" borderId="0" xfId="0"/>
    <xf numFmtId="0" fontId="1" fillId="0" borderId="4" xfId="0" applyFont="1" applyBorder="1" applyAlignment="1">
      <alignment vertical="center" wrapText="1"/>
    </xf>
    <xf numFmtId="0" fontId="0" fillId="0" borderId="0" xfId="0"/>
    <xf numFmtId="0" fontId="0" fillId="0" borderId="1" xfId="0" applyBorder="1"/>
    <xf numFmtId="0" fontId="1" fillId="0" borderId="5" xfId="0" applyFont="1" applyBorder="1" applyAlignment="1">
      <alignment horizontal="center" vertical="top"/>
    </xf>
    <xf numFmtId="0" fontId="0" fillId="0" borderId="1" xfId="0" pivotButton="1" applyBorder="1"/>
    <xf numFmtId="14" fontId="0" fillId="0" borderId="1" xfId="0" applyNumberFormat="1" applyBorder="1" applyAlignment="1">
      <alignment horizontal="left"/>
    </xf>
    <xf numFmtId="0" fontId="0" fillId="0" borderId="1" xfId="0" applyNumberFormat="1" applyBorder="1"/>
    <xf numFmtId="0" fontId="0" fillId="0" borderId="0" xfId="0" applyBorder="1"/>
    <xf numFmtId="0" fontId="0" fillId="0" borderId="0" xfId="0" applyFill="1" applyBorder="1" applyAlignment="1"/>
    <xf numFmtId="0" fontId="0" fillId="0" borderId="6" xfId="0" applyFill="1" applyBorder="1" applyAlignment="1"/>
    <xf numFmtId="0" fontId="2" fillId="0" borderId="7" xfId="0" applyFont="1" applyFill="1" applyBorder="1" applyAlignment="1">
      <alignment horizontal="centerContinuous"/>
    </xf>
    <xf numFmtId="8" fontId="0" fillId="0" borderId="2" xfId="0" applyNumberFormat="1" applyBorder="1"/>
  </cellXfs>
  <cellStyles count="1">
    <cellStyle name="Обычный" xfId="0" builtinId="0"/>
  </cellStyles>
  <dxfs count="1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9" formatCode="dd/mm/yyyy"/>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Ксения Мосолова" refreshedDate="44215.624582986115" createdVersion="6" refreshedVersion="6" minRefreshableVersion="3" recordCount="305" xr:uid="{58A4176F-EAC5-4209-A128-928D4E7F0589}">
  <cacheSource type="worksheet">
    <worksheetSource name="Таблица1"/>
  </cacheSource>
  <cacheFields count="4">
    <cacheField name="Дата сделки" numFmtId="14">
      <sharedItems containsSemiMixedTypes="0" containsNonDate="0" containsDate="1" containsString="0" minDate="2015-06-05T00:00:00" maxDate="2020-10-27T00:00:00" count="269">
        <d v="2015-06-05T00:00:00"/>
        <d v="2015-06-12T00:00:00"/>
        <d v="2015-06-16T00:00:00"/>
        <d v="2015-06-22T00:00:00"/>
        <d v="2015-06-26T00:00:00"/>
        <d v="2015-07-01T00:00:00"/>
        <d v="2015-07-02T00:00:00"/>
        <d v="2015-07-07T00:00:00"/>
        <d v="2015-07-10T00:00:00"/>
        <d v="2015-09-16T00:00:00"/>
        <d v="2015-09-22T00:00:00"/>
        <d v="2015-09-30T00:00:00"/>
        <d v="2015-10-12T00:00:00"/>
        <d v="2015-10-26T00:00:00"/>
        <d v="2015-11-04T00:00:00"/>
        <d v="2015-12-03T00:00:00"/>
        <d v="2015-12-14T00:00:00"/>
        <d v="2015-12-16T00:00:00"/>
        <d v="2015-12-21T00:00:00"/>
        <d v="2016-01-05T00:00:00"/>
        <d v="2016-01-22T00:00:00"/>
        <d v="2016-01-28T00:00:00"/>
        <d v="2016-02-11T00:00:00"/>
        <d v="2016-02-16T00:00:00"/>
        <d v="2016-02-18T00:00:00"/>
        <d v="2016-02-26T00:00:00"/>
        <d v="2016-03-03T00:00:00"/>
        <d v="2016-03-11T00:00:00"/>
        <d v="2016-03-22T00:00:00"/>
        <d v="2016-03-30T00:00:00"/>
        <d v="2016-04-06T00:00:00"/>
        <d v="2016-04-13T00:00:00"/>
        <d v="2016-04-18T00:00:00"/>
        <d v="2016-04-27T00:00:00"/>
        <d v="2016-05-23T00:00:00"/>
        <d v="2016-05-31T00:00:00"/>
        <d v="2016-06-06T00:00:00"/>
        <d v="2016-06-20T00:00:00"/>
        <d v="2016-06-27T00:00:00"/>
        <d v="2016-06-28T00:00:00"/>
        <d v="2016-07-06T00:00:00"/>
        <d v="2016-07-19T00:00:00"/>
        <d v="2016-08-01T00:00:00"/>
        <d v="2016-08-08T00:00:00"/>
        <d v="2016-08-18T00:00:00"/>
        <d v="2016-08-29T00:00:00"/>
        <d v="2016-08-31T00:00:00"/>
        <d v="2016-09-01T00:00:00"/>
        <d v="2016-09-07T00:00:00"/>
        <d v="2016-09-13T00:00:00"/>
        <d v="2016-09-20T00:00:00"/>
        <d v="2016-09-27T00:00:00"/>
        <d v="2016-10-10T00:00:00"/>
        <d v="2016-10-14T00:00:00"/>
        <d v="2016-11-03T00:00:00"/>
        <d v="2016-11-15T00:00:00"/>
        <d v="2016-11-16T00:00:00"/>
        <d v="2016-11-18T00:00:00"/>
        <d v="2016-11-25T00:00:00"/>
        <d v="2016-12-07T00:00:00"/>
        <d v="2016-12-08T00:00:00"/>
        <d v="2016-12-21T00:00:00"/>
        <d v="2016-12-23T00:00:00"/>
        <d v="2016-12-29T00:00:00"/>
        <d v="2017-01-10T00:00:00"/>
        <d v="2017-01-17T00:00:00"/>
        <d v="2017-01-24T00:00:00"/>
        <d v="2017-02-09T00:00:00"/>
        <d v="2017-02-15T00:00:00"/>
        <d v="2017-02-21T00:00:00"/>
        <d v="2017-02-22T00:00:00"/>
        <d v="2017-02-24T00:00:00"/>
        <d v="2017-03-14T00:00:00"/>
        <d v="2017-03-20T00:00:00"/>
        <d v="2017-03-23T00:00:00"/>
        <d v="2017-04-03T00:00:00"/>
        <d v="2017-04-05T00:00:00"/>
        <d v="2017-04-07T00:00:00"/>
        <d v="2017-04-11T00:00:00"/>
        <d v="2017-04-21T00:00:00"/>
        <d v="2017-04-27T00:00:00"/>
        <d v="2017-05-01T00:00:00"/>
        <d v="2017-05-09T00:00:00"/>
        <d v="2017-05-10T00:00:00"/>
        <d v="2017-05-15T00:00:00"/>
        <d v="2017-05-25T00:00:00"/>
        <d v="2017-05-26T00:00:00"/>
        <d v="2017-06-01T00:00:00"/>
        <d v="2017-06-08T00:00:00"/>
        <d v="2017-06-12T00:00:00"/>
        <d v="2017-06-14T00:00:00"/>
        <d v="2017-06-16T00:00:00"/>
        <d v="2017-06-21T00:00:00"/>
        <d v="2017-06-22T00:00:00"/>
        <d v="2017-06-23T00:00:00"/>
        <d v="2017-07-11T00:00:00"/>
        <d v="2017-07-13T00:00:00"/>
        <d v="2017-07-21T00:00:00"/>
        <d v="2017-07-28T00:00:00"/>
        <d v="2017-07-31T00:00:00"/>
        <d v="2017-08-08T00:00:00"/>
        <d v="2017-08-10T00:00:00"/>
        <d v="2017-08-24T00:00:00"/>
        <d v="2017-08-25T00:00:00"/>
        <d v="2017-08-31T00:00:00"/>
        <d v="2017-09-05T00:00:00"/>
        <d v="2017-09-06T00:00:00"/>
        <d v="2017-09-14T00:00:00"/>
        <d v="2017-09-18T00:00:00"/>
        <d v="2017-09-22T00:00:00"/>
        <d v="2017-10-03T00:00:00"/>
        <d v="2017-10-05T00:00:00"/>
        <d v="2017-10-10T00:00:00"/>
        <d v="2017-10-18T00:00:00"/>
        <d v="2017-11-13T00:00:00"/>
        <d v="2017-11-14T00:00:00"/>
        <d v="2017-11-22T00:00:00"/>
        <d v="2017-11-29T00:00:00"/>
        <d v="2017-12-06T00:00:00"/>
        <d v="2017-12-22T00:00:00"/>
        <d v="2017-12-27T00:00:00"/>
        <d v="2018-01-03T00:00:00"/>
        <d v="2018-01-25T00:00:00"/>
        <d v="2018-02-02T00:00:00"/>
        <d v="2018-02-05T00:00:00"/>
        <d v="2018-02-09T00:00:00"/>
        <d v="2018-02-23T00:00:00"/>
        <d v="2018-03-12T00:00:00"/>
        <d v="2018-03-13T00:00:00"/>
        <d v="2018-03-15T00:00:00"/>
        <d v="2018-03-22T00:00:00"/>
        <d v="2018-04-12T00:00:00"/>
        <d v="2018-05-01T00:00:00"/>
        <d v="2018-05-14T00:00:00"/>
        <d v="2018-05-15T00:00:00"/>
        <d v="2018-05-16T00:00:00"/>
        <d v="2018-05-24T00:00:00"/>
        <d v="2018-05-29T00:00:00"/>
        <d v="2018-06-11T00:00:00"/>
        <d v="2018-06-12T00:00:00"/>
        <d v="2018-06-18T00:00:00"/>
        <d v="2018-06-22T00:00:00"/>
        <d v="2018-06-26T00:00:00"/>
        <d v="2018-07-11T00:00:00"/>
        <d v="2018-07-23T00:00:00"/>
        <d v="2018-07-26T00:00:00"/>
        <d v="2018-07-31T00:00:00"/>
        <d v="2018-08-03T00:00:00"/>
        <d v="2018-08-07T00:00:00"/>
        <d v="2018-08-13T00:00:00"/>
        <d v="2018-08-21T00:00:00"/>
        <d v="2018-09-07T00:00:00"/>
        <d v="2018-09-11T00:00:00"/>
        <d v="2018-09-13T00:00:00"/>
        <d v="2018-09-17T00:00:00"/>
        <d v="2018-09-18T00:00:00"/>
        <d v="2018-09-19T00:00:00"/>
        <d v="2018-10-11T00:00:00"/>
        <d v="2018-10-16T00:00:00"/>
        <d v="2018-10-18T00:00:00"/>
        <d v="2018-11-12T00:00:00"/>
        <d v="2018-11-16T00:00:00"/>
        <d v="2018-11-19T00:00:00"/>
        <d v="2018-11-23T00:00:00"/>
        <d v="2018-12-07T00:00:00"/>
        <d v="2018-12-17T00:00:00"/>
        <d v="2018-12-18T00:00:00"/>
        <d v="2018-12-26T00:00:00"/>
        <d v="2019-01-08T00:00:00"/>
        <d v="2019-01-09T00:00:00"/>
        <d v="2019-01-25T00:00:00"/>
        <d v="2019-01-28T00:00:00"/>
        <d v="2019-01-29T00:00:00"/>
        <d v="2019-02-27T00:00:00"/>
        <d v="2019-03-18T00:00:00"/>
        <d v="2019-03-21T00:00:00"/>
        <d v="2019-03-28T00:00:00"/>
        <d v="2019-04-05T00:00:00"/>
        <d v="2019-04-11T00:00:00"/>
        <d v="2019-04-18T00:00:00"/>
        <d v="2019-04-23T00:00:00"/>
        <d v="2019-04-26T00:00:00"/>
        <d v="2019-05-06T00:00:00"/>
        <d v="2019-05-21T00:00:00"/>
        <d v="2019-05-29T00:00:00"/>
        <d v="2019-06-04T00:00:00"/>
        <d v="2019-06-07T00:00:00"/>
        <d v="2019-06-17T00:00:00"/>
        <d v="2019-06-19T00:00:00"/>
        <d v="2019-06-21T00:00:00"/>
        <d v="2019-06-28T00:00:00"/>
        <d v="2019-07-05T00:00:00"/>
        <d v="2019-07-11T00:00:00"/>
        <d v="2019-07-15T00:00:00"/>
        <d v="2019-07-22T00:00:00"/>
        <d v="2019-07-23T00:00:00"/>
        <d v="2019-07-29T00:00:00"/>
        <d v="2019-07-30T00:00:00"/>
        <d v="2019-07-31T00:00:00"/>
        <d v="2019-08-02T00:00:00"/>
        <d v="2019-08-07T00:00:00"/>
        <d v="2019-08-12T00:00:00"/>
        <d v="2019-08-14T00:00:00"/>
        <d v="2019-08-15T00:00:00"/>
        <d v="2019-08-16T00:00:00"/>
        <d v="2019-09-05T00:00:00"/>
        <d v="2019-09-09T00:00:00"/>
        <d v="2019-09-13T00:00:00"/>
        <d v="2019-09-17T00:00:00"/>
        <d v="2019-09-18T00:00:00"/>
        <d v="2019-09-27T00:00:00"/>
        <d v="2019-10-02T00:00:00"/>
        <d v="2019-10-04T00:00:00"/>
        <d v="2019-10-08T00:00:00"/>
        <d v="2019-10-09T00:00:00"/>
        <d v="2019-10-10T00:00:00"/>
        <d v="2019-11-20T00:00:00"/>
        <d v="2019-11-22T00:00:00"/>
        <d v="2019-12-03T00:00:00"/>
        <d v="2019-12-10T00:00:00"/>
        <d v="2019-12-11T00:00:00"/>
        <d v="2019-12-17T00:00:00"/>
        <d v="2019-12-24T00:00:00"/>
        <d v="2019-12-30T00:00:00"/>
        <d v="2019-12-31T00:00:00"/>
        <d v="2020-01-07T00:00:00"/>
        <d v="2020-01-13T00:00:00"/>
        <d v="2020-01-14T00:00:00"/>
        <d v="2020-01-17T00:00:00"/>
        <d v="2020-01-24T00:00:00"/>
        <d v="2020-01-29T00:00:00"/>
        <d v="2020-01-30T00:00:00"/>
        <d v="2020-02-04T00:00:00"/>
        <d v="2020-02-19T00:00:00"/>
        <d v="2020-02-26T00:00:00"/>
        <d v="2020-03-09T00:00:00"/>
        <d v="2020-03-30T00:00:00"/>
        <d v="2020-04-22T00:00:00"/>
        <d v="2020-04-27T00:00:00"/>
        <d v="2020-04-28T00:00:00"/>
        <d v="2020-04-30T00:00:00"/>
        <d v="2020-05-04T00:00:00"/>
        <d v="2020-05-06T00:00:00"/>
        <d v="2020-05-07T00:00:00"/>
        <d v="2020-05-20T00:00:00"/>
        <d v="2020-05-27T00:00:00"/>
        <d v="2020-06-03T00:00:00"/>
        <d v="2020-06-04T00:00:00"/>
        <d v="2020-06-11T00:00:00"/>
        <d v="2020-06-17T00:00:00"/>
        <d v="2020-06-22T00:00:00"/>
        <d v="2020-06-26T00:00:00"/>
        <d v="2020-06-29T00:00:00"/>
        <d v="2020-06-30T00:00:00"/>
        <d v="2020-07-02T00:00:00"/>
        <d v="2020-07-14T00:00:00"/>
        <d v="2020-07-15T00:00:00"/>
        <d v="2020-07-29T00:00:00"/>
        <d v="2020-07-30T00:00:00"/>
        <d v="2020-08-04T00:00:00"/>
        <d v="2020-08-14T00:00:00"/>
        <d v="2020-08-21T00:00:00"/>
        <d v="2020-08-26T00:00:00"/>
        <d v="2020-09-17T00:00:00"/>
        <d v="2020-09-23T00:00:00"/>
        <d v="2020-09-25T00:00:00"/>
        <d v="2020-09-28T00:00:00"/>
        <d v="2020-10-22T00:00:00"/>
        <d v="2020-10-26T00:00:00"/>
      </sharedItems>
    </cacheField>
    <cacheField name="Тип сделки" numFmtId="0">
      <sharedItems/>
    </cacheField>
    <cacheField name="Количество" numFmtId="0">
      <sharedItems containsSemiMixedTypes="0" containsString="0" containsNumber="1" containsInteger="1" minValue="0" maxValue="2530"/>
    </cacheField>
    <cacheField name="Количество_net" numFmtId="0">
      <sharedItems containsSemiMixedTypes="0" containsString="0" containsNumber="1" containsInteger="1" minValue="-490" maxValue="253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5">
  <r>
    <x v="0"/>
    <s v="Продажа"/>
    <n v="300"/>
    <n v="-300"/>
  </r>
  <r>
    <x v="1"/>
    <s v="Продажа"/>
    <n v="210"/>
    <n v="-210"/>
  </r>
  <r>
    <x v="2"/>
    <s v="Продажа"/>
    <n v="490"/>
    <n v="-490"/>
  </r>
  <r>
    <x v="3"/>
    <s v="Продажа"/>
    <n v="70"/>
    <n v="-70"/>
  </r>
  <r>
    <x v="4"/>
    <s v="Продажа"/>
    <n v="480"/>
    <n v="-480"/>
  </r>
  <r>
    <x v="5"/>
    <s v="Продажа"/>
    <n v="380"/>
    <n v="-380"/>
  </r>
  <r>
    <x v="6"/>
    <s v="Покупка"/>
    <n v="40"/>
    <n v="40"/>
  </r>
  <r>
    <x v="7"/>
    <s v="Продажа"/>
    <n v="240"/>
    <n v="-240"/>
  </r>
  <r>
    <x v="8"/>
    <s v="Продажа"/>
    <n v="190"/>
    <n v="-190"/>
  </r>
  <r>
    <x v="9"/>
    <s v="Покупка"/>
    <n v="210"/>
    <n v="210"/>
  </r>
  <r>
    <x v="10"/>
    <s v="Продажа"/>
    <n v="330"/>
    <n v="-330"/>
  </r>
  <r>
    <x v="11"/>
    <s v="Покупка"/>
    <n v="320"/>
    <n v="320"/>
  </r>
  <r>
    <x v="12"/>
    <s v="Продажа"/>
    <n v="340"/>
    <n v="-340"/>
  </r>
  <r>
    <x v="13"/>
    <s v="Продажа"/>
    <n v="280"/>
    <n v="-280"/>
  </r>
  <r>
    <x v="14"/>
    <s v="Покупка"/>
    <n v="200"/>
    <n v="200"/>
  </r>
  <r>
    <x v="15"/>
    <s v="Покупка"/>
    <n v="400"/>
    <n v="400"/>
  </r>
  <r>
    <x v="16"/>
    <s v="Продажа"/>
    <n v="190"/>
    <n v="-190"/>
  </r>
  <r>
    <x v="17"/>
    <s v="Продажа"/>
    <n v="460"/>
    <n v="-460"/>
  </r>
  <r>
    <x v="17"/>
    <s v="Покупка"/>
    <n v="30"/>
    <n v="30"/>
  </r>
  <r>
    <x v="18"/>
    <s v="Покупка"/>
    <n v="190"/>
    <n v="190"/>
  </r>
  <r>
    <x v="19"/>
    <s v="Продажа"/>
    <n v="460"/>
    <n v="-460"/>
  </r>
  <r>
    <x v="20"/>
    <s v="Покупка"/>
    <n v="150"/>
    <n v="150"/>
  </r>
  <r>
    <x v="21"/>
    <s v="Продажа"/>
    <n v="140"/>
    <n v="-140"/>
  </r>
  <r>
    <x v="22"/>
    <s v="Продажа"/>
    <n v="490"/>
    <n v="-490"/>
  </r>
  <r>
    <x v="22"/>
    <s v="Покупка"/>
    <n v="40"/>
    <n v="40"/>
  </r>
  <r>
    <x v="23"/>
    <s v="Покупка"/>
    <n v="0"/>
    <n v="0"/>
  </r>
  <r>
    <x v="24"/>
    <s v="Покупка"/>
    <n v="210"/>
    <n v="210"/>
  </r>
  <r>
    <x v="25"/>
    <s v="Покупка"/>
    <n v="160"/>
    <n v="160"/>
  </r>
  <r>
    <x v="26"/>
    <s v="Покупка"/>
    <n v="300"/>
    <n v="300"/>
  </r>
  <r>
    <x v="27"/>
    <s v="Продажа"/>
    <n v="140"/>
    <n v="-140"/>
  </r>
  <r>
    <x v="28"/>
    <s v="Продажа"/>
    <n v="230"/>
    <n v="-230"/>
  </r>
  <r>
    <x v="29"/>
    <s v="Покупка"/>
    <n v="40"/>
    <n v="40"/>
  </r>
  <r>
    <x v="30"/>
    <s v="Продажа"/>
    <n v="210"/>
    <n v="-210"/>
  </r>
  <r>
    <x v="31"/>
    <s v="Покупка"/>
    <n v="290"/>
    <n v="290"/>
  </r>
  <r>
    <x v="32"/>
    <s v="Продажа"/>
    <n v="370"/>
    <n v="-370"/>
  </r>
  <r>
    <x v="33"/>
    <s v="Покупка"/>
    <n v="370"/>
    <n v="370"/>
  </r>
  <r>
    <x v="34"/>
    <s v="Продажа"/>
    <n v="310"/>
    <n v="-310"/>
  </r>
  <r>
    <x v="35"/>
    <s v="Продажа"/>
    <n v="470"/>
    <n v="-470"/>
  </r>
  <r>
    <x v="35"/>
    <s v="Продажа"/>
    <n v="410"/>
    <n v="-410"/>
  </r>
  <r>
    <x v="36"/>
    <s v="Продажа"/>
    <n v="50"/>
    <n v="-50"/>
  </r>
  <r>
    <x v="37"/>
    <s v="Продажа"/>
    <n v="410"/>
    <n v="-410"/>
  </r>
  <r>
    <x v="38"/>
    <s v="Покупка"/>
    <n v="500"/>
    <n v="500"/>
  </r>
  <r>
    <x v="39"/>
    <s v="Продажа"/>
    <n v="480"/>
    <n v="-480"/>
  </r>
  <r>
    <x v="40"/>
    <s v="Покупка"/>
    <n v="400"/>
    <n v="400"/>
  </r>
  <r>
    <x v="41"/>
    <s v="Продажа"/>
    <n v="20"/>
    <n v="-20"/>
  </r>
  <r>
    <x v="42"/>
    <s v="Покупка"/>
    <n v="310"/>
    <n v="310"/>
  </r>
  <r>
    <x v="43"/>
    <s v="Покупка"/>
    <n v="250"/>
    <n v="250"/>
  </r>
  <r>
    <x v="44"/>
    <s v="Покупка"/>
    <n v="490"/>
    <n v="490"/>
  </r>
  <r>
    <x v="45"/>
    <s v="Продажа"/>
    <n v="360"/>
    <n v="-360"/>
  </r>
  <r>
    <x v="45"/>
    <s v="Продажа"/>
    <n v="290"/>
    <n v="-290"/>
  </r>
  <r>
    <x v="46"/>
    <s v="Покупка"/>
    <n v="310"/>
    <n v="310"/>
  </r>
  <r>
    <x v="47"/>
    <s v="Продажа"/>
    <n v="340"/>
    <n v="-340"/>
  </r>
  <r>
    <x v="48"/>
    <s v="Продажа"/>
    <n v="70"/>
    <n v="-70"/>
  </r>
  <r>
    <x v="49"/>
    <s v="Покупка"/>
    <n v="260"/>
    <n v="260"/>
  </r>
  <r>
    <x v="50"/>
    <s v="Продажа"/>
    <n v="210"/>
    <n v="-210"/>
  </r>
  <r>
    <x v="51"/>
    <s v="Покупка"/>
    <n v="400"/>
    <n v="400"/>
  </r>
  <r>
    <x v="51"/>
    <s v="Продажа"/>
    <n v="50"/>
    <n v="-50"/>
  </r>
  <r>
    <x v="52"/>
    <s v="Продажа"/>
    <n v="410"/>
    <n v="-410"/>
  </r>
  <r>
    <x v="53"/>
    <s v="Продажа"/>
    <n v="160"/>
    <n v="-160"/>
  </r>
  <r>
    <x v="54"/>
    <s v="Продажа"/>
    <n v="240"/>
    <n v="-240"/>
  </r>
  <r>
    <x v="54"/>
    <s v="Продажа"/>
    <n v="250"/>
    <n v="-250"/>
  </r>
  <r>
    <x v="55"/>
    <s v="Продажа"/>
    <n v="340"/>
    <n v="-340"/>
  </r>
  <r>
    <x v="56"/>
    <s v="Покупка"/>
    <n v="210"/>
    <n v="210"/>
  </r>
  <r>
    <x v="56"/>
    <s v="Покупка"/>
    <n v="470"/>
    <n v="470"/>
  </r>
  <r>
    <x v="57"/>
    <s v="Покупка"/>
    <n v="160"/>
    <n v="160"/>
  </r>
  <r>
    <x v="58"/>
    <s v="Покупка"/>
    <n v="120"/>
    <n v="120"/>
  </r>
  <r>
    <x v="59"/>
    <s v="Продажа"/>
    <n v="310"/>
    <n v="-310"/>
  </r>
  <r>
    <x v="60"/>
    <s v="Продажа"/>
    <n v="200"/>
    <n v="-200"/>
  </r>
  <r>
    <x v="61"/>
    <s v="Покупка"/>
    <n v="380"/>
    <n v="380"/>
  </r>
  <r>
    <x v="62"/>
    <s v="Продажа"/>
    <n v="200"/>
    <n v="-200"/>
  </r>
  <r>
    <x v="63"/>
    <s v="Покупка"/>
    <n v="210"/>
    <n v="210"/>
  </r>
  <r>
    <x v="64"/>
    <s v="Покупка"/>
    <n v="120"/>
    <n v="120"/>
  </r>
  <r>
    <x v="65"/>
    <s v="Продажа"/>
    <n v="310"/>
    <n v="-310"/>
  </r>
  <r>
    <x v="66"/>
    <s v="Продажа"/>
    <n v="250"/>
    <n v="-250"/>
  </r>
  <r>
    <x v="66"/>
    <s v="Продажа"/>
    <n v="140"/>
    <n v="-140"/>
  </r>
  <r>
    <x v="67"/>
    <s v="Покупка"/>
    <n v="490"/>
    <n v="490"/>
  </r>
  <r>
    <x v="68"/>
    <s v="Продажа"/>
    <n v="320"/>
    <n v="-320"/>
  </r>
  <r>
    <x v="69"/>
    <s v="Покупка"/>
    <n v="140"/>
    <n v="140"/>
  </r>
  <r>
    <x v="70"/>
    <s v="Покупка"/>
    <n v="50"/>
    <n v="50"/>
  </r>
  <r>
    <x v="71"/>
    <s v="Продажа"/>
    <n v="30"/>
    <n v="-30"/>
  </r>
  <r>
    <x v="72"/>
    <s v="Покупка"/>
    <n v="390"/>
    <n v="390"/>
  </r>
  <r>
    <x v="73"/>
    <s v="Продажа"/>
    <n v="90"/>
    <n v="-90"/>
  </r>
  <r>
    <x v="74"/>
    <s v="Продажа"/>
    <n v="330"/>
    <n v="-330"/>
  </r>
  <r>
    <x v="75"/>
    <s v="Покупка"/>
    <n v="120"/>
    <n v="120"/>
  </r>
  <r>
    <x v="76"/>
    <s v="Покупка"/>
    <n v="400"/>
    <n v="400"/>
  </r>
  <r>
    <x v="77"/>
    <s v="Продажа"/>
    <n v="430"/>
    <n v="-430"/>
  </r>
  <r>
    <x v="78"/>
    <s v="Продажа"/>
    <n v="140"/>
    <n v="-140"/>
  </r>
  <r>
    <x v="79"/>
    <s v="Покупка"/>
    <n v="240"/>
    <n v="240"/>
  </r>
  <r>
    <x v="80"/>
    <s v="Продажа"/>
    <n v="400"/>
    <n v="-400"/>
  </r>
  <r>
    <x v="81"/>
    <s v="Продажа"/>
    <n v="40"/>
    <n v="-40"/>
  </r>
  <r>
    <x v="82"/>
    <s v="Продажа"/>
    <n v="90"/>
    <n v="-90"/>
  </r>
  <r>
    <x v="82"/>
    <s v="Покупка"/>
    <n v="400"/>
    <n v="400"/>
  </r>
  <r>
    <x v="83"/>
    <s v="Продажа"/>
    <n v="360"/>
    <n v="-360"/>
  </r>
  <r>
    <x v="83"/>
    <s v="Покупка"/>
    <n v="140"/>
    <n v="140"/>
  </r>
  <r>
    <x v="84"/>
    <s v="Продажа"/>
    <n v="110"/>
    <n v="-110"/>
  </r>
  <r>
    <x v="85"/>
    <s v="Продажа"/>
    <n v="470"/>
    <n v="-470"/>
  </r>
  <r>
    <x v="86"/>
    <s v="Покупка"/>
    <n v="70"/>
    <n v="70"/>
  </r>
  <r>
    <x v="86"/>
    <s v="Покупка"/>
    <n v="260"/>
    <n v="260"/>
  </r>
  <r>
    <x v="87"/>
    <s v="Покупка"/>
    <n v="500"/>
    <n v="500"/>
  </r>
  <r>
    <x v="88"/>
    <s v="Продажа"/>
    <n v="80"/>
    <n v="-80"/>
  </r>
  <r>
    <x v="88"/>
    <s v="Продажа"/>
    <n v="380"/>
    <n v="-380"/>
  </r>
  <r>
    <x v="89"/>
    <s v="Продажа"/>
    <n v="310"/>
    <n v="-310"/>
  </r>
  <r>
    <x v="89"/>
    <s v="Покупка"/>
    <n v="460"/>
    <n v="460"/>
  </r>
  <r>
    <x v="90"/>
    <s v="Покупка"/>
    <n v="480"/>
    <n v="480"/>
  </r>
  <r>
    <x v="91"/>
    <s v="Продажа"/>
    <n v="150"/>
    <n v="-150"/>
  </r>
  <r>
    <x v="92"/>
    <s v="Продажа"/>
    <n v="450"/>
    <n v="-450"/>
  </r>
  <r>
    <x v="93"/>
    <s v="Покупка"/>
    <n v="0"/>
    <n v="0"/>
  </r>
  <r>
    <x v="94"/>
    <s v="Покупка"/>
    <n v="390"/>
    <n v="390"/>
  </r>
  <r>
    <x v="95"/>
    <s v="Покупка"/>
    <n v="200"/>
    <n v="200"/>
  </r>
  <r>
    <x v="96"/>
    <s v="Продажа"/>
    <n v="410"/>
    <n v="-410"/>
  </r>
  <r>
    <x v="97"/>
    <s v="Покупка"/>
    <n v="270"/>
    <n v="270"/>
  </r>
  <r>
    <x v="98"/>
    <s v="Покупка"/>
    <n v="20"/>
    <n v="20"/>
  </r>
  <r>
    <x v="99"/>
    <s v="Продажа"/>
    <n v="210"/>
    <n v="-210"/>
  </r>
  <r>
    <x v="99"/>
    <s v="Покупка"/>
    <n v="380"/>
    <n v="380"/>
  </r>
  <r>
    <x v="100"/>
    <s v="Продажа"/>
    <n v="80"/>
    <n v="-80"/>
  </r>
  <r>
    <x v="101"/>
    <s v="Покупка"/>
    <n v="50"/>
    <n v="50"/>
  </r>
  <r>
    <x v="101"/>
    <s v="Покупка"/>
    <n v="320"/>
    <n v="320"/>
  </r>
  <r>
    <x v="102"/>
    <s v="Покупка"/>
    <n v="330"/>
    <n v="330"/>
  </r>
  <r>
    <x v="103"/>
    <s v="Продажа"/>
    <n v="40"/>
    <n v="-40"/>
  </r>
  <r>
    <x v="104"/>
    <s v="Продажа"/>
    <n v="420"/>
    <n v="-420"/>
  </r>
  <r>
    <x v="105"/>
    <s v="Продажа"/>
    <n v="260"/>
    <n v="-260"/>
  </r>
  <r>
    <x v="106"/>
    <s v="Продажа"/>
    <n v="10"/>
    <n v="-10"/>
  </r>
  <r>
    <x v="107"/>
    <s v="Покупка"/>
    <n v="350"/>
    <n v="350"/>
  </r>
  <r>
    <x v="108"/>
    <s v="Продажа"/>
    <n v="80"/>
    <n v="-80"/>
  </r>
  <r>
    <x v="109"/>
    <s v="Покупка"/>
    <n v="380"/>
    <n v="380"/>
  </r>
  <r>
    <x v="110"/>
    <s v="Покупка"/>
    <n v="480"/>
    <n v="480"/>
  </r>
  <r>
    <x v="111"/>
    <s v="Покупка"/>
    <n v="130"/>
    <n v="130"/>
  </r>
  <r>
    <x v="112"/>
    <s v="Покупка"/>
    <n v="140"/>
    <n v="140"/>
  </r>
  <r>
    <x v="113"/>
    <s v="Продажа"/>
    <n v="60"/>
    <n v="-60"/>
  </r>
  <r>
    <x v="114"/>
    <s v="Покупка"/>
    <n v="150"/>
    <n v="150"/>
  </r>
  <r>
    <x v="115"/>
    <s v="Продажа"/>
    <n v="340"/>
    <n v="-340"/>
  </r>
  <r>
    <x v="116"/>
    <s v="Покупка"/>
    <n v="200"/>
    <n v="200"/>
  </r>
  <r>
    <x v="117"/>
    <s v="Продажа"/>
    <n v="160"/>
    <n v="-160"/>
  </r>
  <r>
    <x v="118"/>
    <s v="Продажа"/>
    <n v="310"/>
    <n v="-310"/>
  </r>
  <r>
    <x v="119"/>
    <s v="Покупка"/>
    <n v="200"/>
    <n v="200"/>
  </r>
  <r>
    <x v="120"/>
    <s v="Продажа"/>
    <n v="390"/>
    <n v="-390"/>
  </r>
  <r>
    <x v="121"/>
    <s v="Продажа"/>
    <n v="230"/>
    <n v="-230"/>
  </r>
  <r>
    <x v="121"/>
    <s v="Покупка"/>
    <n v="340"/>
    <n v="340"/>
  </r>
  <r>
    <x v="122"/>
    <s v="Покупка"/>
    <n v="480"/>
    <n v="480"/>
  </r>
  <r>
    <x v="123"/>
    <s v="Продажа"/>
    <n v="290"/>
    <n v="-290"/>
  </r>
  <r>
    <x v="124"/>
    <s v="Продажа"/>
    <n v="470"/>
    <n v="-470"/>
  </r>
  <r>
    <x v="125"/>
    <s v="Покупка"/>
    <n v="300"/>
    <n v="300"/>
  </r>
  <r>
    <x v="126"/>
    <s v="Покупка"/>
    <n v="160"/>
    <n v="160"/>
  </r>
  <r>
    <x v="127"/>
    <s v="Покупка"/>
    <n v="500"/>
    <n v="500"/>
  </r>
  <r>
    <x v="127"/>
    <s v="Покупка"/>
    <n v="480"/>
    <n v="480"/>
  </r>
  <r>
    <x v="128"/>
    <s v="Продажа"/>
    <n v="420"/>
    <n v="-420"/>
  </r>
  <r>
    <x v="129"/>
    <s v="Покупка"/>
    <n v="230"/>
    <n v="230"/>
  </r>
  <r>
    <x v="129"/>
    <s v="Покупка"/>
    <n v="250"/>
    <n v="250"/>
  </r>
  <r>
    <x v="130"/>
    <s v="Продажа"/>
    <n v="440"/>
    <n v="-440"/>
  </r>
  <r>
    <x v="131"/>
    <s v="Продажа"/>
    <n v="490"/>
    <n v="-490"/>
  </r>
  <r>
    <x v="132"/>
    <s v="Продажа"/>
    <n v="460"/>
    <n v="-460"/>
  </r>
  <r>
    <x v="133"/>
    <s v="Продажа"/>
    <n v="80"/>
    <n v="-80"/>
  </r>
  <r>
    <x v="134"/>
    <s v="Покупка"/>
    <n v="180"/>
    <n v="180"/>
  </r>
  <r>
    <x v="135"/>
    <s v="Продажа"/>
    <n v="320"/>
    <n v="-320"/>
  </r>
  <r>
    <x v="135"/>
    <s v="Покупка"/>
    <n v="110"/>
    <n v="110"/>
  </r>
  <r>
    <x v="136"/>
    <s v="Продажа"/>
    <n v="330"/>
    <n v="-330"/>
  </r>
  <r>
    <x v="137"/>
    <s v="Покупка"/>
    <n v="60"/>
    <n v="60"/>
  </r>
  <r>
    <x v="138"/>
    <s v="Продажа"/>
    <n v="410"/>
    <n v="-410"/>
  </r>
  <r>
    <x v="139"/>
    <s v="Покупка"/>
    <n v="170"/>
    <n v="170"/>
  </r>
  <r>
    <x v="140"/>
    <s v="Покупка"/>
    <n v="50"/>
    <n v="50"/>
  </r>
  <r>
    <x v="141"/>
    <s v="Покупка"/>
    <n v="320"/>
    <n v="320"/>
  </r>
  <r>
    <x v="142"/>
    <s v="Покупка"/>
    <n v="170"/>
    <n v="170"/>
  </r>
  <r>
    <x v="143"/>
    <s v="Продажа"/>
    <n v="40"/>
    <n v="-40"/>
  </r>
  <r>
    <x v="144"/>
    <s v="Покупка"/>
    <n v="360"/>
    <n v="360"/>
  </r>
  <r>
    <x v="145"/>
    <s v="Покупка"/>
    <n v="340"/>
    <n v="340"/>
  </r>
  <r>
    <x v="145"/>
    <s v="Покупка"/>
    <n v="120"/>
    <n v="120"/>
  </r>
  <r>
    <x v="146"/>
    <s v="Покупка"/>
    <n v="300"/>
    <n v="300"/>
  </r>
  <r>
    <x v="147"/>
    <s v="Покупка"/>
    <n v="230"/>
    <n v="230"/>
  </r>
  <r>
    <x v="148"/>
    <s v="Продажа"/>
    <n v="340"/>
    <n v="-340"/>
  </r>
  <r>
    <x v="149"/>
    <s v="Продажа"/>
    <n v="80"/>
    <n v="-80"/>
  </r>
  <r>
    <x v="149"/>
    <s v="Покупка"/>
    <n v="500"/>
    <n v="500"/>
  </r>
  <r>
    <x v="150"/>
    <s v="Продажа"/>
    <n v="420"/>
    <n v="-420"/>
  </r>
  <r>
    <x v="151"/>
    <s v="Покупка"/>
    <n v="430"/>
    <n v="430"/>
  </r>
  <r>
    <x v="152"/>
    <s v="Продажа"/>
    <n v="150"/>
    <n v="-150"/>
  </r>
  <r>
    <x v="153"/>
    <s v="Продажа"/>
    <n v="200"/>
    <n v="-200"/>
  </r>
  <r>
    <x v="154"/>
    <s v="Покупка"/>
    <n v="230"/>
    <n v="230"/>
  </r>
  <r>
    <x v="154"/>
    <s v="Продажа"/>
    <n v="100"/>
    <n v="-100"/>
  </r>
  <r>
    <x v="155"/>
    <s v="Продажа"/>
    <n v="360"/>
    <n v="-360"/>
  </r>
  <r>
    <x v="156"/>
    <s v="Продажа"/>
    <n v="440"/>
    <n v="-440"/>
  </r>
  <r>
    <x v="157"/>
    <s v="Покупка"/>
    <n v="270"/>
    <n v="270"/>
  </r>
  <r>
    <x v="158"/>
    <s v="Покупка"/>
    <n v="490"/>
    <n v="490"/>
  </r>
  <r>
    <x v="159"/>
    <s v="Покупка"/>
    <n v="350"/>
    <n v="350"/>
  </r>
  <r>
    <x v="160"/>
    <s v="Покупка"/>
    <n v="480"/>
    <n v="480"/>
  </r>
  <r>
    <x v="161"/>
    <s v="Продажа"/>
    <n v="430"/>
    <n v="-430"/>
  </r>
  <r>
    <x v="162"/>
    <s v="Продажа"/>
    <n v="190"/>
    <n v="-190"/>
  </r>
  <r>
    <x v="162"/>
    <s v="Продажа"/>
    <n v="90"/>
    <n v="-90"/>
  </r>
  <r>
    <x v="163"/>
    <s v="Продажа"/>
    <n v="220"/>
    <n v="-220"/>
  </r>
  <r>
    <x v="164"/>
    <s v="Продажа"/>
    <n v="430"/>
    <n v="-430"/>
  </r>
  <r>
    <x v="165"/>
    <s v="Покупка"/>
    <n v="480"/>
    <n v="480"/>
  </r>
  <r>
    <x v="166"/>
    <s v="Продажа"/>
    <n v="360"/>
    <n v="-360"/>
  </r>
  <r>
    <x v="167"/>
    <s v="Продажа"/>
    <n v="270"/>
    <n v="-270"/>
  </r>
  <r>
    <x v="168"/>
    <s v="Покупка"/>
    <n v="230"/>
    <n v="230"/>
  </r>
  <r>
    <x v="168"/>
    <s v="Покупка"/>
    <n v="500"/>
    <n v="500"/>
  </r>
  <r>
    <x v="169"/>
    <s v="Продажа"/>
    <n v="50"/>
    <n v="-50"/>
  </r>
  <r>
    <x v="169"/>
    <s v="Продажа"/>
    <n v="280"/>
    <n v="-280"/>
  </r>
  <r>
    <x v="170"/>
    <s v="Покупка"/>
    <n v="70"/>
    <n v="70"/>
  </r>
  <r>
    <x v="171"/>
    <s v="Покупка"/>
    <n v="20"/>
    <n v="20"/>
  </r>
  <r>
    <x v="171"/>
    <s v="Продажа"/>
    <n v="10"/>
    <n v="-10"/>
  </r>
  <r>
    <x v="172"/>
    <s v="Покупка"/>
    <n v="210"/>
    <n v="210"/>
  </r>
  <r>
    <x v="173"/>
    <s v="Продажа"/>
    <n v="130"/>
    <n v="-130"/>
  </r>
  <r>
    <x v="174"/>
    <s v="Продажа"/>
    <n v="490"/>
    <n v="-490"/>
  </r>
  <r>
    <x v="174"/>
    <s v="Покупка"/>
    <n v="420"/>
    <n v="420"/>
  </r>
  <r>
    <x v="175"/>
    <s v="Покупка"/>
    <n v="330"/>
    <n v="330"/>
  </r>
  <r>
    <x v="175"/>
    <s v="Покупка"/>
    <n v="460"/>
    <n v="460"/>
  </r>
  <r>
    <x v="176"/>
    <s v="Покупка"/>
    <n v="140"/>
    <n v="140"/>
  </r>
  <r>
    <x v="177"/>
    <s v="Продажа"/>
    <n v="370"/>
    <n v="-370"/>
  </r>
  <r>
    <x v="178"/>
    <s v="Покупка"/>
    <n v="480"/>
    <n v="480"/>
  </r>
  <r>
    <x v="178"/>
    <s v="Покупка"/>
    <n v="130"/>
    <n v="130"/>
  </r>
  <r>
    <x v="179"/>
    <s v="Покупка"/>
    <n v="380"/>
    <n v="380"/>
  </r>
  <r>
    <x v="180"/>
    <s v="Покупка"/>
    <n v="370"/>
    <n v="370"/>
  </r>
  <r>
    <x v="181"/>
    <s v="Покупка"/>
    <n v="350"/>
    <n v="350"/>
  </r>
  <r>
    <x v="182"/>
    <s v="Покупка"/>
    <n v="120"/>
    <n v="120"/>
  </r>
  <r>
    <x v="183"/>
    <s v="Покупка"/>
    <n v="90"/>
    <n v="90"/>
  </r>
  <r>
    <x v="184"/>
    <s v="Продажа"/>
    <n v="160"/>
    <n v="-160"/>
  </r>
  <r>
    <x v="185"/>
    <s v="Продажа"/>
    <n v="290"/>
    <n v="-290"/>
  </r>
  <r>
    <x v="186"/>
    <s v="Продажа"/>
    <n v="400"/>
    <n v="-400"/>
  </r>
  <r>
    <x v="187"/>
    <s v="Покупка"/>
    <n v="420"/>
    <n v="420"/>
  </r>
  <r>
    <x v="188"/>
    <s v="Продажа"/>
    <n v="150"/>
    <n v="-150"/>
  </r>
  <r>
    <x v="189"/>
    <s v="Продажа"/>
    <n v="80"/>
    <n v="-80"/>
  </r>
  <r>
    <x v="190"/>
    <s v="Продажа"/>
    <n v="200"/>
    <n v="-200"/>
  </r>
  <r>
    <x v="191"/>
    <s v="Покупка"/>
    <n v="80"/>
    <n v="80"/>
  </r>
  <r>
    <x v="192"/>
    <s v="Продажа"/>
    <n v="330"/>
    <n v="-330"/>
  </r>
  <r>
    <x v="193"/>
    <s v="Покупка"/>
    <n v="160"/>
    <n v="160"/>
  </r>
  <r>
    <x v="194"/>
    <s v="Продажа"/>
    <n v="150"/>
    <n v="-150"/>
  </r>
  <r>
    <x v="195"/>
    <s v="Продажа"/>
    <n v="100"/>
    <n v="-100"/>
  </r>
  <r>
    <x v="196"/>
    <s v="Продажа"/>
    <n v="450"/>
    <n v="-450"/>
  </r>
  <r>
    <x v="197"/>
    <s v="Продажа"/>
    <n v="330"/>
    <n v="-330"/>
  </r>
  <r>
    <x v="198"/>
    <s v="Продажа"/>
    <n v="170"/>
    <n v="-170"/>
  </r>
  <r>
    <x v="199"/>
    <s v="Продажа"/>
    <n v="220"/>
    <n v="-220"/>
  </r>
  <r>
    <x v="199"/>
    <s v="Продажа"/>
    <n v="480"/>
    <n v="-480"/>
  </r>
  <r>
    <x v="200"/>
    <s v="Покупка"/>
    <n v="430"/>
    <n v="430"/>
  </r>
  <r>
    <x v="201"/>
    <s v="Покупка"/>
    <n v="230"/>
    <n v="230"/>
  </r>
  <r>
    <x v="202"/>
    <s v="Продажа"/>
    <n v="410"/>
    <n v="-410"/>
  </r>
  <r>
    <x v="203"/>
    <s v="Продажа"/>
    <n v="330"/>
    <n v="-330"/>
  </r>
  <r>
    <x v="204"/>
    <s v="Покупка"/>
    <n v="30"/>
    <n v="30"/>
  </r>
  <r>
    <x v="205"/>
    <s v="Продажа"/>
    <n v="440"/>
    <n v="-440"/>
  </r>
  <r>
    <x v="205"/>
    <s v="Продажа"/>
    <n v="460"/>
    <n v="-460"/>
  </r>
  <r>
    <x v="206"/>
    <s v="Покупка"/>
    <n v="340"/>
    <n v="340"/>
  </r>
  <r>
    <x v="207"/>
    <s v="Покупка"/>
    <n v="30"/>
    <n v="30"/>
  </r>
  <r>
    <x v="208"/>
    <s v="Покупка"/>
    <n v="20"/>
    <n v="20"/>
  </r>
  <r>
    <x v="209"/>
    <s v="Покупка"/>
    <n v="470"/>
    <n v="470"/>
  </r>
  <r>
    <x v="210"/>
    <s v="Продажа"/>
    <n v="140"/>
    <n v="-140"/>
  </r>
  <r>
    <x v="210"/>
    <s v="Покупка"/>
    <n v="400"/>
    <n v="400"/>
  </r>
  <r>
    <x v="211"/>
    <s v="Покупка"/>
    <n v="190"/>
    <n v="190"/>
  </r>
  <r>
    <x v="212"/>
    <s v="Покупка"/>
    <n v="230"/>
    <n v="230"/>
  </r>
  <r>
    <x v="213"/>
    <s v="Продажа"/>
    <n v="240"/>
    <n v="-240"/>
  </r>
  <r>
    <x v="214"/>
    <s v="Покупка"/>
    <n v="60"/>
    <n v="60"/>
  </r>
  <r>
    <x v="215"/>
    <s v="Покупка"/>
    <n v="180"/>
    <n v="180"/>
  </r>
  <r>
    <x v="216"/>
    <s v="Покупка"/>
    <n v="320"/>
    <n v="320"/>
  </r>
  <r>
    <x v="217"/>
    <s v="Покупка"/>
    <n v="250"/>
    <n v="250"/>
  </r>
  <r>
    <x v="218"/>
    <s v="Продажа"/>
    <n v="120"/>
    <n v="-120"/>
  </r>
  <r>
    <x v="219"/>
    <s v="Покупка"/>
    <n v="10"/>
    <n v="10"/>
  </r>
  <r>
    <x v="220"/>
    <s v="Продажа"/>
    <n v="80"/>
    <n v="-80"/>
  </r>
  <r>
    <x v="221"/>
    <s v="Покупка"/>
    <n v="470"/>
    <n v="470"/>
  </r>
  <r>
    <x v="221"/>
    <s v="Продажа"/>
    <n v="70"/>
    <n v="-70"/>
  </r>
  <r>
    <x v="222"/>
    <s v="Покупка"/>
    <n v="40"/>
    <n v="40"/>
  </r>
  <r>
    <x v="223"/>
    <s v="Продажа"/>
    <n v="310"/>
    <n v="-310"/>
  </r>
  <r>
    <x v="224"/>
    <s v="Покупка"/>
    <n v="460"/>
    <n v="460"/>
  </r>
  <r>
    <x v="225"/>
    <s v="Покупка"/>
    <n v="460"/>
    <n v="460"/>
  </r>
  <r>
    <x v="226"/>
    <s v="Продажа"/>
    <n v="170"/>
    <n v="-170"/>
  </r>
  <r>
    <x v="226"/>
    <s v="Продажа"/>
    <n v="180"/>
    <n v="-180"/>
  </r>
  <r>
    <x v="227"/>
    <s v="Продажа"/>
    <n v="260"/>
    <n v="-260"/>
  </r>
  <r>
    <x v="228"/>
    <s v="Покупка"/>
    <n v="90"/>
    <n v="90"/>
  </r>
  <r>
    <x v="229"/>
    <s v="Покупка"/>
    <n v="20"/>
    <n v="20"/>
  </r>
  <r>
    <x v="229"/>
    <s v="Покупка"/>
    <n v="230"/>
    <n v="230"/>
  </r>
  <r>
    <x v="230"/>
    <s v="Покупка"/>
    <n v="310"/>
    <n v="310"/>
  </r>
  <r>
    <x v="231"/>
    <s v="Покупка"/>
    <n v="80"/>
    <n v="80"/>
  </r>
  <r>
    <x v="232"/>
    <s v="Покупка"/>
    <n v="60"/>
    <n v="60"/>
  </r>
  <r>
    <x v="233"/>
    <s v="Продажа"/>
    <n v="240"/>
    <n v="-240"/>
  </r>
  <r>
    <x v="234"/>
    <s v="Покупка"/>
    <n v="240"/>
    <n v="240"/>
  </r>
  <r>
    <x v="235"/>
    <s v="Покупка"/>
    <n v="100"/>
    <n v="100"/>
  </r>
  <r>
    <x v="236"/>
    <s v="Покупка"/>
    <n v="130"/>
    <n v="130"/>
  </r>
  <r>
    <x v="237"/>
    <s v="Продажа"/>
    <n v="490"/>
    <n v="-490"/>
  </r>
  <r>
    <x v="238"/>
    <s v="Покупка"/>
    <n v="100"/>
    <n v="100"/>
  </r>
  <r>
    <x v="239"/>
    <s v="Продажа"/>
    <n v="110"/>
    <n v="-110"/>
  </r>
  <r>
    <x v="240"/>
    <s v="Покупка"/>
    <n v="370"/>
    <n v="370"/>
  </r>
  <r>
    <x v="241"/>
    <s v="Покупка"/>
    <n v="150"/>
    <n v="150"/>
  </r>
  <r>
    <x v="242"/>
    <s v="Продажа"/>
    <n v="440"/>
    <n v="-440"/>
  </r>
  <r>
    <x v="243"/>
    <s v="Продажа"/>
    <n v="290"/>
    <n v="-290"/>
  </r>
  <r>
    <x v="244"/>
    <s v="Покупка"/>
    <n v="0"/>
    <n v="0"/>
  </r>
  <r>
    <x v="245"/>
    <s v="Продажа"/>
    <n v="40"/>
    <n v="-40"/>
  </r>
  <r>
    <x v="246"/>
    <s v="Покупка"/>
    <n v="440"/>
    <n v="440"/>
  </r>
  <r>
    <x v="247"/>
    <s v="Покупка"/>
    <n v="240"/>
    <n v="240"/>
  </r>
  <r>
    <x v="248"/>
    <s v="Покупка"/>
    <n v="460"/>
    <n v="460"/>
  </r>
  <r>
    <x v="249"/>
    <s v="Продажа"/>
    <n v="320"/>
    <n v="-320"/>
  </r>
  <r>
    <x v="250"/>
    <s v="Покупка"/>
    <n v="200"/>
    <n v="200"/>
  </r>
  <r>
    <x v="251"/>
    <s v="Продажа"/>
    <n v="230"/>
    <n v="-230"/>
  </r>
  <r>
    <x v="252"/>
    <s v="Продажа"/>
    <n v="430"/>
    <n v="-430"/>
  </r>
  <r>
    <x v="253"/>
    <s v="Покупка"/>
    <n v="20"/>
    <n v="20"/>
  </r>
  <r>
    <x v="254"/>
    <s v="Продажа"/>
    <n v="430"/>
    <n v="-430"/>
  </r>
  <r>
    <x v="255"/>
    <s v="Покупка"/>
    <n v="410"/>
    <n v="410"/>
  </r>
  <r>
    <x v="256"/>
    <s v="Продажа"/>
    <n v="60"/>
    <n v="-60"/>
  </r>
  <r>
    <x v="256"/>
    <s v="Продажа"/>
    <n v="420"/>
    <n v="-420"/>
  </r>
  <r>
    <x v="257"/>
    <s v="Продажа"/>
    <n v="90"/>
    <n v="-90"/>
  </r>
  <r>
    <x v="258"/>
    <s v="Покупка"/>
    <n v="40"/>
    <n v="40"/>
  </r>
  <r>
    <x v="259"/>
    <s v="Продажа"/>
    <n v="340"/>
    <n v="-340"/>
  </r>
  <r>
    <x v="260"/>
    <s v="Продажа"/>
    <n v="220"/>
    <n v="-220"/>
  </r>
  <r>
    <x v="261"/>
    <s v="Покупка"/>
    <n v="350"/>
    <n v="350"/>
  </r>
  <r>
    <x v="262"/>
    <s v="Продажа"/>
    <n v="40"/>
    <n v="-40"/>
  </r>
  <r>
    <x v="263"/>
    <s v="Продажа"/>
    <n v="330"/>
    <n v="-330"/>
  </r>
  <r>
    <x v="264"/>
    <s v="Продажа"/>
    <n v="270"/>
    <n v="-270"/>
  </r>
  <r>
    <x v="265"/>
    <s v="Покупка"/>
    <n v="130"/>
    <n v="130"/>
  </r>
  <r>
    <x v="266"/>
    <s v="Продажа"/>
    <n v="420"/>
    <n v="-420"/>
  </r>
  <r>
    <x v="267"/>
    <s v="Покупка"/>
    <n v="220"/>
    <n v="220"/>
  </r>
  <r>
    <x v="268"/>
    <s v="Покупка"/>
    <n v="2530"/>
    <n v="2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89119B-F725-4352-8DAF-BDC60A482B7B}" name="Сводная таблица1" cacheId="4" applyNumberFormats="0" applyBorderFormats="0" applyFontFormats="0" applyPatternFormats="0" applyAlignmentFormats="0" applyWidthHeightFormats="1" dataCaption="Значения" updatedVersion="6" minRefreshableVersion="3" useAutoFormatting="1" rowGrandTotals="0" colGrandTotals="0" itemPrintTitles="1" createdVersion="6" indent="0" outline="1" outlineData="1" multipleFieldFilters="0">
  <location ref="D42:E311" firstHeaderRow="1" firstDataRow="1" firstDataCol="1"/>
  <pivotFields count="4">
    <pivotField axis="axisRow" numFmtId="14" showAll="0" defaultSubtotal="0">
      <items count="2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s>
    </pivotField>
    <pivotField showAll="0" defaultSubtotal="0"/>
    <pivotField showAll="0" defaultSubtotal="0"/>
    <pivotField dataField="1" showAll="0" defaultSubtotal="0"/>
  </pivotFields>
  <rowFields count="1">
    <field x="0"/>
  </rowFields>
  <rowItems count="2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rowItems>
  <colItems count="1">
    <i/>
  </colItems>
  <dataFields count="1">
    <dataField name="Сумма по полю Количество_net" fld="3" baseField="0" baseItem="0"/>
  </dataFields>
  <formats count="11">
    <format dxfId="10">
      <pivotArea type="all" dataOnly="0" outline="0" fieldPosition="0"/>
    </format>
    <format dxfId="9">
      <pivotArea outline="0" collapsedLevelsAreSubtotals="1" fieldPosition="0"/>
    </format>
    <format dxfId="8">
      <pivotArea field="0" type="button" dataOnly="0" labelOnly="1" outline="0" axis="axisRow" fieldPosition="0"/>
    </format>
    <format dxfId="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4">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3">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
      <pivotArea dataOnly="0" labelOnly="1" fieldPosition="0">
        <references count="1">
          <reference field="0" count="19">
            <x v="250"/>
            <x v="251"/>
            <x v="252"/>
            <x v="253"/>
            <x v="254"/>
            <x v="255"/>
            <x v="256"/>
            <x v="257"/>
            <x v="258"/>
            <x v="259"/>
            <x v="260"/>
            <x v="261"/>
            <x v="262"/>
            <x v="263"/>
            <x v="264"/>
            <x v="265"/>
            <x v="266"/>
            <x v="267"/>
            <x v="268"/>
          </reference>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51E224-A415-4364-95F0-F9B14E20F4C5}" name="Таблица1" displayName="Таблица1" ref="C3:F308" totalsRowShown="0" headerRowDxfId="12" headerRowBorderDxfId="14" tableBorderDxfId="15">
  <autoFilter ref="C3:F308" xr:uid="{9411D892-0B02-4CB1-BB1B-858FF1BA5B6A}"/>
  <tableColumns count="4">
    <tableColumn id="1" xr3:uid="{BB9095B6-B6AB-4845-9C7E-E6029618881B}" name="Дата сделки" dataDxfId="13"/>
    <tableColumn id="2" xr3:uid="{40A649FC-8BD0-44B5-B088-BB7B1B048AAC}" name="Тип сделки"/>
    <tableColumn id="3" xr3:uid="{8C135689-BF14-455A-A687-35CC95468829}" name="Количество"/>
    <tableColumn id="4" xr3:uid="{0266795F-7123-456F-B316-FDBAD9C8D87B}" name="Количество_net" dataDxfId="11">
      <calculatedColumnFormula>IF(Таблица1[[#This Row],[Тип сделки]]="Покупка",Таблица1[[#This Row],[Количество]],-Таблица1[[#This Row],[Количество]])</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1"/>
  <sheetViews>
    <sheetView tabSelected="1" topLeftCell="A38" workbookViewId="0">
      <selection activeCell="D39" sqref="D39"/>
    </sheetView>
  </sheetViews>
  <sheetFormatPr defaultRowHeight="14.4" x14ac:dyDescent="0.3"/>
  <cols>
    <col min="1" max="1" width="25" customWidth="1"/>
    <col min="3" max="3" width="50" customWidth="1"/>
    <col min="4" max="4" width="17" bestFit="1" customWidth="1"/>
    <col min="5" max="5" width="29.77734375" bestFit="1" customWidth="1"/>
    <col min="6" max="6" width="29.77734375" style="13" customWidth="1"/>
  </cols>
  <sheetData>
    <row r="1" spans="1:4" x14ac:dyDescent="0.3">
      <c r="B1" t="s">
        <v>0</v>
      </c>
      <c r="C1" s="2"/>
    </row>
    <row r="2" spans="1:4" x14ac:dyDescent="0.3">
      <c r="B2" t="s">
        <v>1</v>
      </c>
      <c r="C2" s="2"/>
    </row>
    <row r="3" spans="1:4" x14ac:dyDescent="0.3">
      <c r="B3" t="s">
        <v>2</v>
      </c>
      <c r="C3" s="3">
        <v>17</v>
      </c>
      <c r="D3">
        <f>COUNT(D5:D40)</f>
        <v>31</v>
      </c>
    </row>
    <row r="4" spans="1:4" x14ac:dyDescent="0.3">
      <c r="A4" s="4" t="s">
        <v>3</v>
      </c>
      <c r="B4" s="4" t="s">
        <v>4</v>
      </c>
      <c r="C4" s="4" t="s">
        <v>5</v>
      </c>
      <c r="D4" s="4" t="s">
        <v>6</v>
      </c>
    </row>
    <row r="5" spans="1:4" ht="28.8" x14ac:dyDescent="0.3">
      <c r="A5" s="14" t="s">
        <v>7</v>
      </c>
      <c r="B5" s="1">
        <v>1</v>
      </c>
      <c r="C5" s="5" t="s">
        <v>8</v>
      </c>
      <c r="D5" s="2">
        <f>_xlfn.QUARTILE.INC(Акции!E2:E1381,3)</f>
        <v>82.545000000000002</v>
      </c>
    </row>
    <row r="6" spans="1:4" x14ac:dyDescent="0.3">
      <c r="A6" s="15"/>
      <c r="B6" s="1">
        <v>2</v>
      </c>
      <c r="C6" s="5" t="s">
        <v>9</v>
      </c>
      <c r="D6" s="12">
        <f>AVERAGE(Акции!E2:E1381)</f>
        <v>73.255543478260776</v>
      </c>
    </row>
    <row r="7" spans="1:4" ht="28.8" x14ac:dyDescent="0.3">
      <c r="A7" s="15"/>
      <c r="B7" s="1">
        <v>3</v>
      </c>
      <c r="C7" s="5" t="s">
        <v>10</v>
      </c>
      <c r="D7" s="2">
        <f>_xlfn.QUARTILE.INC(Акции!F2:F1381,1)</f>
        <v>2047125</v>
      </c>
    </row>
    <row r="8" spans="1:4" x14ac:dyDescent="0.3">
      <c r="A8" s="15"/>
      <c r="B8" s="1">
        <v>4</v>
      </c>
      <c r="C8" s="5" t="s">
        <v>11</v>
      </c>
      <c r="D8" s="2">
        <v>-0.1041823385826</v>
      </c>
    </row>
    <row r="9" spans="1:4" x14ac:dyDescent="0.3">
      <c r="A9" s="15"/>
      <c r="B9" s="1">
        <v>5</v>
      </c>
      <c r="C9" s="5" t="s">
        <v>12</v>
      </c>
      <c r="D9" s="2">
        <f>_xlfn.VAR.S(Акции!F2:F1381)</f>
        <v>1310320978649.4097</v>
      </c>
    </row>
    <row r="10" spans="1:4" x14ac:dyDescent="0.3">
      <c r="A10" s="15"/>
      <c r="B10" s="1">
        <v>6</v>
      </c>
      <c r="C10" s="5" t="s">
        <v>13</v>
      </c>
      <c r="D10" s="12">
        <f>MEDIAN(Акции!F2:F1381)</f>
        <v>2461750</v>
      </c>
    </row>
    <row r="11" spans="1:4" x14ac:dyDescent="0.3">
      <c r="A11" s="14" t="s">
        <v>14</v>
      </c>
      <c r="B11" s="1">
        <v>7</v>
      </c>
      <c r="C11" s="5" t="s">
        <v>15</v>
      </c>
      <c r="D11" s="2">
        <f>COUNTIF(КХЛ!D2:D1254,"защитник")</f>
        <v>368</v>
      </c>
    </row>
    <row r="12" spans="1:4" ht="28.8" x14ac:dyDescent="0.3">
      <c r="A12" s="15"/>
      <c r="B12" s="1">
        <v>8</v>
      </c>
      <c r="C12" s="5" t="s">
        <v>16</v>
      </c>
      <c r="D12" s="2">
        <f>COUNTIFS(КХЛ!G2:G1254,"Австрия",КХЛ!F2:F1254,"&lt;=29")</f>
        <v>0</v>
      </c>
    </row>
    <row r="13" spans="1:4" ht="28.8" x14ac:dyDescent="0.3">
      <c r="A13" s="15"/>
      <c r="B13" s="1">
        <v>9</v>
      </c>
      <c r="C13" s="5" t="s">
        <v>17</v>
      </c>
      <c r="D13" s="2">
        <f>SUMIFS(КХЛ!H2:H1254,КХЛ!D2:D1254,"вратарь",КХЛ!E2:E1254,"*1987")</f>
        <v>374910176</v>
      </c>
    </row>
    <row r="14" spans="1:4" ht="43.2" x14ac:dyDescent="0.3">
      <c r="A14" s="15"/>
      <c r="B14" s="1">
        <v>10</v>
      </c>
      <c r="C14" s="5" t="s">
        <v>18</v>
      </c>
      <c r="D14" s="2">
        <f>IF(ISERROR(SUMIFS(КХЛ!H:H,КХЛ!G2:G1254,"Россия",КХЛ!C2:C1254,"Л*")/COUNTIFS(КХЛ!G2:G1254,"Россия",КХЛ!C2:C1254,"Л*")),0,SUMIFS(КХЛ!H:H,КХЛ!G2:G1254,"Россия",КХЛ!C2:C1254,"Л*")/COUNTIFS(КХЛ!G2:G1254,"Россия",КХЛ!C2:C1254,"Л*"))</f>
        <v>0</v>
      </c>
    </row>
    <row r="15" spans="1:4" x14ac:dyDescent="0.3">
      <c r="A15" s="15"/>
      <c r="B15" s="1">
        <v>11</v>
      </c>
      <c r="C15" s="5" t="s">
        <v>19</v>
      </c>
      <c r="D15" s="2">
        <f>VLOOKUP(692,КХЛ!B2:H1254,5,0)</f>
        <v>30</v>
      </c>
    </row>
    <row r="16" spans="1:4" ht="28.8" x14ac:dyDescent="0.3">
      <c r="A16" s="15"/>
      <c r="B16" s="1">
        <v>12</v>
      </c>
      <c r="C16" s="5" t="s">
        <v>20</v>
      </c>
      <c r="D16" s="2">
        <f>INDEX(КХЛ!B2:B1254,MATCH("Бадун Алексей",КХЛ!C2:C1254,0))</f>
        <v>116</v>
      </c>
    </row>
    <row r="17" spans="1:4" x14ac:dyDescent="0.3">
      <c r="A17" s="14" t="s">
        <v>21</v>
      </c>
      <c r="B17" s="1">
        <v>13</v>
      </c>
      <c r="C17" s="5" t="s">
        <v>22</v>
      </c>
      <c r="D17" s="2">
        <f>LEN(Текст!A5)</f>
        <v>1265</v>
      </c>
    </row>
    <row r="18" spans="1:4" ht="28.8" x14ac:dyDescent="0.3">
      <c r="A18" s="15"/>
      <c r="B18" s="1">
        <v>14</v>
      </c>
      <c r="C18" s="5" t="s">
        <v>23</v>
      </c>
      <c r="D18" s="2" t="str">
        <f>MID(Текст!A5,32,7)</f>
        <v>tate-of</v>
      </c>
    </row>
    <row r="19" spans="1:4" ht="28.8" x14ac:dyDescent="0.3">
      <c r="A19" s="15"/>
      <c r="B19" s="1">
        <v>15</v>
      </c>
      <c r="C19" s="5" t="s">
        <v>24</v>
      </c>
      <c r="D19" s="2">
        <f>FIND("v",Текст!A5)</f>
        <v>156</v>
      </c>
    </row>
    <row r="20" spans="1:4" x14ac:dyDescent="0.3">
      <c r="A20" s="15"/>
      <c r="B20" s="1">
        <v>16</v>
      </c>
      <c r="C20" s="5" t="s">
        <v>25</v>
      </c>
      <c r="D20" s="2">
        <f>LEN(SUBSTITUTE(Текст!A5,",",""))</f>
        <v>1253</v>
      </c>
    </row>
    <row r="21" spans="1:4" ht="28.8" x14ac:dyDescent="0.3">
      <c r="A21" s="15"/>
      <c r="B21" s="1">
        <v>17</v>
      </c>
      <c r="C21" s="5" t="s">
        <v>26</v>
      </c>
      <c r="D21" s="2">
        <f>LEN(Текст!A5)-LEN(SUBSTITUTE(Текст!A5,"I",""))</f>
        <v>5</v>
      </c>
    </row>
    <row r="22" spans="1:4" ht="28.8" x14ac:dyDescent="0.3">
      <c r="A22" s="15"/>
      <c r="B22" s="1">
        <v>18</v>
      </c>
      <c r="C22" s="5" t="s">
        <v>27</v>
      </c>
      <c r="D22" s="2">
        <f>FIND("2",LOWER(Текст!A5))</f>
        <v>1039</v>
      </c>
    </row>
    <row r="23" spans="1:4" x14ac:dyDescent="0.3">
      <c r="A23" s="14" t="s">
        <v>28</v>
      </c>
      <c r="B23" s="1">
        <v>19</v>
      </c>
      <c r="C23" s="5" t="s">
        <v>29</v>
      </c>
      <c r="D23" s="2">
        <f>COUNTIF(Продажи!O5:O420,"????-06-??")</f>
        <v>43</v>
      </c>
    </row>
    <row r="24" spans="1:4" ht="28.8" x14ac:dyDescent="0.3">
      <c r="A24" s="15"/>
      <c r="B24" s="1">
        <v>20</v>
      </c>
      <c r="C24" s="5" t="s">
        <v>30</v>
      </c>
      <c r="D24" s="2">
        <f>COUNTIF(Продажи!P5:P420,"1")/COUNT(Продажи!P5:P420)</f>
        <v>0.13221153846153846</v>
      </c>
    </row>
    <row r="25" spans="1:4" ht="28.8" x14ac:dyDescent="0.3">
      <c r="A25" s="15"/>
      <c r="B25" s="1">
        <v>21</v>
      </c>
      <c r="C25" s="5" t="s">
        <v>31</v>
      </c>
      <c r="D25" s="2">
        <f>SUMIF(Продажи!Q5:Q420,1,Продажи!N5:N420)</f>
        <v>4420977.58</v>
      </c>
    </row>
    <row r="26" spans="1:4" ht="43.2" x14ac:dyDescent="0.3">
      <c r="A26" s="15"/>
      <c r="B26" s="1">
        <v>22</v>
      </c>
      <c r="C26" s="5" t="s">
        <v>32</v>
      </c>
      <c r="D26" s="2">
        <f>AVERAGE(IF(MATCH(DAY(Продажи!O5),{1,11,21})=1,Продажи!L5))</f>
        <v>0</v>
      </c>
    </row>
    <row r="27" spans="1:4" ht="28.8" x14ac:dyDescent="0.3">
      <c r="A27" s="15"/>
      <c r="B27" s="1">
        <v>23</v>
      </c>
      <c r="C27" s="5" t="s">
        <v>33</v>
      </c>
      <c r="D27" s="2">
        <f>SUMIFS(Продажи!R5:R420,Продажи!O5:O420,"2019-??-??",Продажи!H5:H420,"Лайм")</f>
        <v>37.5</v>
      </c>
    </row>
    <row r="28" spans="1:4" ht="57.6" x14ac:dyDescent="0.3">
      <c r="A28" s="15"/>
      <c r="B28" s="1">
        <v>24</v>
      </c>
      <c r="C28" s="5" t="s">
        <v>34</v>
      </c>
      <c r="D28" s="2"/>
    </row>
    <row r="29" spans="1:4" ht="28.8" x14ac:dyDescent="0.3">
      <c r="A29" s="14" t="s">
        <v>35</v>
      </c>
      <c r="B29" s="1">
        <v>25</v>
      </c>
      <c r="C29" s="5" t="s">
        <v>36</v>
      </c>
      <c r="D29" s="2" cm="1">
        <f t="array" ref="D29">SUM(SMALL(Массив!C17:AC17,{1,2,3,4,5,6,7,8,9}))</f>
        <v>159</v>
      </c>
    </row>
    <row r="30" spans="1:4" ht="28.8" x14ac:dyDescent="0.3">
      <c r="A30" s="15"/>
      <c r="B30" s="1">
        <v>26</v>
      </c>
      <c r="C30" s="5" t="s">
        <v>37</v>
      </c>
      <c r="D30" s="2">
        <f>INDEX(Массив!C3:AC29,7,5)</f>
        <v>75</v>
      </c>
    </row>
    <row r="31" spans="1:4" ht="28.8" x14ac:dyDescent="0.3">
      <c r="A31" s="15"/>
      <c r="B31" s="1">
        <v>27</v>
      </c>
      <c r="C31" s="5" t="s">
        <v>38</v>
      </c>
      <c r="D31" s="2">
        <f>SUMPRODUCT(Массив!A3:A29,Массив!E3:E29)</f>
        <v>69536</v>
      </c>
    </row>
    <row r="32" spans="1:4" ht="28.8" x14ac:dyDescent="0.3">
      <c r="A32" s="15"/>
      <c r="B32" s="1">
        <v>28</v>
      </c>
      <c r="C32" s="5" t="s">
        <v>39</v>
      </c>
      <c r="D32" s="2">
        <f>MATCH(LARGE(Массив!N3:N29,1),Массив!N3:N29,0)</f>
        <v>8</v>
      </c>
    </row>
    <row r="33" spans="1:7" x14ac:dyDescent="0.3">
      <c r="A33" s="15"/>
      <c r="B33" s="1">
        <v>29</v>
      </c>
      <c r="C33" s="5" t="s">
        <v>40</v>
      </c>
      <c r="D33" s="2" cm="1">
        <f t="array" ref="D33">Массив!B29*Массив!AC2-SUMPRODUCT(MOD(Массив!C3:AC29,2))</f>
        <v>355</v>
      </c>
    </row>
    <row r="34" spans="1:7" ht="28.8" x14ac:dyDescent="0.3">
      <c r="A34" s="15"/>
      <c r="B34" s="1">
        <v>30</v>
      </c>
      <c r="C34" s="5" t="s">
        <v>41</v>
      </c>
      <c r="D34" s="2">
        <f>SUMXMY2(Массив!C25:AC25,Массив!O3:O29)</f>
        <v>38296</v>
      </c>
    </row>
    <row r="35" spans="1:7" ht="100.8" x14ac:dyDescent="0.3">
      <c r="A35" s="14" t="s">
        <v>42</v>
      </c>
      <c r="B35" s="1">
        <v>31</v>
      </c>
      <c r="C35" s="5" t="s">
        <v>43</v>
      </c>
      <c r="D35" s="6">
        <f>SUM(Таблица1[Количество_net])</f>
        <v>0</v>
      </c>
    </row>
    <row r="36" spans="1:7" ht="100.8" x14ac:dyDescent="0.3">
      <c r="A36" s="15"/>
      <c r="B36" s="1">
        <v>32</v>
      </c>
      <c r="C36" s="5" t="s">
        <v>44</v>
      </c>
      <c r="D36" s="2"/>
    </row>
    <row r="37" spans="1:7" ht="86.4" x14ac:dyDescent="0.3">
      <c r="A37" s="15"/>
      <c r="B37" s="1">
        <v>33</v>
      </c>
      <c r="C37" s="5" t="s">
        <v>45</v>
      </c>
      <c r="D37" s="2">
        <f>SUM(G43:G311)</f>
        <v>138504.89999999991</v>
      </c>
    </row>
    <row r="38" spans="1:7" ht="86.4" x14ac:dyDescent="0.3">
      <c r="A38" s="15"/>
      <c r="B38" s="1">
        <v>34</v>
      </c>
      <c r="C38" s="5" t="s">
        <v>46</v>
      </c>
      <c r="D38" s="25">
        <f>NPV(4.04,G43)</f>
        <v>-3180.9523809523807</v>
      </c>
    </row>
    <row r="39" spans="1:7" ht="72" x14ac:dyDescent="0.3">
      <c r="A39" s="15"/>
      <c r="B39" s="1">
        <v>35</v>
      </c>
      <c r="C39" s="5" t="s">
        <v>47</v>
      </c>
      <c r="D39" s="2"/>
    </row>
    <row r="40" spans="1:7" ht="57.6" x14ac:dyDescent="0.3">
      <c r="A40" s="15"/>
      <c r="B40" s="1">
        <v>36</v>
      </c>
      <c r="C40" s="5" t="s">
        <v>48</v>
      </c>
      <c r="D40" s="6"/>
    </row>
    <row r="42" spans="1:7" x14ac:dyDescent="0.3">
      <c r="D42" s="18" t="s">
        <v>2928</v>
      </c>
      <c r="E42" s="16" t="s">
        <v>2929</v>
      </c>
      <c r="F42" s="21"/>
    </row>
    <row r="43" spans="1:7" x14ac:dyDescent="0.3">
      <c r="C43">
        <f>VLOOKUP(D43,Акции!D1:G1381,2,0)</f>
        <v>53.44</v>
      </c>
      <c r="D43" s="19">
        <v>42160</v>
      </c>
      <c r="E43" s="20">
        <v>-300</v>
      </c>
      <c r="F43" s="20">
        <v>-300</v>
      </c>
      <c r="G43">
        <f>C43*F43</f>
        <v>-16032</v>
      </c>
    </row>
    <row r="44" spans="1:7" x14ac:dyDescent="0.3">
      <c r="C44" s="13">
        <f>VLOOKUP(D44,Акции!D2:G1382,2,0)</f>
        <v>53.93</v>
      </c>
      <c r="D44" s="19">
        <v>42167</v>
      </c>
      <c r="E44" s="20">
        <v>-210</v>
      </c>
      <c r="F44" s="20">
        <v>-210</v>
      </c>
      <c r="G44" s="13">
        <f t="shared" ref="G44:G107" si="0">C44*F44</f>
        <v>-11325.3</v>
      </c>
    </row>
    <row r="45" spans="1:7" x14ac:dyDescent="0.3">
      <c r="C45" s="13">
        <f>VLOOKUP(D45,Акции!D3:G1383,2,0)</f>
        <v>53.73</v>
      </c>
      <c r="D45" s="19">
        <v>42171</v>
      </c>
      <c r="E45" s="20">
        <v>-490</v>
      </c>
      <c r="F45" s="20">
        <v>-490</v>
      </c>
      <c r="G45" s="13">
        <f t="shared" si="0"/>
        <v>-26327.699999999997</v>
      </c>
    </row>
    <row r="46" spans="1:7" x14ac:dyDescent="0.3">
      <c r="C46" s="13">
        <f>VLOOKUP(D46,Акции!D4:G1384,2,0)</f>
        <v>54.24</v>
      </c>
      <c r="D46" s="19">
        <v>42177</v>
      </c>
      <c r="E46" s="20">
        <v>-70</v>
      </c>
      <c r="F46" s="20">
        <v>-70</v>
      </c>
      <c r="G46" s="13">
        <f t="shared" si="0"/>
        <v>-3796.8</v>
      </c>
    </row>
    <row r="47" spans="1:7" x14ac:dyDescent="0.3">
      <c r="C47" s="13">
        <f>VLOOKUP(D47,Акции!D5:G1385,2,0)</f>
        <v>52.91</v>
      </c>
      <c r="D47" s="19">
        <v>42181</v>
      </c>
      <c r="E47" s="20">
        <v>-480</v>
      </c>
      <c r="F47" s="20">
        <v>-480</v>
      </c>
      <c r="G47" s="13">
        <f t="shared" si="0"/>
        <v>-25396.799999999999</v>
      </c>
    </row>
    <row r="48" spans="1:7" x14ac:dyDescent="0.3">
      <c r="C48" s="13">
        <f>VLOOKUP(D48,Акции!D6:G1386,2,0)</f>
        <v>53.29</v>
      </c>
      <c r="D48" s="19">
        <v>42186</v>
      </c>
      <c r="E48" s="20">
        <v>-380</v>
      </c>
      <c r="F48" s="20">
        <v>-380</v>
      </c>
      <c r="G48" s="13">
        <f t="shared" si="0"/>
        <v>-20250.2</v>
      </c>
    </row>
    <row r="49" spans="3:7" x14ac:dyDescent="0.3">
      <c r="C49" s="13">
        <f>VLOOKUP(D49,Акции!D7:G1387,2,0)</f>
        <v>54.23</v>
      </c>
      <c r="D49" s="19">
        <v>42187</v>
      </c>
      <c r="E49" s="20">
        <v>40</v>
      </c>
      <c r="F49" s="20">
        <v>40</v>
      </c>
      <c r="G49" s="13">
        <f t="shared" si="0"/>
        <v>2169.1999999999998</v>
      </c>
    </row>
    <row r="50" spans="3:7" x14ac:dyDescent="0.3">
      <c r="C50" s="13">
        <f>VLOOKUP(D50,Акции!D8:G1388,2,0)</f>
        <v>56.08</v>
      </c>
      <c r="D50" s="19">
        <v>42192</v>
      </c>
      <c r="E50" s="20">
        <v>-240</v>
      </c>
      <c r="F50" s="20">
        <v>-240</v>
      </c>
      <c r="G50" s="13">
        <f t="shared" si="0"/>
        <v>-13459.199999999999</v>
      </c>
    </row>
    <row r="51" spans="3:7" x14ac:dyDescent="0.3">
      <c r="C51" s="13">
        <f>VLOOKUP(D51,Акции!D9:G1389,2,0)</f>
        <v>55.56</v>
      </c>
      <c r="D51" s="19">
        <v>42195</v>
      </c>
      <c r="E51" s="20">
        <v>-190</v>
      </c>
      <c r="F51" s="20">
        <v>-190</v>
      </c>
      <c r="G51" s="13">
        <f t="shared" si="0"/>
        <v>-10556.4</v>
      </c>
    </row>
    <row r="52" spans="3:7" x14ac:dyDescent="0.3">
      <c r="C52" s="13">
        <f>VLOOKUP(D52,Акции!D10:G1390,2,0)</f>
        <v>54.63</v>
      </c>
      <c r="D52" s="19">
        <v>42263</v>
      </c>
      <c r="E52" s="20">
        <v>210</v>
      </c>
      <c r="F52" s="20">
        <v>210</v>
      </c>
      <c r="G52" s="13">
        <f t="shared" si="0"/>
        <v>11472.300000000001</v>
      </c>
    </row>
    <row r="53" spans="3:7" x14ac:dyDescent="0.3">
      <c r="C53" s="13">
        <f>VLOOKUP(D53,Акции!D11:G1391,2,0)</f>
        <v>54.72</v>
      </c>
      <c r="D53" s="19">
        <v>42269</v>
      </c>
      <c r="E53" s="20">
        <v>-330</v>
      </c>
      <c r="F53" s="20">
        <v>-330</v>
      </c>
      <c r="G53" s="13">
        <f t="shared" si="0"/>
        <v>-18057.599999999999</v>
      </c>
    </row>
    <row r="54" spans="3:7" x14ac:dyDescent="0.3">
      <c r="C54" s="13">
        <f>VLOOKUP(D54,Акции!D12:G1392,2,0)</f>
        <v>56.86</v>
      </c>
      <c r="D54" s="19">
        <v>42277</v>
      </c>
      <c r="E54" s="20">
        <v>320</v>
      </c>
      <c r="F54" s="20">
        <v>320</v>
      </c>
      <c r="G54" s="13">
        <f t="shared" si="0"/>
        <v>18195.2</v>
      </c>
    </row>
    <row r="55" spans="3:7" x14ac:dyDescent="0.3">
      <c r="C55" s="13">
        <f>VLOOKUP(D55,Акции!D13:G1393,2,0)</f>
        <v>57.56</v>
      </c>
      <c r="D55" s="19">
        <v>42289</v>
      </c>
      <c r="E55" s="20">
        <v>-340</v>
      </c>
      <c r="F55" s="20">
        <v>-340</v>
      </c>
      <c r="G55" s="13">
        <f t="shared" si="0"/>
        <v>-19570.400000000001</v>
      </c>
    </row>
    <row r="56" spans="3:7" x14ac:dyDescent="0.3">
      <c r="C56" s="13">
        <f>VLOOKUP(D56,Акции!D14:G1394,2,0)</f>
        <v>57.82</v>
      </c>
      <c r="D56" s="19">
        <v>42303</v>
      </c>
      <c r="E56" s="20">
        <v>-280</v>
      </c>
      <c r="F56" s="20">
        <v>-280</v>
      </c>
      <c r="G56" s="13">
        <f t="shared" si="0"/>
        <v>-16189.6</v>
      </c>
    </row>
    <row r="57" spans="3:7" x14ac:dyDescent="0.3">
      <c r="C57" s="13">
        <f>VLOOKUP(D57,Акции!D15:G1395,2,0)</f>
        <v>56.71</v>
      </c>
      <c r="D57" s="19">
        <v>42312</v>
      </c>
      <c r="E57" s="20">
        <v>200</v>
      </c>
      <c r="F57" s="20">
        <v>200</v>
      </c>
      <c r="G57" s="13">
        <f t="shared" si="0"/>
        <v>11342</v>
      </c>
    </row>
    <row r="58" spans="3:7" x14ac:dyDescent="0.3">
      <c r="C58" s="13">
        <f>VLOOKUP(D58,Акции!D16:G1396,2,0)</f>
        <v>54.7</v>
      </c>
      <c r="D58" s="19">
        <v>42341</v>
      </c>
      <c r="E58" s="20">
        <v>400</v>
      </c>
      <c r="F58" s="20">
        <v>400</v>
      </c>
      <c r="G58" s="13">
        <f t="shared" si="0"/>
        <v>21880</v>
      </c>
    </row>
    <row r="59" spans="3:7" x14ac:dyDescent="0.3">
      <c r="C59" s="13">
        <f>VLOOKUP(D59,Акции!D17:G1397,2,0)</f>
        <v>54.54</v>
      </c>
      <c r="D59" s="19">
        <v>42352</v>
      </c>
      <c r="E59" s="20">
        <v>-190</v>
      </c>
      <c r="F59" s="20">
        <v>-190</v>
      </c>
      <c r="G59" s="13">
        <f t="shared" si="0"/>
        <v>-10362.6</v>
      </c>
    </row>
    <row r="60" spans="3:7" x14ac:dyDescent="0.3">
      <c r="C60" s="13">
        <f>VLOOKUP(D60,Акции!D18:G1398,2,0)</f>
        <v>57.01</v>
      </c>
      <c r="D60" s="19">
        <v>42354</v>
      </c>
      <c r="E60" s="20">
        <v>-430</v>
      </c>
      <c r="F60" s="20">
        <v>-430</v>
      </c>
      <c r="G60" s="13">
        <f t="shared" si="0"/>
        <v>-24514.3</v>
      </c>
    </row>
    <row r="61" spans="3:7" x14ac:dyDescent="0.3">
      <c r="C61" s="13">
        <f>VLOOKUP(D61,Акции!D19:G1399,2,0)</f>
        <v>56.55</v>
      </c>
      <c r="D61" s="19">
        <v>42359</v>
      </c>
      <c r="E61" s="20">
        <v>190</v>
      </c>
      <c r="F61" s="20">
        <v>190</v>
      </c>
      <c r="G61" s="13">
        <f t="shared" si="0"/>
        <v>10744.5</v>
      </c>
    </row>
    <row r="62" spans="3:7" x14ac:dyDescent="0.3">
      <c r="C62" s="13">
        <f>VLOOKUP(D62,Акции!D20:G1400,2,0)</f>
        <v>58.81</v>
      </c>
      <c r="D62" s="19">
        <v>42374</v>
      </c>
      <c r="E62" s="20">
        <v>-460</v>
      </c>
      <c r="F62" s="20">
        <v>-460</v>
      </c>
      <c r="G62" s="13">
        <f t="shared" si="0"/>
        <v>-27052.600000000002</v>
      </c>
    </row>
    <row r="63" spans="3:7" x14ac:dyDescent="0.3">
      <c r="C63" s="13">
        <f>VLOOKUP(D63,Акции!D21:G1401,2,0)</f>
        <v>58.53</v>
      </c>
      <c r="D63" s="19">
        <v>42391</v>
      </c>
      <c r="E63" s="20">
        <v>150</v>
      </c>
      <c r="F63" s="20">
        <v>150</v>
      </c>
      <c r="G63" s="13">
        <f t="shared" si="0"/>
        <v>8779.5</v>
      </c>
    </row>
    <row r="64" spans="3:7" x14ac:dyDescent="0.3">
      <c r="C64" s="13">
        <f>VLOOKUP(D64,Акции!D22:G1402,2,0)</f>
        <v>59.45</v>
      </c>
      <c r="D64" s="19">
        <v>42397</v>
      </c>
      <c r="E64" s="20">
        <v>-140</v>
      </c>
      <c r="F64" s="20">
        <v>-140</v>
      </c>
      <c r="G64" s="13">
        <f t="shared" si="0"/>
        <v>-8323</v>
      </c>
    </row>
    <row r="65" spans="3:7" x14ac:dyDescent="0.3">
      <c r="C65" s="13">
        <f>VLOOKUP(D65,Акции!D23:G1403,2,0)</f>
        <v>61.31</v>
      </c>
      <c r="D65" s="19">
        <v>42411</v>
      </c>
      <c r="E65" s="20">
        <v>-450</v>
      </c>
      <c r="F65" s="20">
        <v>-450</v>
      </c>
      <c r="G65" s="13">
        <f t="shared" si="0"/>
        <v>-27589.5</v>
      </c>
    </row>
    <row r="66" spans="3:7" x14ac:dyDescent="0.3">
      <c r="C66" s="13">
        <f>VLOOKUP(D66,Акции!D24:G1404,2,0)</f>
        <v>61.09</v>
      </c>
      <c r="D66" s="19">
        <v>42416</v>
      </c>
      <c r="E66" s="20">
        <v>0</v>
      </c>
      <c r="F66" s="20">
        <v>0</v>
      </c>
      <c r="G66" s="13">
        <f t="shared" si="0"/>
        <v>0</v>
      </c>
    </row>
    <row r="67" spans="3:7" x14ac:dyDescent="0.3">
      <c r="C67" s="13">
        <f>VLOOKUP(D67,Акции!D25:G1405,2,0)</f>
        <v>62.45</v>
      </c>
      <c r="D67" s="19">
        <v>42418</v>
      </c>
      <c r="E67" s="20">
        <v>210</v>
      </c>
      <c r="F67" s="20">
        <v>210</v>
      </c>
      <c r="G67" s="13">
        <f t="shared" si="0"/>
        <v>13114.5</v>
      </c>
    </row>
    <row r="68" spans="3:7" x14ac:dyDescent="0.3">
      <c r="C68" s="13">
        <f>VLOOKUP(D68,Акции!D26:G1406,2,0)</f>
        <v>61.47</v>
      </c>
      <c r="D68" s="19">
        <v>42426</v>
      </c>
      <c r="E68" s="20">
        <v>160</v>
      </c>
      <c r="F68" s="20">
        <v>160</v>
      </c>
      <c r="G68" s="13">
        <f t="shared" si="0"/>
        <v>9835.2000000000007</v>
      </c>
    </row>
    <row r="69" spans="3:7" x14ac:dyDescent="0.3">
      <c r="C69" s="13">
        <f>VLOOKUP(D69,Акции!D27:G1407,2,0)</f>
        <v>61.77</v>
      </c>
      <c r="D69" s="19">
        <v>42432</v>
      </c>
      <c r="E69" s="20">
        <v>300</v>
      </c>
      <c r="F69" s="20">
        <v>300</v>
      </c>
      <c r="G69" s="13">
        <f t="shared" si="0"/>
        <v>18531</v>
      </c>
    </row>
    <row r="70" spans="3:7" x14ac:dyDescent="0.3">
      <c r="C70" s="13">
        <f>VLOOKUP(D70,Акции!D28:G1408,2,0)</f>
        <v>64.23</v>
      </c>
      <c r="D70" s="19">
        <v>42440</v>
      </c>
      <c r="E70" s="20">
        <v>-140</v>
      </c>
      <c r="F70" s="20">
        <v>-140</v>
      </c>
      <c r="G70" s="13">
        <f t="shared" si="0"/>
        <v>-8992.2000000000007</v>
      </c>
    </row>
    <row r="71" spans="3:7" x14ac:dyDescent="0.3">
      <c r="C71" s="13">
        <f>VLOOKUP(D71,Акции!D29:G1409,2,0)</f>
        <v>64.77</v>
      </c>
      <c r="D71" s="19">
        <v>42451</v>
      </c>
      <c r="E71" s="20">
        <v>-230</v>
      </c>
      <c r="F71" s="20">
        <v>-230</v>
      </c>
      <c r="G71" s="13">
        <f t="shared" si="0"/>
        <v>-14897.099999999999</v>
      </c>
    </row>
    <row r="72" spans="3:7" x14ac:dyDescent="0.3">
      <c r="C72" s="13">
        <f>VLOOKUP(D72,Акции!D30:G1410,2,0)</f>
        <v>66.02</v>
      </c>
      <c r="D72" s="19">
        <v>42459</v>
      </c>
      <c r="E72" s="20">
        <v>40</v>
      </c>
      <c r="F72" s="20">
        <v>40</v>
      </c>
      <c r="G72" s="13">
        <f t="shared" si="0"/>
        <v>2640.7999999999997</v>
      </c>
    </row>
    <row r="73" spans="3:7" x14ac:dyDescent="0.3">
      <c r="C73" s="13">
        <f>VLOOKUP(D73,Акции!D31:G1411,2,0)</f>
        <v>65.63</v>
      </c>
      <c r="D73" s="19">
        <v>42466</v>
      </c>
      <c r="E73" s="20">
        <v>-210</v>
      </c>
      <c r="F73" s="20">
        <v>-210</v>
      </c>
      <c r="G73" s="13">
        <f t="shared" si="0"/>
        <v>-13782.3</v>
      </c>
    </row>
    <row r="74" spans="3:7" x14ac:dyDescent="0.3">
      <c r="C74" s="13">
        <f>VLOOKUP(D74,Акции!D32:G1412,2,0)</f>
        <v>65.790000000000006</v>
      </c>
      <c r="D74" s="19">
        <v>42473</v>
      </c>
      <c r="E74" s="20">
        <v>290</v>
      </c>
      <c r="F74" s="20">
        <v>290</v>
      </c>
      <c r="G74" s="13">
        <f t="shared" si="0"/>
        <v>19079.100000000002</v>
      </c>
    </row>
    <row r="75" spans="3:7" x14ac:dyDescent="0.3">
      <c r="C75" s="13">
        <f>VLOOKUP(D75,Акции!D33:G1413,2,0)</f>
        <v>66.239999999999995</v>
      </c>
      <c r="D75" s="19">
        <v>42478</v>
      </c>
      <c r="E75" s="20">
        <v>-370</v>
      </c>
      <c r="F75" s="20">
        <v>-370</v>
      </c>
      <c r="G75" s="13">
        <f t="shared" si="0"/>
        <v>-24508.799999999999</v>
      </c>
    </row>
    <row r="76" spans="3:7" x14ac:dyDescent="0.3">
      <c r="C76" s="13">
        <f>VLOOKUP(D76,Акции!D34:G1414,2,0)</f>
        <v>63.93</v>
      </c>
      <c r="D76" s="19">
        <v>42487</v>
      </c>
      <c r="E76" s="20">
        <v>370</v>
      </c>
      <c r="F76" s="20">
        <v>370</v>
      </c>
      <c r="G76" s="13">
        <f t="shared" si="0"/>
        <v>23654.1</v>
      </c>
    </row>
    <row r="77" spans="3:7" x14ac:dyDescent="0.3">
      <c r="C77" s="13">
        <f>VLOOKUP(D77,Акции!D35:G1415,2,0)</f>
        <v>62.95</v>
      </c>
      <c r="D77" s="19">
        <v>42513</v>
      </c>
      <c r="E77" s="20">
        <v>-310</v>
      </c>
      <c r="F77" s="20">
        <v>-310</v>
      </c>
      <c r="G77" s="13">
        <f t="shared" si="0"/>
        <v>-19514.5</v>
      </c>
    </row>
    <row r="78" spans="3:7" x14ac:dyDescent="0.3">
      <c r="C78" s="13">
        <f>VLOOKUP(D78,Акции!D36:G1416,2,0)</f>
        <v>64.73</v>
      </c>
      <c r="D78" s="19">
        <v>42521</v>
      </c>
      <c r="E78" s="20">
        <v>-880</v>
      </c>
      <c r="F78" s="20">
        <v>-880</v>
      </c>
      <c r="G78" s="13">
        <f t="shared" si="0"/>
        <v>-56962.400000000001</v>
      </c>
    </row>
    <row r="79" spans="3:7" x14ac:dyDescent="0.3">
      <c r="C79" s="13">
        <f>VLOOKUP(D79,Акции!D37:G1417,2,0)</f>
        <v>65.7</v>
      </c>
      <c r="D79" s="19">
        <v>42527</v>
      </c>
      <c r="E79" s="20">
        <v>-50</v>
      </c>
      <c r="F79" s="20">
        <v>-50</v>
      </c>
      <c r="G79" s="13">
        <f t="shared" si="0"/>
        <v>-3285</v>
      </c>
    </row>
    <row r="80" spans="3:7" x14ac:dyDescent="0.3">
      <c r="C80" s="13">
        <f>VLOOKUP(D80,Акции!D38:G1418,2,0)</f>
        <v>66.790000000000006</v>
      </c>
      <c r="D80" s="19">
        <v>42541</v>
      </c>
      <c r="E80" s="20">
        <v>-410</v>
      </c>
      <c r="F80" s="20">
        <v>-410</v>
      </c>
      <c r="G80" s="13">
        <f t="shared" si="0"/>
        <v>-27383.9</v>
      </c>
    </row>
    <row r="81" spans="3:7" x14ac:dyDescent="0.3">
      <c r="C81" s="13">
        <f>VLOOKUP(D81,Акции!D39:G1419,2,0)</f>
        <v>68.349999999999994</v>
      </c>
      <c r="D81" s="19">
        <v>42548</v>
      </c>
      <c r="E81" s="20">
        <v>500</v>
      </c>
      <c r="F81" s="20">
        <v>500</v>
      </c>
      <c r="G81" s="13">
        <f t="shared" si="0"/>
        <v>34175</v>
      </c>
    </row>
    <row r="82" spans="3:7" x14ac:dyDescent="0.3">
      <c r="C82" s="13">
        <f>VLOOKUP(D82,Акции!D40:G1420,2,0)</f>
        <v>68.64</v>
      </c>
      <c r="D82" s="19">
        <v>42549</v>
      </c>
      <c r="E82" s="20">
        <v>-480</v>
      </c>
      <c r="F82" s="20">
        <v>-480</v>
      </c>
      <c r="G82" s="13">
        <f t="shared" si="0"/>
        <v>-32947.199999999997</v>
      </c>
    </row>
    <row r="83" spans="3:7" x14ac:dyDescent="0.3">
      <c r="C83" s="13">
        <f>VLOOKUP(D83,Акции!D41:G1421,2,0)</f>
        <v>71.27</v>
      </c>
      <c r="D83" s="19">
        <v>42557</v>
      </c>
      <c r="E83" s="20">
        <v>400</v>
      </c>
      <c r="F83" s="20">
        <v>400</v>
      </c>
      <c r="G83" s="13">
        <f t="shared" si="0"/>
        <v>28508</v>
      </c>
    </row>
    <row r="84" spans="3:7" x14ac:dyDescent="0.3">
      <c r="C84" s="13">
        <f>VLOOKUP(D84,Акции!D42:G1422,2,0)</f>
        <v>69.77</v>
      </c>
      <c r="D84" s="19">
        <v>42570</v>
      </c>
      <c r="E84" s="20">
        <v>-20</v>
      </c>
      <c r="F84" s="20">
        <v>-20</v>
      </c>
      <c r="G84" s="13">
        <f t="shared" si="0"/>
        <v>-1395.3999999999999</v>
      </c>
    </row>
    <row r="85" spans="3:7" x14ac:dyDescent="0.3">
      <c r="C85" s="13">
        <f>VLOOKUP(D85,Акции!D43:G1423,2,0)</f>
        <v>69.31</v>
      </c>
      <c r="D85" s="19">
        <v>42583</v>
      </c>
      <c r="E85" s="20">
        <v>310</v>
      </c>
      <c r="F85" s="20">
        <v>310</v>
      </c>
      <c r="G85" s="13">
        <f t="shared" si="0"/>
        <v>21486.100000000002</v>
      </c>
    </row>
    <row r="86" spans="3:7" x14ac:dyDescent="0.3">
      <c r="C86" s="13">
        <f>VLOOKUP(D86,Акции!D44:G1424,2,0)</f>
        <v>67.150000000000006</v>
      </c>
      <c r="D86" s="19">
        <v>42590</v>
      </c>
      <c r="E86" s="20">
        <v>250</v>
      </c>
      <c r="F86" s="20">
        <v>250</v>
      </c>
      <c r="G86" s="13">
        <f t="shared" si="0"/>
        <v>16787.5</v>
      </c>
    </row>
    <row r="87" spans="3:7" x14ac:dyDescent="0.3">
      <c r="C87" s="13">
        <f>VLOOKUP(D87,Акции!D45:G1425,2,0)</f>
        <v>67.400000000000006</v>
      </c>
      <c r="D87" s="19">
        <v>42600</v>
      </c>
      <c r="E87" s="20">
        <v>490</v>
      </c>
      <c r="F87" s="20">
        <v>490</v>
      </c>
      <c r="G87" s="13">
        <f t="shared" si="0"/>
        <v>33026</v>
      </c>
    </row>
    <row r="88" spans="3:7" x14ac:dyDescent="0.3">
      <c r="C88" s="13">
        <f>VLOOKUP(D88,Акции!D46:G1426,2,0)</f>
        <v>65.180000000000007</v>
      </c>
      <c r="D88" s="19">
        <v>42611</v>
      </c>
      <c r="E88" s="20">
        <v>-650</v>
      </c>
      <c r="F88" s="20">
        <v>-650</v>
      </c>
      <c r="G88" s="13">
        <f t="shared" si="0"/>
        <v>-42367.000000000007</v>
      </c>
    </row>
    <row r="89" spans="3:7" x14ac:dyDescent="0.3">
      <c r="C89" s="13">
        <f>VLOOKUP(D89,Акции!D47:G1427,2,0)</f>
        <v>64.569999999999993</v>
      </c>
      <c r="D89" s="19">
        <v>42613</v>
      </c>
      <c r="E89" s="20">
        <v>310</v>
      </c>
      <c r="F89" s="20">
        <v>310</v>
      </c>
      <c r="G89" s="13">
        <f t="shared" si="0"/>
        <v>20016.699999999997</v>
      </c>
    </row>
    <row r="90" spans="3:7" x14ac:dyDescent="0.3">
      <c r="C90" s="13">
        <f>VLOOKUP(D90,Акции!D48:G1428,2,0)</f>
        <v>64.41</v>
      </c>
      <c r="D90" s="19">
        <v>42614</v>
      </c>
      <c r="E90" s="20">
        <v>-340</v>
      </c>
      <c r="F90" s="20">
        <v>-340</v>
      </c>
      <c r="G90" s="13">
        <f t="shared" si="0"/>
        <v>-21899.399999999998</v>
      </c>
    </row>
    <row r="91" spans="3:7" x14ac:dyDescent="0.3">
      <c r="C91" s="13">
        <f>VLOOKUP(D91,Акции!D49:G1429,2,0)</f>
        <v>66.05</v>
      </c>
      <c r="D91" s="19">
        <v>42620</v>
      </c>
      <c r="E91" s="20">
        <v>-70</v>
      </c>
      <c r="F91" s="20">
        <v>-70</v>
      </c>
      <c r="G91" s="13">
        <f t="shared" si="0"/>
        <v>-4623.5</v>
      </c>
    </row>
    <row r="92" spans="3:7" x14ac:dyDescent="0.3">
      <c r="C92" s="13">
        <f>VLOOKUP(D92,Акции!D50:G1430,2,0)</f>
        <v>63.81</v>
      </c>
      <c r="D92" s="19">
        <v>42626</v>
      </c>
      <c r="E92" s="20">
        <v>260</v>
      </c>
      <c r="F92" s="20">
        <v>260</v>
      </c>
      <c r="G92" s="13">
        <f t="shared" si="0"/>
        <v>16590.600000000002</v>
      </c>
    </row>
    <row r="93" spans="3:7" x14ac:dyDescent="0.3">
      <c r="C93" s="13">
        <f>VLOOKUP(D93,Акции!D51:G1431,2,0)</f>
        <v>65.010000000000005</v>
      </c>
      <c r="D93" s="19">
        <v>42633</v>
      </c>
      <c r="E93" s="20">
        <v>-210</v>
      </c>
      <c r="F93" s="20">
        <v>-210</v>
      </c>
      <c r="G93" s="13">
        <f t="shared" si="0"/>
        <v>-13652.1</v>
      </c>
    </row>
    <row r="94" spans="3:7" x14ac:dyDescent="0.3">
      <c r="C94" s="13">
        <f>VLOOKUP(D94,Акции!D52:G1432,2,0)</f>
        <v>65.5</v>
      </c>
      <c r="D94" s="19">
        <v>42640</v>
      </c>
      <c r="E94" s="20">
        <v>350</v>
      </c>
      <c r="F94" s="20">
        <v>350</v>
      </c>
      <c r="G94" s="13">
        <f t="shared" si="0"/>
        <v>22925</v>
      </c>
    </row>
    <row r="95" spans="3:7" x14ac:dyDescent="0.3">
      <c r="C95" s="13">
        <f>VLOOKUP(D95,Акции!D53:G1433,2,0)</f>
        <v>62.21</v>
      </c>
      <c r="D95" s="19">
        <v>42653</v>
      </c>
      <c r="E95" s="20">
        <v>-410</v>
      </c>
      <c r="F95" s="20">
        <v>-410</v>
      </c>
      <c r="G95" s="13">
        <f t="shared" si="0"/>
        <v>-25506.1</v>
      </c>
    </row>
    <row r="96" spans="3:7" x14ac:dyDescent="0.3">
      <c r="C96" s="13">
        <f>VLOOKUP(D96,Акции!D54:G1434,2,0)</f>
        <v>62.3</v>
      </c>
      <c r="D96" s="19">
        <v>42657</v>
      </c>
      <c r="E96" s="20">
        <v>-160</v>
      </c>
      <c r="F96" s="20">
        <v>-160</v>
      </c>
      <c r="G96" s="13">
        <f t="shared" si="0"/>
        <v>-9968</v>
      </c>
    </row>
    <row r="97" spans="3:7" x14ac:dyDescent="0.3">
      <c r="C97" s="13">
        <f>VLOOKUP(D97,Акции!D55:G1435,2,0)</f>
        <v>62.92</v>
      </c>
      <c r="D97" s="19">
        <v>42677</v>
      </c>
      <c r="E97" s="20">
        <v>-490</v>
      </c>
      <c r="F97" s="20">
        <v>-490</v>
      </c>
      <c r="G97" s="13">
        <f t="shared" si="0"/>
        <v>-30830.799999999999</v>
      </c>
    </row>
    <row r="98" spans="3:7" x14ac:dyDescent="0.3">
      <c r="C98" s="13">
        <f>VLOOKUP(D98,Акции!D56:G1436,2,0)</f>
        <v>59.46</v>
      </c>
      <c r="D98" s="19">
        <v>42689</v>
      </c>
      <c r="E98" s="20">
        <v>-340</v>
      </c>
      <c r="F98" s="20">
        <v>-340</v>
      </c>
      <c r="G98" s="13">
        <f t="shared" si="0"/>
        <v>-20216.400000000001</v>
      </c>
    </row>
    <row r="99" spans="3:7" x14ac:dyDescent="0.3">
      <c r="C99" s="13">
        <f>VLOOKUP(D99,Акции!D57:G1437,2,0)</f>
        <v>58.99</v>
      </c>
      <c r="D99" s="19">
        <v>42690</v>
      </c>
      <c r="E99" s="20">
        <v>680</v>
      </c>
      <c r="F99" s="20">
        <v>680</v>
      </c>
      <c r="G99" s="13">
        <f t="shared" si="0"/>
        <v>40113.200000000004</v>
      </c>
    </row>
    <row r="100" spans="3:7" x14ac:dyDescent="0.3">
      <c r="C100" s="13">
        <f>VLOOKUP(D100,Акции!D58:G1438,2,0)</f>
        <v>58.44</v>
      </c>
      <c r="D100" s="19">
        <v>42692</v>
      </c>
      <c r="E100" s="20">
        <v>160</v>
      </c>
      <c r="F100" s="20">
        <v>160</v>
      </c>
      <c r="G100" s="13">
        <f t="shared" si="0"/>
        <v>9350.4</v>
      </c>
    </row>
    <row r="101" spans="3:7" x14ac:dyDescent="0.3">
      <c r="C101" s="13">
        <f>VLOOKUP(D101,Акции!D59:G1439,2,0)</f>
        <v>59.72</v>
      </c>
      <c r="D101" s="19">
        <v>42699</v>
      </c>
      <c r="E101" s="20">
        <v>120</v>
      </c>
      <c r="F101" s="20">
        <v>120</v>
      </c>
      <c r="G101" s="13">
        <f t="shared" si="0"/>
        <v>7166.4</v>
      </c>
    </row>
    <row r="102" spans="3:7" x14ac:dyDescent="0.3">
      <c r="C102" s="13">
        <f>VLOOKUP(D102,Акции!D60:G1440,2,0)</f>
        <v>60.25</v>
      </c>
      <c r="D102" s="19">
        <v>42711</v>
      </c>
      <c r="E102" s="20">
        <v>-310</v>
      </c>
      <c r="F102" s="20">
        <v>-310</v>
      </c>
      <c r="G102" s="13">
        <f t="shared" si="0"/>
        <v>-18677.5</v>
      </c>
    </row>
    <row r="103" spans="3:7" x14ac:dyDescent="0.3">
      <c r="C103" s="13">
        <f>VLOOKUP(D103,Акции!D61:G1441,2,0)</f>
        <v>60.18</v>
      </c>
      <c r="D103" s="19">
        <v>42712</v>
      </c>
      <c r="E103" s="20">
        <v>-200</v>
      </c>
      <c r="F103" s="20">
        <v>-200</v>
      </c>
      <c r="G103" s="13">
        <f t="shared" si="0"/>
        <v>-12036</v>
      </c>
    </row>
    <row r="104" spans="3:7" x14ac:dyDescent="0.3">
      <c r="C104" s="13">
        <f>VLOOKUP(D104,Акции!D62:G1442,2,0)</f>
        <v>62.8</v>
      </c>
      <c r="D104" s="19">
        <v>42725</v>
      </c>
      <c r="E104" s="20">
        <v>380</v>
      </c>
      <c r="F104" s="20">
        <v>380</v>
      </c>
      <c r="G104" s="13">
        <f t="shared" si="0"/>
        <v>23864</v>
      </c>
    </row>
    <row r="105" spans="3:7" x14ac:dyDescent="0.3">
      <c r="C105" s="13">
        <f>VLOOKUP(D105,Акции!D63:G1443,2,0)</f>
        <v>63.17</v>
      </c>
      <c r="D105" s="19">
        <v>42727</v>
      </c>
      <c r="E105" s="20">
        <v>-200</v>
      </c>
      <c r="F105" s="20">
        <v>-200</v>
      </c>
      <c r="G105" s="13">
        <f t="shared" si="0"/>
        <v>-12634</v>
      </c>
    </row>
    <row r="106" spans="3:7" x14ac:dyDescent="0.3">
      <c r="C106" s="13">
        <f>VLOOKUP(D106,Акции!D64:G1444,2,0)</f>
        <v>63.28</v>
      </c>
      <c r="D106" s="19">
        <v>42733</v>
      </c>
      <c r="E106" s="20">
        <v>210</v>
      </c>
      <c r="F106" s="20">
        <v>210</v>
      </c>
      <c r="G106" s="13">
        <f t="shared" si="0"/>
        <v>13288.800000000001</v>
      </c>
    </row>
    <row r="107" spans="3:7" x14ac:dyDescent="0.3">
      <c r="C107" s="13">
        <f>VLOOKUP(D107,Акции!D65:G1445,2,0)</f>
        <v>62.12</v>
      </c>
      <c r="D107" s="19">
        <v>42745</v>
      </c>
      <c r="E107" s="20">
        <v>120</v>
      </c>
      <c r="F107" s="20">
        <v>120</v>
      </c>
      <c r="G107" s="13">
        <f t="shared" si="0"/>
        <v>7454.4</v>
      </c>
    </row>
    <row r="108" spans="3:7" x14ac:dyDescent="0.3">
      <c r="C108" s="13">
        <f>VLOOKUP(D108,Акции!D66:G1446,2,0)</f>
        <v>63.81</v>
      </c>
      <c r="D108" s="19">
        <v>42752</v>
      </c>
      <c r="E108" s="20">
        <v>-310</v>
      </c>
      <c r="F108" s="20">
        <v>-310</v>
      </c>
      <c r="G108" s="13">
        <f t="shared" ref="G108:G171" si="1">C108*F108</f>
        <v>-19781.100000000002</v>
      </c>
    </row>
    <row r="109" spans="3:7" x14ac:dyDescent="0.3">
      <c r="C109" s="13">
        <f>VLOOKUP(D109,Акции!D67:G1447,2,0)</f>
        <v>62.78</v>
      </c>
      <c r="D109" s="19">
        <v>42759</v>
      </c>
      <c r="E109" s="20">
        <v>-390</v>
      </c>
      <c r="F109" s="20">
        <v>-390</v>
      </c>
      <c r="G109" s="13">
        <f t="shared" si="1"/>
        <v>-24484.2</v>
      </c>
    </row>
    <row r="110" spans="3:7" x14ac:dyDescent="0.3">
      <c r="C110" s="13">
        <f>VLOOKUP(D110,Акции!D68:G1448,2,0)</f>
        <v>63.42</v>
      </c>
      <c r="D110" s="19">
        <v>42775</v>
      </c>
      <c r="E110" s="20">
        <v>490</v>
      </c>
      <c r="F110" s="20">
        <v>490</v>
      </c>
      <c r="G110" s="13">
        <f t="shared" si="1"/>
        <v>31075.8</v>
      </c>
    </row>
    <row r="111" spans="3:7" x14ac:dyDescent="0.3">
      <c r="C111" s="13">
        <f>VLOOKUP(D111,Акции!D69:G1449,2,0)</f>
        <v>63.29</v>
      </c>
      <c r="D111" s="19">
        <v>42781</v>
      </c>
      <c r="E111" s="20">
        <v>-320</v>
      </c>
      <c r="F111" s="20">
        <v>-320</v>
      </c>
      <c r="G111" s="13">
        <f t="shared" si="1"/>
        <v>-20252.8</v>
      </c>
    </row>
    <row r="112" spans="3:7" x14ac:dyDescent="0.3">
      <c r="C112" s="13">
        <f>VLOOKUP(D112,Акции!D70:G1450,2,0)</f>
        <v>64.760000000000005</v>
      </c>
      <c r="D112" s="19">
        <v>42787</v>
      </c>
      <c r="E112" s="20">
        <v>140</v>
      </c>
      <c r="F112" s="20">
        <v>140</v>
      </c>
      <c r="G112" s="13">
        <f t="shared" si="1"/>
        <v>9066.4000000000015</v>
      </c>
    </row>
    <row r="113" spans="3:7" x14ac:dyDescent="0.3">
      <c r="C113" s="13">
        <f>VLOOKUP(D113,Акции!D71:G1451,2,0)</f>
        <v>65.31</v>
      </c>
      <c r="D113" s="19">
        <v>42788</v>
      </c>
      <c r="E113" s="20">
        <v>50</v>
      </c>
      <c r="F113" s="20">
        <v>50</v>
      </c>
      <c r="G113" s="13">
        <f t="shared" si="1"/>
        <v>3265.5</v>
      </c>
    </row>
    <row r="114" spans="3:7" x14ac:dyDescent="0.3">
      <c r="C114" s="13">
        <f>VLOOKUP(D114,Акции!D72:G1452,2,0)</f>
        <v>67.150000000000006</v>
      </c>
      <c r="D114" s="19">
        <v>42790</v>
      </c>
      <c r="E114" s="20">
        <v>-30</v>
      </c>
      <c r="F114" s="20">
        <v>-30</v>
      </c>
      <c r="G114" s="13">
        <f t="shared" si="1"/>
        <v>-2014.5000000000002</v>
      </c>
    </row>
    <row r="115" spans="3:7" x14ac:dyDescent="0.3">
      <c r="C115" s="13">
        <f>VLOOKUP(D115,Акции!D73:G1453,2,0)</f>
        <v>65.790000000000006</v>
      </c>
      <c r="D115" s="19">
        <v>42808</v>
      </c>
      <c r="E115" s="20">
        <v>390</v>
      </c>
      <c r="F115" s="20">
        <v>390</v>
      </c>
      <c r="G115" s="13">
        <f t="shared" si="1"/>
        <v>25658.100000000002</v>
      </c>
    </row>
    <row r="116" spans="3:7" x14ac:dyDescent="0.3">
      <c r="C116" s="13">
        <f>VLOOKUP(D116,Акции!D74:G1454,2,0)</f>
        <v>66.13</v>
      </c>
      <c r="D116" s="19">
        <v>42814</v>
      </c>
      <c r="E116" s="20">
        <v>-90</v>
      </c>
      <c r="F116" s="20">
        <v>-90</v>
      </c>
      <c r="G116" s="13">
        <f t="shared" si="1"/>
        <v>-5951.7</v>
      </c>
    </row>
    <row r="117" spans="3:7" x14ac:dyDescent="0.3">
      <c r="C117" s="13">
        <f>VLOOKUP(D117,Акции!D75:G1455,2,0)</f>
        <v>67.45</v>
      </c>
      <c r="D117" s="19">
        <v>42817</v>
      </c>
      <c r="E117" s="20">
        <v>-330</v>
      </c>
      <c r="F117" s="20">
        <v>-330</v>
      </c>
      <c r="G117" s="13">
        <f t="shared" si="1"/>
        <v>-22258.5</v>
      </c>
    </row>
    <row r="118" spans="3:7" x14ac:dyDescent="0.3">
      <c r="C118" s="13">
        <f>VLOOKUP(D118,Акции!D76:G1456,2,0)</f>
        <v>67.150000000000006</v>
      </c>
      <c r="D118" s="19">
        <v>42828</v>
      </c>
      <c r="E118" s="20">
        <v>120</v>
      </c>
      <c r="F118" s="20">
        <v>120</v>
      </c>
      <c r="G118" s="13">
        <f t="shared" si="1"/>
        <v>8058.0000000000009</v>
      </c>
    </row>
    <row r="119" spans="3:7" x14ac:dyDescent="0.3">
      <c r="C119" s="13">
        <f>VLOOKUP(D119,Акции!D77:G1457,2,0)</f>
        <v>67.83</v>
      </c>
      <c r="D119" s="19">
        <v>42830</v>
      </c>
      <c r="E119" s="20">
        <v>400</v>
      </c>
      <c r="F119" s="20">
        <v>400</v>
      </c>
      <c r="G119" s="13">
        <f t="shared" si="1"/>
        <v>27132</v>
      </c>
    </row>
    <row r="120" spans="3:7" x14ac:dyDescent="0.3">
      <c r="C120" s="13">
        <f>VLOOKUP(D120,Акции!D78:G1458,2,0)</f>
        <v>67.319999999999993</v>
      </c>
      <c r="D120" s="19">
        <v>42832</v>
      </c>
      <c r="E120" s="20">
        <v>-430</v>
      </c>
      <c r="F120" s="20">
        <v>-430</v>
      </c>
      <c r="G120" s="13">
        <f t="shared" si="1"/>
        <v>-28947.599999999999</v>
      </c>
    </row>
    <row r="121" spans="3:7" x14ac:dyDescent="0.3">
      <c r="C121" s="13">
        <f>VLOOKUP(D121,Акции!D79:G1459,2,0)</f>
        <v>67.39</v>
      </c>
      <c r="D121" s="19">
        <v>42836</v>
      </c>
      <c r="E121" s="20">
        <v>-140</v>
      </c>
      <c r="F121" s="20">
        <v>-140</v>
      </c>
      <c r="G121" s="13">
        <f t="shared" si="1"/>
        <v>-9434.6</v>
      </c>
    </row>
    <row r="122" spans="3:7" x14ac:dyDescent="0.3">
      <c r="C122" s="13">
        <f>VLOOKUP(D122,Акции!D80:G1460,2,0)</f>
        <v>67.86</v>
      </c>
      <c r="D122" s="19">
        <v>42846</v>
      </c>
      <c r="E122" s="20">
        <v>240</v>
      </c>
      <c r="F122" s="20">
        <v>240</v>
      </c>
      <c r="G122" s="13">
        <f t="shared" si="1"/>
        <v>16286.4</v>
      </c>
    </row>
    <row r="123" spans="3:7" x14ac:dyDescent="0.3">
      <c r="C123" s="13">
        <f>VLOOKUP(D123,Акции!D81:G1461,2,0)</f>
        <v>68.099999999999994</v>
      </c>
      <c r="D123" s="19">
        <v>42852</v>
      </c>
      <c r="E123" s="20">
        <v>-400</v>
      </c>
      <c r="F123" s="20">
        <v>-400</v>
      </c>
      <c r="G123" s="13">
        <f t="shared" si="1"/>
        <v>-27239.999999999996</v>
      </c>
    </row>
    <row r="124" spans="3:7" x14ac:dyDescent="0.3">
      <c r="C124" s="13">
        <f>VLOOKUP(D124,Акции!D82:G1462,2,0)</f>
        <v>67.47</v>
      </c>
      <c r="D124" s="19">
        <v>42856</v>
      </c>
      <c r="E124" s="20">
        <v>-40</v>
      </c>
      <c r="F124" s="20">
        <v>-40</v>
      </c>
      <c r="G124" s="13">
        <f t="shared" si="1"/>
        <v>-2698.8</v>
      </c>
    </row>
    <row r="125" spans="3:7" x14ac:dyDescent="0.3">
      <c r="C125" s="13">
        <f>VLOOKUP(D125,Акции!D83:G1463,2,0)</f>
        <v>67.31</v>
      </c>
      <c r="D125" s="19">
        <v>42864</v>
      </c>
      <c r="E125" s="20">
        <v>310</v>
      </c>
      <c r="F125" s="20">
        <v>310</v>
      </c>
      <c r="G125" s="13">
        <f t="shared" si="1"/>
        <v>20866.100000000002</v>
      </c>
    </row>
    <row r="126" spans="3:7" x14ac:dyDescent="0.3">
      <c r="C126" s="13">
        <f>VLOOKUP(D126,Акции!D84:G1464,2,0)</f>
        <v>67.41</v>
      </c>
      <c r="D126" s="19">
        <v>42865</v>
      </c>
      <c r="E126" s="20">
        <v>-220</v>
      </c>
      <c r="F126" s="20">
        <v>-220</v>
      </c>
      <c r="G126" s="13">
        <f t="shared" si="1"/>
        <v>-14830.199999999999</v>
      </c>
    </row>
    <row r="127" spans="3:7" x14ac:dyDescent="0.3">
      <c r="C127" s="13">
        <f>VLOOKUP(D127,Акции!D85:G1465,2,0)</f>
        <v>68.56</v>
      </c>
      <c r="D127" s="19">
        <v>42870</v>
      </c>
      <c r="E127" s="20">
        <v>-110</v>
      </c>
      <c r="F127" s="20">
        <v>-110</v>
      </c>
      <c r="G127" s="13">
        <f t="shared" si="1"/>
        <v>-7541.6</v>
      </c>
    </row>
    <row r="128" spans="3:7" x14ac:dyDescent="0.3">
      <c r="C128" s="13">
        <f>VLOOKUP(D128,Акции!D86:G1466,2,0)</f>
        <v>70.8</v>
      </c>
      <c r="D128" s="19">
        <v>42880</v>
      </c>
      <c r="E128" s="20">
        <v>-470</v>
      </c>
      <c r="F128" s="20">
        <v>-470</v>
      </c>
      <c r="G128" s="13">
        <f t="shared" si="1"/>
        <v>-33276</v>
      </c>
    </row>
    <row r="129" spans="3:7" x14ac:dyDescent="0.3">
      <c r="C129" s="13">
        <f>VLOOKUP(D129,Акции!D87:G1467,2,0)</f>
        <v>70.87</v>
      </c>
      <c r="D129" s="19">
        <v>42881</v>
      </c>
      <c r="E129" s="20">
        <v>330</v>
      </c>
      <c r="F129" s="20">
        <v>330</v>
      </c>
      <c r="G129" s="13">
        <f t="shared" si="1"/>
        <v>23387.100000000002</v>
      </c>
    </row>
    <row r="130" spans="3:7" x14ac:dyDescent="0.3">
      <c r="C130" s="13">
        <f>VLOOKUP(D130,Акции!D88:G1468,2,0)</f>
        <v>72.209999999999994</v>
      </c>
      <c r="D130" s="19">
        <v>42887</v>
      </c>
      <c r="E130" s="20">
        <v>500</v>
      </c>
      <c r="F130" s="20">
        <v>500</v>
      </c>
      <c r="G130" s="13">
        <f t="shared" si="1"/>
        <v>36105</v>
      </c>
    </row>
    <row r="131" spans="3:7" x14ac:dyDescent="0.3">
      <c r="C131" s="13">
        <f>VLOOKUP(D131,Акции!D89:G1469,2,0)</f>
        <v>71.95</v>
      </c>
      <c r="D131" s="19">
        <v>42894</v>
      </c>
      <c r="E131" s="20">
        <v>-460</v>
      </c>
      <c r="F131" s="20">
        <v>-460</v>
      </c>
      <c r="G131" s="13">
        <f t="shared" si="1"/>
        <v>-33097</v>
      </c>
    </row>
    <row r="132" spans="3:7" x14ac:dyDescent="0.3">
      <c r="C132" s="13">
        <f>VLOOKUP(D132,Акции!D90:G1470,2,0)</f>
        <v>71.41</v>
      </c>
      <c r="D132" s="19">
        <v>42898</v>
      </c>
      <c r="E132" s="20">
        <v>150</v>
      </c>
      <c r="F132" s="20">
        <v>150</v>
      </c>
      <c r="G132" s="13">
        <f t="shared" si="1"/>
        <v>10711.5</v>
      </c>
    </row>
    <row r="133" spans="3:7" x14ac:dyDescent="0.3">
      <c r="C133" s="13">
        <f>VLOOKUP(D133,Акции!D91:G1471,2,0)</f>
        <v>71.959999999999994</v>
      </c>
      <c r="D133" s="19">
        <v>42900</v>
      </c>
      <c r="E133" s="20">
        <v>480</v>
      </c>
      <c r="F133" s="20">
        <v>480</v>
      </c>
      <c r="G133" s="13">
        <f t="shared" si="1"/>
        <v>34540.799999999996</v>
      </c>
    </row>
    <row r="134" spans="3:7" x14ac:dyDescent="0.3">
      <c r="C134" s="13">
        <f>VLOOKUP(D134,Акции!D92:G1472,2,0)</f>
        <v>72.42</v>
      </c>
      <c r="D134" s="19">
        <v>42902</v>
      </c>
      <c r="E134" s="20">
        <v>-150</v>
      </c>
      <c r="F134" s="20">
        <v>-150</v>
      </c>
      <c r="G134" s="13">
        <f t="shared" si="1"/>
        <v>-10863</v>
      </c>
    </row>
    <row r="135" spans="3:7" x14ac:dyDescent="0.3">
      <c r="C135" s="13">
        <f>VLOOKUP(D135,Акции!D93:G1473,2,0)</f>
        <v>72.400000000000006</v>
      </c>
      <c r="D135" s="19">
        <v>42907</v>
      </c>
      <c r="E135" s="20">
        <v>-450</v>
      </c>
      <c r="F135" s="20">
        <v>-450</v>
      </c>
      <c r="G135" s="13">
        <f t="shared" si="1"/>
        <v>-32580.000000000004</v>
      </c>
    </row>
    <row r="136" spans="3:7" x14ac:dyDescent="0.3">
      <c r="C136" s="13">
        <f>VLOOKUP(D136,Акции!D94:G1474,2,0)</f>
        <v>71.790000000000006</v>
      </c>
      <c r="D136" s="19">
        <v>42908</v>
      </c>
      <c r="E136" s="20">
        <v>0</v>
      </c>
      <c r="F136" s="20">
        <v>0</v>
      </c>
      <c r="G136" s="13">
        <f t="shared" si="1"/>
        <v>0</v>
      </c>
    </row>
    <row r="137" spans="3:7" x14ac:dyDescent="0.3">
      <c r="C137" s="13">
        <f>VLOOKUP(D137,Акции!D95:G1475,2,0)</f>
        <v>71.55</v>
      </c>
      <c r="D137" s="19">
        <v>42909</v>
      </c>
      <c r="E137" s="20">
        <v>390</v>
      </c>
      <c r="F137" s="20">
        <v>390</v>
      </c>
      <c r="G137" s="13">
        <f t="shared" si="1"/>
        <v>27904.5</v>
      </c>
    </row>
    <row r="138" spans="3:7" x14ac:dyDescent="0.3">
      <c r="C138" s="13">
        <f>VLOOKUP(D138,Акции!D96:G1476,2,0)</f>
        <v>68.84</v>
      </c>
      <c r="D138" s="19">
        <v>42927</v>
      </c>
      <c r="E138" s="20">
        <v>200</v>
      </c>
      <c r="F138" s="20">
        <v>200</v>
      </c>
      <c r="G138" s="13">
        <f t="shared" si="1"/>
        <v>13768</v>
      </c>
    </row>
    <row r="139" spans="3:7" x14ac:dyDescent="0.3">
      <c r="C139" s="13">
        <f>VLOOKUP(D139,Акции!D97:G1477,2,0)</f>
        <v>68.28</v>
      </c>
      <c r="D139" s="19">
        <v>42929</v>
      </c>
      <c r="E139" s="20">
        <v>-410</v>
      </c>
      <c r="F139" s="20">
        <v>-410</v>
      </c>
      <c r="G139" s="13">
        <f t="shared" si="1"/>
        <v>-27994.799999999999</v>
      </c>
    </row>
    <row r="140" spans="3:7" x14ac:dyDescent="0.3">
      <c r="C140" s="13">
        <f>VLOOKUP(D140,Акции!D98:G1478,2,0)</f>
        <v>69.98</v>
      </c>
      <c r="D140" s="19">
        <v>42937</v>
      </c>
      <c r="E140" s="20">
        <v>270</v>
      </c>
      <c r="F140" s="20">
        <v>270</v>
      </c>
      <c r="G140" s="13">
        <f t="shared" si="1"/>
        <v>18894.600000000002</v>
      </c>
    </row>
    <row r="141" spans="3:7" x14ac:dyDescent="0.3">
      <c r="C141" s="13">
        <f>VLOOKUP(D141,Акции!D99:G1479,2,0)</f>
        <v>70.430000000000007</v>
      </c>
      <c r="D141" s="19">
        <v>42944</v>
      </c>
      <c r="E141" s="20">
        <v>20</v>
      </c>
      <c r="F141" s="20">
        <v>20</v>
      </c>
      <c r="G141" s="13">
        <f t="shared" si="1"/>
        <v>1408.6000000000001</v>
      </c>
    </row>
    <row r="142" spans="3:7" x14ac:dyDescent="0.3">
      <c r="C142" s="13">
        <f>VLOOKUP(D142,Акции!D100:G1480,2,0)</f>
        <v>70.540000000000006</v>
      </c>
      <c r="D142" s="19">
        <v>42947</v>
      </c>
      <c r="E142" s="20">
        <v>170</v>
      </c>
      <c r="F142" s="20">
        <v>170</v>
      </c>
      <c r="G142" s="13">
        <f t="shared" si="1"/>
        <v>11991.800000000001</v>
      </c>
    </row>
    <row r="143" spans="3:7" x14ac:dyDescent="0.3">
      <c r="C143" s="13">
        <f>VLOOKUP(D143,Акции!D101:G1481,2,0)</f>
        <v>71.349999999999994</v>
      </c>
      <c r="D143" s="19">
        <v>42955</v>
      </c>
      <c r="E143" s="20">
        <v>-80</v>
      </c>
      <c r="F143" s="20">
        <v>-80</v>
      </c>
      <c r="G143" s="13">
        <f t="shared" si="1"/>
        <v>-5708</v>
      </c>
    </row>
    <row r="144" spans="3:7" x14ac:dyDescent="0.3">
      <c r="C144" s="13">
        <f>VLOOKUP(D144,Акции!D102:G1482,2,0)</f>
        <v>71.36</v>
      </c>
      <c r="D144" s="19">
        <v>42957</v>
      </c>
      <c r="E144" s="20">
        <v>370</v>
      </c>
      <c r="F144" s="20">
        <v>370</v>
      </c>
      <c r="G144" s="13">
        <f t="shared" si="1"/>
        <v>26403.200000000001</v>
      </c>
    </row>
    <row r="145" spans="3:7" x14ac:dyDescent="0.3">
      <c r="C145" s="13">
        <f>VLOOKUP(D145,Акции!D103:G1483,2,0)</f>
        <v>73.39</v>
      </c>
      <c r="D145" s="19">
        <v>42971</v>
      </c>
      <c r="E145" s="20">
        <v>330</v>
      </c>
      <c r="F145" s="20">
        <v>330</v>
      </c>
      <c r="G145" s="13">
        <f t="shared" si="1"/>
        <v>24218.7</v>
      </c>
    </row>
    <row r="146" spans="3:7" x14ac:dyDescent="0.3">
      <c r="C146" s="13">
        <f>VLOOKUP(D146,Акции!D104:G1484,2,0)</f>
        <v>73.569999999999993</v>
      </c>
      <c r="D146" s="19">
        <v>42972</v>
      </c>
      <c r="E146" s="20">
        <v>-40</v>
      </c>
      <c r="F146" s="20">
        <v>-40</v>
      </c>
      <c r="G146" s="13">
        <f t="shared" si="1"/>
        <v>-2942.7999999999997</v>
      </c>
    </row>
    <row r="147" spans="3:7" x14ac:dyDescent="0.3">
      <c r="C147" s="13">
        <f>VLOOKUP(D147,Акции!D105:G1485,2,0)</f>
        <v>73.63</v>
      </c>
      <c r="D147" s="19">
        <v>42978</v>
      </c>
      <c r="E147" s="20">
        <v>-420</v>
      </c>
      <c r="F147" s="20">
        <v>-420</v>
      </c>
      <c r="G147" s="13">
        <f t="shared" si="1"/>
        <v>-30924.6</v>
      </c>
    </row>
    <row r="148" spans="3:7" x14ac:dyDescent="0.3">
      <c r="C148" s="13">
        <f>VLOOKUP(D148,Акции!D106:G1486,2,0)</f>
        <v>74.09</v>
      </c>
      <c r="D148" s="19">
        <v>42983</v>
      </c>
      <c r="E148" s="20">
        <v>-260</v>
      </c>
      <c r="F148" s="20">
        <v>-260</v>
      </c>
      <c r="G148" s="13">
        <f t="shared" si="1"/>
        <v>-19263.400000000001</v>
      </c>
    </row>
    <row r="149" spans="3:7" x14ac:dyDescent="0.3">
      <c r="C149" s="13">
        <f>VLOOKUP(D149,Акции!D107:G1487,2,0)</f>
        <v>73.3</v>
      </c>
      <c r="D149" s="19">
        <v>42984</v>
      </c>
      <c r="E149" s="20">
        <v>-10</v>
      </c>
      <c r="F149" s="20">
        <v>-10</v>
      </c>
      <c r="G149" s="13">
        <f t="shared" si="1"/>
        <v>-733</v>
      </c>
    </row>
    <row r="150" spans="3:7" x14ac:dyDescent="0.3">
      <c r="C150" s="13">
        <f>VLOOKUP(D150,Акции!D108:G1488,2,0)</f>
        <v>72.900000000000006</v>
      </c>
      <c r="D150" s="19">
        <v>42992</v>
      </c>
      <c r="E150" s="20">
        <v>350</v>
      </c>
      <c r="F150" s="20">
        <v>350</v>
      </c>
      <c r="G150" s="13">
        <f t="shared" si="1"/>
        <v>25515.000000000004</v>
      </c>
    </row>
    <row r="151" spans="3:7" x14ac:dyDescent="0.3">
      <c r="C151" s="13">
        <f>VLOOKUP(D151,Акции!D109:G1489,2,0)</f>
        <v>72.27</v>
      </c>
      <c r="D151" s="19">
        <v>42996</v>
      </c>
      <c r="E151" s="20">
        <v>-80</v>
      </c>
      <c r="F151" s="20">
        <v>-80</v>
      </c>
      <c r="G151" s="13">
        <f t="shared" si="1"/>
        <v>-5781.5999999999995</v>
      </c>
    </row>
    <row r="152" spans="3:7" x14ac:dyDescent="0.3">
      <c r="C152" s="13">
        <f>VLOOKUP(D152,Акции!D110:G1490,2,0)</f>
        <v>70.569999999999993</v>
      </c>
      <c r="D152" s="19">
        <v>43000</v>
      </c>
      <c r="E152" s="20">
        <v>380</v>
      </c>
      <c r="F152" s="20">
        <v>380</v>
      </c>
      <c r="G152" s="13">
        <f t="shared" si="1"/>
        <v>26816.6</v>
      </c>
    </row>
    <row r="153" spans="3:7" x14ac:dyDescent="0.3">
      <c r="C153" s="13">
        <f>VLOOKUP(D153,Акции!D111:G1491,2,0)</f>
        <v>70.290000000000006</v>
      </c>
      <c r="D153" s="19">
        <v>43011</v>
      </c>
      <c r="E153" s="20">
        <v>480</v>
      </c>
      <c r="F153" s="20">
        <v>480</v>
      </c>
      <c r="G153" s="13">
        <f t="shared" si="1"/>
        <v>33739.200000000004</v>
      </c>
    </row>
    <row r="154" spans="3:7" x14ac:dyDescent="0.3">
      <c r="C154" s="13">
        <f>VLOOKUP(D154,Акции!D112:G1492,2,0)</f>
        <v>71.489999999999995</v>
      </c>
      <c r="D154" s="19">
        <v>43013</v>
      </c>
      <c r="E154" s="20">
        <v>130</v>
      </c>
      <c r="F154" s="20">
        <v>130</v>
      </c>
      <c r="G154" s="13">
        <f t="shared" si="1"/>
        <v>9293.6999999999989</v>
      </c>
    </row>
    <row r="155" spans="3:7" x14ac:dyDescent="0.3">
      <c r="C155" s="13">
        <f>VLOOKUP(D155,Акции!D113:G1493,2,0)</f>
        <v>72.39</v>
      </c>
      <c r="D155" s="19">
        <v>43018</v>
      </c>
      <c r="E155" s="20">
        <v>140</v>
      </c>
      <c r="F155" s="20">
        <v>140</v>
      </c>
      <c r="G155" s="13">
        <f t="shared" si="1"/>
        <v>10134.6</v>
      </c>
    </row>
    <row r="156" spans="3:7" x14ac:dyDescent="0.3">
      <c r="C156" s="13">
        <f>VLOOKUP(D156,Акции!D114:G1494,2,0)</f>
        <v>73.010000000000005</v>
      </c>
      <c r="D156" s="19">
        <v>43026</v>
      </c>
      <c r="E156" s="20">
        <v>-60</v>
      </c>
      <c r="F156" s="20">
        <v>-60</v>
      </c>
      <c r="G156" s="13">
        <f t="shared" si="1"/>
        <v>-4380.6000000000004</v>
      </c>
    </row>
    <row r="157" spans="3:7" x14ac:dyDescent="0.3">
      <c r="C157" s="13">
        <f>VLOOKUP(D157,Акции!D115:G1495,2,0)</f>
        <v>76.13</v>
      </c>
      <c r="D157" s="19">
        <v>43052</v>
      </c>
      <c r="E157" s="20">
        <v>150</v>
      </c>
      <c r="F157" s="20">
        <v>150</v>
      </c>
      <c r="G157" s="13">
        <f t="shared" si="1"/>
        <v>11419.5</v>
      </c>
    </row>
    <row r="158" spans="3:7" x14ac:dyDescent="0.3">
      <c r="C158" s="13">
        <f>VLOOKUP(D158,Акции!D116:G1496,2,0)</f>
        <v>77.39</v>
      </c>
      <c r="D158" s="19">
        <v>43053</v>
      </c>
      <c r="E158" s="20">
        <v>-340</v>
      </c>
      <c r="F158" s="20">
        <v>-340</v>
      </c>
      <c r="G158" s="13">
        <f t="shared" si="1"/>
        <v>-26312.6</v>
      </c>
    </row>
    <row r="159" spans="3:7" x14ac:dyDescent="0.3">
      <c r="C159" s="13">
        <f>VLOOKUP(D159,Акции!D117:G1497,2,0)</f>
        <v>76.59</v>
      </c>
      <c r="D159" s="19">
        <v>43061</v>
      </c>
      <c r="E159" s="20">
        <v>200</v>
      </c>
      <c r="F159" s="20">
        <v>200</v>
      </c>
      <c r="G159" s="13">
        <f t="shared" si="1"/>
        <v>15318</v>
      </c>
    </row>
    <row r="160" spans="3:7" x14ac:dyDescent="0.3">
      <c r="C160" s="13">
        <f>VLOOKUP(D160,Акции!D118:G1498,2,0)</f>
        <v>77.14</v>
      </c>
      <c r="D160" s="19">
        <v>43068</v>
      </c>
      <c r="E160" s="20">
        <v>-160</v>
      </c>
      <c r="F160" s="20">
        <v>-160</v>
      </c>
      <c r="G160" s="13">
        <f t="shared" si="1"/>
        <v>-12342.4</v>
      </c>
    </row>
    <row r="161" spans="3:7" x14ac:dyDescent="0.3">
      <c r="C161" s="13">
        <f>VLOOKUP(D161,Акции!D119:G1499,2,0)</f>
        <v>76.73</v>
      </c>
      <c r="D161" s="19">
        <v>43075</v>
      </c>
      <c r="E161" s="20">
        <v>-310</v>
      </c>
      <c r="F161" s="20">
        <v>-310</v>
      </c>
      <c r="G161" s="13">
        <f t="shared" si="1"/>
        <v>-23786.300000000003</v>
      </c>
    </row>
    <row r="162" spans="3:7" x14ac:dyDescent="0.3">
      <c r="C162" s="13">
        <f>VLOOKUP(D162,Акции!D120:G1500,2,0)</f>
        <v>73.650000000000006</v>
      </c>
      <c r="D162" s="19">
        <v>43091</v>
      </c>
      <c r="E162" s="20">
        <v>200</v>
      </c>
      <c r="F162" s="20">
        <v>200</v>
      </c>
      <c r="G162" s="13">
        <f t="shared" si="1"/>
        <v>14730.000000000002</v>
      </c>
    </row>
    <row r="163" spans="3:7" x14ac:dyDescent="0.3">
      <c r="C163" s="13">
        <f>VLOOKUP(D163,Акции!D121:G1501,2,0)</f>
        <v>73.239999999999995</v>
      </c>
      <c r="D163" s="19">
        <v>43096</v>
      </c>
      <c r="E163" s="20">
        <v>-390</v>
      </c>
      <c r="F163" s="20">
        <v>-390</v>
      </c>
      <c r="G163" s="13">
        <f t="shared" si="1"/>
        <v>-28563.599999999999</v>
      </c>
    </row>
    <row r="164" spans="3:7" x14ac:dyDescent="0.3">
      <c r="C164" s="13">
        <f>VLOOKUP(D164,Акции!D122:G1502,2,0)</f>
        <v>71.8</v>
      </c>
      <c r="D164" s="19">
        <v>43103</v>
      </c>
      <c r="E164" s="20">
        <v>110</v>
      </c>
      <c r="F164" s="20">
        <v>110</v>
      </c>
      <c r="G164" s="13">
        <f t="shared" si="1"/>
        <v>7898</v>
      </c>
    </row>
    <row r="165" spans="3:7" x14ac:dyDescent="0.3">
      <c r="C165" s="13">
        <f>VLOOKUP(D165,Акции!D123:G1503,2,0)</f>
        <v>69.7</v>
      </c>
      <c r="D165" s="19">
        <v>43125</v>
      </c>
      <c r="E165" s="20">
        <v>480</v>
      </c>
      <c r="F165" s="20">
        <v>480</v>
      </c>
      <c r="G165" s="13">
        <f t="shared" si="1"/>
        <v>33456</v>
      </c>
    </row>
    <row r="166" spans="3:7" x14ac:dyDescent="0.3">
      <c r="C166" s="13">
        <f>VLOOKUP(D166,Акции!D124:G1504,2,0)</f>
        <v>67.75</v>
      </c>
      <c r="D166" s="19">
        <v>43133</v>
      </c>
      <c r="E166" s="20">
        <v>-290</v>
      </c>
      <c r="F166" s="20">
        <v>-290</v>
      </c>
      <c r="G166" s="13">
        <f t="shared" si="1"/>
        <v>-19647.5</v>
      </c>
    </row>
    <row r="167" spans="3:7" x14ac:dyDescent="0.3">
      <c r="C167" s="13">
        <f>VLOOKUP(D167,Акции!D125:G1505,2,0)</f>
        <v>66.48</v>
      </c>
      <c r="D167" s="19">
        <v>43136</v>
      </c>
      <c r="E167" s="20">
        <v>-470</v>
      </c>
      <c r="F167" s="20">
        <v>-470</v>
      </c>
      <c r="G167" s="13">
        <f t="shared" si="1"/>
        <v>-31245.600000000002</v>
      </c>
    </row>
    <row r="168" spans="3:7" x14ac:dyDescent="0.3">
      <c r="C168" s="13">
        <f>VLOOKUP(D168,Акции!D126:G1506,2,0)</f>
        <v>64.72</v>
      </c>
      <c r="D168" s="19">
        <v>43140</v>
      </c>
      <c r="E168" s="20">
        <v>300</v>
      </c>
      <c r="F168" s="20">
        <v>300</v>
      </c>
      <c r="G168" s="13">
        <f t="shared" si="1"/>
        <v>19416</v>
      </c>
    </row>
    <row r="169" spans="3:7" x14ac:dyDescent="0.3">
      <c r="C169" s="13">
        <f>VLOOKUP(D169,Акции!D127:G1507,2,0)</f>
        <v>67.37</v>
      </c>
      <c r="D169" s="19">
        <v>43154</v>
      </c>
      <c r="E169" s="20">
        <v>160</v>
      </c>
      <c r="F169" s="20">
        <v>160</v>
      </c>
      <c r="G169" s="13">
        <f t="shared" si="1"/>
        <v>10779.2</v>
      </c>
    </row>
    <row r="170" spans="3:7" x14ac:dyDescent="0.3">
      <c r="C170" s="13">
        <f>VLOOKUP(D170,Акции!D128:G1508,2,0)</f>
        <v>65.87</v>
      </c>
      <c r="D170" s="19">
        <v>43171</v>
      </c>
      <c r="E170" s="20">
        <v>980</v>
      </c>
      <c r="F170" s="20">
        <v>980</v>
      </c>
      <c r="G170" s="13">
        <f t="shared" si="1"/>
        <v>64552.600000000006</v>
      </c>
    </row>
    <row r="171" spans="3:7" x14ac:dyDescent="0.3">
      <c r="C171" s="13">
        <f>VLOOKUP(D171,Акции!D129:G1509,2,0)</f>
        <v>66.040000000000006</v>
      </c>
      <c r="D171" s="19">
        <v>43172</v>
      </c>
      <c r="E171" s="20">
        <v>-420</v>
      </c>
      <c r="F171" s="20">
        <v>-420</v>
      </c>
      <c r="G171" s="13">
        <f t="shared" si="1"/>
        <v>-27736.800000000003</v>
      </c>
    </row>
    <row r="172" spans="3:7" x14ac:dyDescent="0.3">
      <c r="C172" s="13">
        <f>VLOOKUP(D172,Акции!D130:G1510,2,0)</f>
        <v>66.989999999999995</v>
      </c>
      <c r="D172" s="19">
        <v>43174</v>
      </c>
      <c r="E172" s="20">
        <v>480</v>
      </c>
      <c r="F172" s="20">
        <v>480</v>
      </c>
      <c r="G172" s="13">
        <f t="shared" ref="G172:G235" si="2">C172*F172</f>
        <v>32155.199999999997</v>
      </c>
    </row>
    <row r="173" spans="3:7" x14ac:dyDescent="0.3">
      <c r="C173" s="13">
        <f>VLOOKUP(D173,Акции!D131:G1511,2,0)</f>
        <v>67.36</v>
      </c>
      <c r="D173" s="19">
        <v>43181</v>
      </c>
      <c r="E173" s="20">
        <v>-440</v>
      </c>
      <c r="F173" s="20">
        <v>-440</v>
      </c>
      <c r="G173" s="13">
        <f t="shared" si="2"/>
        <v>-29638.400000000001</v>
      </c>
    </row>
    <row r="174" spans="3:7" x14ac:dyDescent="0.3">
      <c r="C174" s="13">
        <f>VLOOKUP(D174,Акции!D132:G1512,2,0)</f>
        <v>66.64</v>
      </c>
      <c r="D174" s="19">
        <v>43202</v>
      </c>
      <c r="E174" s="20">
        <v>-490</v>
      </c>
      <c r="F174" s="20">
        <v>-490</v>
      </c>
      <c r="G174" s="13">
        <f t="shared" si="2"/>
        <v>-32653.599999999999</v>
      </c>
    </row>
    <row r="175" spans="3:7" x14ac:dyDescent="0.3">
      <c r="C175" s="13">
        <f>VLOOKUP(D175,Акции!D133:G1513,2,0)</f>
        <v>69.44</v>
      </c>
      <c r="D175" s="19">
        <v>43221</v>
      </c>
      <c r="E175" s="20">
        <v>-460</v>
      </c>
      <c r="F175" s="20">
        <v>-460</v>
      </c>
      <c r="G175" s="13">
        <f t="shared" si="2"/>
        <v>-31942.399999999998</v>
      </c>
    </row>
    <row r="176" spans="3:7" x14ac:dyDescent="0.3">
      <c r="C176" s="13">
        <f>VLOOKUP(D176,Акции!D134:G1514,2,0)</f>
        <v>67.11</v>
      </c>
      <c r="D176" s="19">
        <v>43234</v>
      </c>
      <c r="E176" s="20">
        <v>-80</v>
      </c>
      <c r="F176" s="20">
        <v>-80</v>
      </c>
      <c r="G176" s="13">
        <f t="shared" si="2"/>
        <v>-5368.8</v>
      </c>
    </row>
    <row r="177" spans="3:7" x14ac:dyDescent="0.3">
      <c r="C177" s="13">
        <f>VLOOKUP(D177,Акции!D135:G1515,2,0)</f>
        <v>66.81</v>
      </c>
      <c r="D177" s="19">
        <v>43235</v>
      </c>
      <c r="E177" s="20">
        <v>180</v>
      </c>
      <c r="F177" s="20">
        <v>180</v>
      </c>
      <c r="G177" s="13">
        <f t="shared" si="2"/>
        <v>12025.800000000001</v>
      </c>
    </row>
    <row r="178" spans="3:7" x14ac:dyDescent="0.3">
      <c r="C178" s="13">
        <f>VLOOKUP(D178,Акции!D136:G1516,2,0)</f>
        <v>66.150000000000006</v>
      </c>
      <c r="D178" s="19">
        <v>43236</v>
      </c>
      <c r="E178" s="20">
        <v>-210</v>
      </c>
      <c r="F178" s="20">
        <v>-210</v>
      </c>
      <c r="G178" s="13">
        <f t="shared" si="2"/>
        <v>-13891.500000000002</v>
      </c>
    </row>
    <row r="179" spans="3:7" x14ac:dyDescent="0.3">
      <c r="C179" s="13">
        <f>VLOOKUP(D179,Акции!D137:G1517,2,0)</f>
        <v>66.84</v>
      </c>
      <c r="D179" s="19">
        <v>43244</v>
      </c>
      <c r="E179" s="20">
        <v>-330</v>
      </c>
      <c r="F179" s="20">
        <v>-330</v>
      </c>
      <c r="G179" s="13">
        <f t="shared" si="2"/>
        <v>-22057.200000000001</v>
      </c>
    </row>
    <row r="180" spans="3:7" x14ac:dyDescent="0.3">
      <c r="C180" s="13">
        <f>VLOOKUP(D180,Акции!D138:G1518,2,0)</f>
        <v>67.62</v>
      </c>
      <c r="D180" s="19">
        <v>43249</v>
      </c>
      <c r="E180" s="20">
        <v>60</v>
      </c>
      <c r="F180" s="20">
        <v>60</v>
      </c>
      <c r="G180" s="13">
        <f t="shared" si="2"/>
        <v>4057.2000000000003</v>
      </c>
    </row>
    <row r="181" spans="3:7" x14ac:dyDescent="0.3">
      <c r="C181" s="13">
        <f>VLOOKUP(D181,Акции!D139:G1519,2,0)</f>
        <v>62.93</v>
      </c>
      <c r="D181" s="19">
        <v>43262</v>
      </c>
      <c r="E181" s="20">
        <v>-410</v>
      </c>
      <c r="F181" s="20">
        <v>-410</v>
      </c>
      <c r="G181" s="13">
        <f t="shared" si="2"/>
        <v>-25801.3</v>
      </c>
    </row>
    <row r="182" spans="3:7" x14ac:dyDescent="0.3">
      <c r="C182" s="13">
        <f>VLOOKUP(D182,Акции!D140:G1520,2,0)</f>
        <v>63.57</v>
      </c>
      <c r="D182" s="19">
        <v>43263</v>
      </c>
      <c r="E182" s="20">
        <v>170</v>
      </c>
      <c r="F182" s="20">
        <v>170</v>
      </c>
      <c r="G182" s="13">
        <f t="shared" si="2"/>
        <v>10806.9</v>
      </c>
    </row>
    <row r="183" spans="3:7" x14ac:dyDescent="0.3">
      <c r="C183" s="13">
        <f>VLOOKUP(D183,Акции!D141:G1521,2,0)</f>
        <v>65.459999999999994</v>
      </c>
      <c r="D183" s="19">
        <v>43269</v>
      </c>
      <c r="E183" s="20">
        <v>50</v>
      </c>
      <c r="F183" s="20">
        <v>50</v>
      </c>
      <c r="G183" s="13">
        <f t="shared" si="2"/>
        <v>3272.9999999999995</v>
      </c>
    </row>
    <row r="184" spans="3:7" x14ac:dyDescent="0.3">
      <c r="C184" s="13">
        <f>VLOOKUP(D184,Акции!D142:G1522,2,0)</f>
        <v>67.349999999999994</v>
      </c>
      <c r="D184" s="19">
        <v>43273</v>
      </c>
      <c r="E184" s="20">
        <v>320</v>
      </c>
      <c r="F184" s="20">
        <v>320</v>
      </c>
      <c r="G184" s="13">
        <f t="shared" si="2"/>
        <v>21552</v>
      </c>
    </row>
    <row r="185" spans="3:7" x14ac:dyDescent="0.3">
      <c r="C185" s="13">
        <f>VLOOKUP(D185,Акции!D143:G1523,2,0)</f>
        <v>69.3</v>
      </c>
      <c r="D185" s="19">
        <v>43277</v>
      </c>
      <c r="E185" s="20">
        <v>170</v>
      </c>
      <c r="F185" s="20">
        <v>170</v>
      </c>
      <c r="G185" s="13">
        <f t="shared" si="2"/>
        <v>11781</v>
      </c>
    </row>
    <row r="186" spans="3:7" x14ac:dyDescent="0.3">
      <c r="C186" s="13">
        <f>VLOOKUP(D186,Акции!D144:G1524,2,0)</f>
        <v>70.75</v>
      </c>
      <c r="D186" s="19">
        <v>43292</v>
      </c>
      <c r="E186" s="20">
        <v>-40</v>
      </c>
      <c r="F186" s="20">
        <v>-40</v>
      </c>
      <c r="G186" s="13">
        <f t="shared" si="2"/>
        <v>-2830</v>
      </c>
    </row>
    <row r="187" spans="3:7" x14ac:dyDescent="0.3">
      <c r="C187" s="13">
        <f>VLOOKUP(D187,Акции!D145:G1525,2,0)</f>
        <v>69.44</v>
      </c>
      <c r="D187" s="19">
        <v>43304</v>
      </c>
      <c r="E187" s="20">
        <v>360</v>
      </c>
      <c r="F187" s="20">
        <v>360</v>
      </c>
      <c r="G187" s="13">
        <f t="shared" si="2"/>
        <v>24998.399999999998</v>
      </c>
    </row>
    <row r="188" spans="3:7" x14ac:dyDescent="0.3">
      <c r="C188" s="13">
        <f>VLOOKUP(D188,Акции!D146:G1526,2,0)</f>
        <v>71.040000000000006</v>
      </c>
      <c r="D188" s="19">
        <v>43307</v>
      </c>
      <c r="E188" s="20">
        <v>460</v>
      </c>
      <c r="F188" s="20">
        <v>460</v>
      </c>
      <c r="G188" s="13">
        <f t="shared" si="2"/>
        <v>32678.400000000001</v>
      </c>
    </row>
    <row r="189" spans="3:7" x14ac:dyDescent="0.3">
      <c r="C189" s="13">
        <f>VLOOKUP(D189,Акции!D147:G1527,2,0)</f>
        <v>71.14</v>
      </c>
      <c r="D189" s="19">
        <v>43312</v>
      </c>
      <c r="E189" s="20">
        <v>300</v>
      </c>
      <c r="F189" s="20">
        <v>300</v>
      </c>
      <c r="G189" s="13">
        <f t="shared" si="2"/>
        <v>21342</v>
      </c>
    </row>
    <row r="190" spans="3:7" x14ac:dyDescent="0.3">
      <c r="C190" s="13">
        <f>VLOOKUP(D190,Акции!D148:G1528,2,0)</f>
        <v>71.180000000000007</v>
      </c>
      <c r="D190" s="19">
        <v>43315</v>
      </c>
      <c r="E190" s="20">
        <v>230</v>
      </c>
      <c r="F190" s="20">
        <v>230</v>
      </c>
      <c r="G190" s="13">
        <f t="shared" si="2"/>
        <v>16371.400000000001</v>
      </c>
    </row>
    <row r="191" spans="3:7" x14ac:dyDescent="0.3">
      <c r="C191" s="13">
        <f>VLOOKUP(D191,Акции!D149:G1529,2,0)</f>
        <v>71.239999999999995</v>
      </c>
      <c r="D191" s="19">
        <v>43319</v>
      </c>
      <c r="E191" s="20">
        <v>-340</v>
      </c>
      <c r="F191" s="20">
        <v>-340</v>
      </c>
      <c r="G191" s="13">
        <f t="shared" si="2"/>
        <v>-24221.599999999999</v>
      </c>
    </row>
    <row r="192" spans="3:7" x14ac:dyDescent="0.3">
      <c r="C192" s="13">
        <f>VLOOKUP(D192,Акции!D150:G1530,2,0)</f>
        <v>70.94</v>
      </c>
      <c r="D192" s="19">
        <v>43325</v>
      </c>
      <c r="E192" s="20">
        <v>420</v>
      </c>
      <c r="F192" s="20">
        <v>420</v>
      </c>
      <c r="G192" s="13">
        <f t="shared" si="2"/>
        <v>29794.799999999999</v>
      </c>
    </row>
    <row r="193" spans="3:7" x14ac:dyDescent="0.3">
      <c r="C193" s="13">
        <f>VLOOKUP(D193,Акции!D151:G1531,2,0)</f>
        <v>71.650000000000006</v>
      </c>
      <c r="D193" s="19">
        <v>43333</v>
      </c>
      <c r="E193" s="20">
        <v>-420</v>
      </c>
      <c r="F193" s="20">
        <v>-420</v>
      </c>
      <c r="G193" s="13">
        <f t="shared" si="2"/>
        <v>-30093.000000000004</v>
      </c>
    </row>
    <row r="194" spans="3:7" x14ac:dyDescent="0.3">
      <c r="C194" s="13">
        <f>VLOOKUP(D194,Акции!D152:G1532,2,0)</f>
        <v>72.680000000000007</v>
      </c>
      <c r="D194" s="19">
        <v>43350</v>
      </c>
      <c r="E194" s="20">
        <v>430</v>
      </c>
      <c r="F194" s="20">
        <v>430</v>
      </c>
      <c r="G194" s="13">
        <f t="shared" si="2"/>
        <v>31252.400000000001</v>
      </c>
    </row>
    <row r="195" spans="3:7" x14ac:dyDescent="0.3">
      <c r="C195" s="13">
        <f>VLOOKUP(D195,Акции!D153:G1533,2,0)</f>
        <v>72.98</v>
      </c>
      <c r="D195" s="19">
        <v>43354</v>
      </c>
      <c r="E195" s="20">
        <v>-150</v>
      </c>
      <c r="F195" s="20">
        <v>-150</v>
      </c>
      <c r="G195" s="13">
        <f t="shared" si="2"/>
        <v>-10947</v>
      </c>
    </row>
    <row r="196" spans="3:7" x14ac:dyDescent="0.3">
      <c r="C196" s="13">
        <f>VLOOKUP(D196,Акции!D154:G1534,2,0)</f>
        <v>72.97</v>
      </c>
      <c r="D196" s="19">
        <v>43356</v>
      </c>
      <c r="E196" s="20">
        <v>-200</v>
      </c>
      <c r="F196" s="20">
        <v>-200</v>
      </c>
      <c r="G196" s="13">
        <f t="shared" si="2"/>
        <v>-14594</v>
      </c>
    </row>
    <row r="197" spans="3:7" x14ac:dyDescent="0.3">
      <c r="C197" s="13">
        <f>VLOOKUP(D197,Акции!D155:G1535,2,0)</f>
        <v>72.8</v>
      </c>
      <c r="D197" s="19">
        <v>43360</v>
      </c>
      <c r="E197" s="20">
        <v>130</v>
      </c>
      <c r="F197" s="20">
        <v>130</v>
      </c>
      <c r="G197" s="13">
        <f t="shared" si="2"/>
        <v>9464</v>
      </c>
    </row>
    <row r="198" spans="3:7" x14ac:dyDescent="0.3">
      <c r="C198" s="13">
        <f>VLOOKUP(D198,Акции!D156:G1536,2,0)</f>
        <v>72.430000000000007</v>
      </c>
      <c r="D198" s="19">
        <v>43361</v>
      </c>
      <c r="E198" s="20">
        <v>-360</v>
      </c>
      <c r="F198" s="20">
        <v>-360</v>
      </c>
      <c r="G198" s="13">
        <f t="shared" si="2"/>
        <v>-26074.800000000003</v>
      </c>
    </row>
    <row r="199" spans="3:7" x14ac:dyDescent="0.3">
      <c r="C199" s="13">
        <f>VLOOKUP(D199,Акции!D157:G1537,2,0)</f>
        <v>70.98</v>
      </c>
      <c r="D199" s="19">
        <v>43362</v>
      </c>
      <c r="E199" s="20">
        <v>-440</v>
      </c>
      <c r="F199" s="20">
        <v>-440</v>
      </c>
      <c r="G199" s="13">
        <f t="shared" si="2"/>
        <v>-31231.200000000001</v>
      </c>
    </row>
    <row r="200" spans="3:7" x14ac:dyDescent="0.3">
      <c r="C200" s="13">
        <f>VLOOKUP(D200,Акции!D158:G1538,2,0)</f>
        <v>71.22</v>
      </c>
      <c r="D200" s="19">
        <v>43384</v>
      </c>
      <c r="E200" s="20">
        <v>270</v>
      </c>
      <c r="F200" s="20">
        <v>270</v>
      </c>
      <c r="G200" s="13">
        <f t="shared" si="2"/>
        <v>19229.400000000001</v>
      </c>
    </row>
    <row r="201" spans="3:7" x14ac:dyDescent="0.3">
      <c r="C201" s="13">
        <f>VLOOKUP(D201,Акции!D159:G1539,2,0)</f>
        <v>71.7</v>
      </c>
      <c r="D201" s="19">
        <v>43389</v>
      </c>
      <c r="E201" s="20">
        <v>490</v>
      </c>
      <c r="F201" s="20">
        <v>490</v>
      </c>
      <c r="G201" s="13">
        <f t="shared" si="2"/>
        <v>35133</v>
      </c>
    </row>
    <row r="202" spans="3:7" x14ac:dyDescent="0.3">
      <c r="C202" s="13">
        <f>VLOOKUP(D202,Акции!D160:G1540,2,0)</f>
        <v>71.680000000000007</v>
      </c>
      <c r="D202" s="19">
        <v>43391</v>
      </c>
      <c r="E202" s="20">
        <v>350</v>
      </c>
      <c r="F202" s="20">
        <v>350</v>
      </c>
      <c r="G202" s="13">
        <f t="shared" si="2"/>
        <v>25088.000000000004</v>
      </c>
    </row>
    <row r="203" spans="3:7" x14ac:dyDescent="0.3">
      <c r="C203" s="13">
        <f>VLOOKUP(D203,Акции!D161:G1541,2,0)</f>
        <v>76.2</v>
      </c>
      <c r="D203" s="19">
        <v>43416</v>
      </c>
      <c r="E203" s="20">
        <v>480</v>
      </c>
      <c r="F203" s="20">
        <v>480</v>
      </c>
      <c r="G203" s="13">
        <f t="shared" si="2"/>
        <v>36576</v>
      </c>
    </row>
    <row r="204" spans="3:7" x14ac:dyDescent="0.3">
      <c r="C204" s="13">
        <f>VLOOKUP(D204,Акции!D162:G1542,2,0)</f>
        <v>77.02</v>
      </c>
      <c r="D204" s="19">
        <v>43420</v>
      </c>
      <c r="E204" s="20">
        <v>-430</v>
      </c>
      <c r="F204" s="20">
        <v>-430</v>
      </c>
      <c r="G204" s="13">
        <f t="shared" si="2"/>
        <v>-33118.6</v>
      </c>
    </row>
    <row r="205" spans="3:7" x14ac:dyDescent="0.3">
      <c r="C205" s="13">
        <f>VLOOKUP(D205,Акции!D163:G1543,2,0)</f>
        <v>77.430000000000007</v>
      </c>
      <c r="D205" s="19">
        <v>43423</v>
      </c>
      <c r="E205" s="20">
        <v>-280</v>
      </c>
      <c r="F205" s="20">
        <v>-280</v>
      </c>
      <c r="G205" s="13">
        <f t="shared" si="2"/>
        <v>-21680.400000000001</v>
      </c>
    </row>
    <row r="206" spans="3:7" x14ac:dyDescent="0.3">
      <c r="C206" s="13">
        <f>VLOOKUP(D206,Акции!D164:G1544,2,0)</f>
        <v>75.86</v>
      </c>
      <c r="D206" s="19">
        <v>43427</v>
      </c>
      <c r="E206" s="20">
        <v>-220</v>
      </c>
      <c r="F206" s="20">
        <v>-220</v>
      </c>
      <c r="G206" s="13">
        <f t="shared" si="2"/>
        <v>-16689.2</v>
      </c>
    </row>
    <row r="207" spans="3:7" x14ac:dyDescent="0.3">
      <c r="C207" s="13">
        <f>VLOOKUP(D207,Акции!D165:G1545,2,0)</f>
        <v>79.319999999999993</v>
      </c>
      <c r="D207" s="19">
        <v>43441</v>
      </c>
      <c r="E207" s="20">
        <v>-430</v>
      </c>
      <c r="F207" s="20">
        <v>-430</v>
      </c>
      <c r="G207" s="13">
        <f t="shared" si="2"/>
        <v>-34107.599999999999</v>
      </c>
    </row>
    <row r="208" spans="3:7" x14ac:dyDescent="0.3">
      <c r="C208" s="13">
        <f>VLOOKUP(D208,Акции!D166:G1546,2,0)</f>
        <v>77.33</v>
      </c>
      <c r="D208" s="19">
        <v>43451</v>
      </c>
      <c r="E208" s="20">
        <v>480</v>
      </c>
      <c r="F208" s="20">
        <v>480</v>
      </c>
      <c r="G208" s="13">
        <f t="shared" si="2"/>
        <v>37118.400000000001</v>
      </c>
    </row>
    <row r="209" spans="3:7" x14ac:dyDescent="0.3">
      <c r="C209" s="13">
        <f>VLOOKUP(D209,Акции!D167:G1547,2,0)</f>
        <v>77.260000000000005</v>
      </c>
      <c r="D209" s="19">
        <v>43452</v>
      </c>
      <c r="E209" s="20">
        <v>-360</v>
      </c>
      <c r="F209" s="20">
        <v>-360</v>
      </c>
      <c r="G209" s="13">
        <f t="shared" si="2"/>
        <v>-27813.600000000002</v>
      </c>
    </row>
    <row r="210" spans="3:7" x14ac:dyDescent="0.3">
      <c r="C210" s="13">
        <f>VLOOKUP(D210,Акции!D168:G1548,2,0)</f>
        <v>74.36</v>
      </c>
      <c r="D210" s="19">
        <v>43460</v>
      </c>
      <c r="E210" s="20">
        <v>-270</v>
      </c>
      <c r="F210" s="20">
        <v>-270</v>
      </c>
      <c r="G210" s="13">
        <f t="shared" si="2"/>
        <v>-20077.2</v>
      </c>
    </row>
    <row r="211" spans="3:7" x14ac:dyDescent="0.3">
      <c r="C211" s="13">
        <f>VLOOKUP(D211,Акции!D169:G1549,2,0)</f>
        <v>73.930000000000007</v>
      </c>
      <c r="D211" s="19">
        <v>43473</v>
      </c>
      <c r="E211" s="20">
        <v>730</v>
      </c>
      <c r="F211" s="20">
        <v>730</v>
      </c>
      <c r="G211" s="13">
        <f t="shared" si="2"/>
        <v>53968.9</v>
      </c>
    </row>
    <row r="212" spans="3:7" x14ac:dyDescent="0.3">
      <c r="C212" s="13">
        <f>VLOOKUP(D212,Акции!D170:G1550,2,0)</f>
        <v>73.37</v>
      </c>
      <c r="D212" s="19">
        <v>43474</v>
      </c>
      <c r="E212" s="20">
        <v>-330</v>
      </c>
      <c r="F212" s="20">
        <v>-330</v>
      </c>
      <c r="G212" s="13">
        <f t="shared" si="2"/>
        <v>-24212.100000000002</v>
      </c>
    </row>
    <row r="213" spans="3:7" x14ac:dyDescent="0.3">
      <c r="C213" s="13">
        <f>VLOOKUP(D213,Акции!D171:G1551,2,0)</f>
        <v>76.8</v>
      </c>
      <c r="D213" s="19">
        <v>43490</v>
      </c>
      <c r="E213" s="20">
        <v>70</v>
      </c>
      <c r="F213" s="20">
        <v>70</v>
      </c>
      <c r="G213" s="13">
        <f t="shared" si="2"/>
        <v>5376</v>
      </c>
    </row>
    <row r="214" spans="3:7" x14ac:dyDescent="0.3">
      <c r="C214" s="13">
        <f>VLOOKUP(D214,Акции!D172:G1552,2,0)</f>
        <v>76.849999999999994</v>
      </c>
      <c r="D214" s="19">
        <v>43493</v>
      </c>
      <c r="E214" s="20">
        <v>10</v>
      </c>
      <c r="F214" s="20">
        <v>10</v>
      </c>
      <c r="G214" s="13">
        <f t="shared" si="2"/>
        <v>768.5</v>
      </c>
    </row>
    <row r="215" spans="3:7" x14ac:dyDescent="0.3">
      <c r="C215" s="13">
        <f>VLOOKUP(D215,Акции!D173:G1553,2,0)</f>
        <v>76.97</v>
      </c>
      <c r="D215" s="19">
        <v>43494</v>
      </c>
      <c r="E215" s="20">
        <v>210</v>
      </c>
      <c r="F215" s="20">
        <v>210</v>
      </c>
      <c r="G215" s="13">
        <f t="shared" si="2"/>
        <v>16163.699999999999</v>
      </c>
    </row>
    <row r="216" spans="3:7" x14ac:dyDescent="0.3">
      <c r="C216" s="13">
        <f>VLOOKUP(D216,Акции!D174:G1554,2,0)</f>
        <v>80.63</v>
      </c>
      <c r="D216" s="19">
        <v>43523</v>
      </c>
      <c r="E216" s="20">
        <v>-130</v>
      </c>
      <c r="F216" s="20">
        <v>-130</v>
      </c>
      <c r="G216" s="13">
        <f t="shared" si="2"/>
        <v>-10481.9</v>
      </c>
    </row>
    <row r="217" spans="3:7" x14ac:dyDescent="0.3">
      <c r="C217" s="13">
        <f>VLOOKUP(D217,Акции!D175:G1555,2,0)</f>
        <v>83.48</v>
      </c>
      <c r="D217" s="19">
        <v>43542</v>
      </c>
      <c r="E217" s="20">
        <v>-70</v>
      </c>
      <c r="F217" s="20">
        <v>-70</v>
      </c>
      <c r="G217" s="13">
        <f t="shared" si="2"/>
        <v>-5843.6</v>
      </c>
    </row>
    <row r="218" spans="3:7" x14ac:dyDescent="0.3">
      <c r="C218" s="13">
        <f>VLOOKUP(D218,Акции!D176:G1556,2,0)</f>
        <v>84.09</v>
      </c>
      <c r="D218" s="19">
        <v>43545</v>
      </c>
      <c r="E218" s="20">
        <v>790</v>
      </c>
      <c r="F218" s="20">
        <v>790</v>
      </c>
      <c r="G218" s="13">
        <f t="shared" si="2"/>
        <v>66431.100000000006</v>
      </c>
    </row>
    <row r="219" spans="3:7" x14ac:dyDescent="0.3">
      <c r="C219" s="13">
        <f>VLOOKUP(D219,Акции!D177:G1557,2,0)</f>
        <v>83.79</v>
      </c>
      <c r="D219" s="19">
        <v>43552</v>
      </c>
      <c r="E219" s="20">
        <v>140</v>
      </c>
      <c r="F219" s="20">
        <v>140</v>
      </c>
      <c r="G219" s="13">
        <f t="shared" si="2"/>
        <v>11730.6</v>
      </c>
    </row>
    <row r="220" spans="3:7" x14ac:dyDescent="0.3">
      <c r="C220" s="13">
        <f>VLOOKUP(D220,Акции!D178:G1558,2,0)</f>
        <v>83.57</v>
      </c>
      <c r="D220" s="19">
        <v>43560</v>
      </c>
      <c r="E220" s="20">
        <v>-370</v>
      </c>
      <c r="F220" s="20">
        <v>-370</v>
      </c>
      <c r="G220" s="13">
        <f t="shared" si="2"/>
        <v>-30920.899999999998</v>
      </c>
    </row>
    <row r="221" spans="3:7" x14ac:dyDescent="0.3">
      <c r="C221" s="13">
        <f>VLOOKUP(D221,Акции!D179:G1559,2,0)</f>
        <v>83.94</v>
      </c>
      <c r="D221" s="19">
        <v>43566</v>
      </c>
      <c r="E221" s="20">
        <v>610</v>
      </c>
      <c r="F221" s="20">
        <v>610</v>
      </c>
      <c r="G221" s="13">
        <f t="shared" si="2"/>
        <v>51203.4</v>
      </c>
    </row>
    <row r="222" spans="3:7" x14ac:dyDescent="0.3">
      <c r="C222" s="13">
        <f>VLOOKUP(D222,Акции!D180:G1560,2,0)</f>
        <v>83.01</v>
      </c>
      <c r="D222" s="19">
        <v>43573</v>
      </c>
      <c r="E222" s="20">
        <v>380</v>
      </c>
      <c r="F222" s="20">
        <v>380</v>
      </c>
      <c r="G222" s="13">
        <f t="shared" si="2"/>
        <v>31543.800000000003</v>
      </c>
    </row>
    <row r="223" spans="3:7" x14ac:dyDescent="0.3">
      <c r="C223" s="13">
        <f>VLOOKUP(D223,Акции!D181:G1561,2,0)</f>
        <v>83.57</v>
      </c>
      <c r="D223" s="19">
        <v>43578</v>
      </c>
      <c r="E223" s="20">
        <v>370</v>
      </c>
      <c r="F223" s="20">
        <v>370</v>
      </c>
      <c r="G223" s="13">
        <f t="shared" si="2"/>
        <v>30920.899999999998</v>
      </c>
    </row>
    <row r="224" spans="3:7" x14ac:dyDescent="0.3">
      <c r="C224" s="13">
        <f>VLOOKUP(D224,Акции!D182:G1562,2,0)</f>
        <v>84.71</v>
      </c>
      <c r="D224" s="19">
        <v>43581</v>
      </c>
      <c r="E224" s="20">
        <v>350</v>
      </c>
      <c r="F224" s="20">
        <v>350</v>
      </c>
      <c r="G224" s="13">
        <f t="shared" si="2"/>
        <v>29648.499999999996</v>
      </c>
    </row>
    <row r="225" spans="3:7" x14ac:dyDescent="0.3">
      <c r="C225" s="13">
        <f>VLOOKUP(D225,Акции!D183:G1563,2,0)</f>
        <v>84.83</v>
      </c>
      <c r="D225" s="19">
        <v>43591</v>
      </c>
      <c r="E225" s="20">
        <v>120</v>
      </c>
      <c r="F225" s="20">
        <v>120</v>
      </c>
      <c r="G225" s="13">
        <f t="shared" si="2"/>
        <v>10179.6</v>
      </c>
    </row>
    <row r="226" spans="3:7" x14ac:dyDescent="0.3">
      <c r="C226" s="13">
        <f>VLOOKUP(D226,Акции!D184:G1564,2,0)</f>
        <v>86.61</v>
      </c>
      <c r="D226" s="19">
        <v>43606</v>
      </c>
      <c r="E226" s="20">
        <v>90</v>
      </c>
      <c r="F226" s="20">
        <v>90</v>
      </c>
      <c r="G226" s="13">
        <f t="shared" si="2"/>
        <v>7794.9</v>
      </c>
    </row>
    <row r="227" spans="3:7" x14ac:dyDescent="0.3">
      <c r="C227" s="13">
        <f>VLOOKUP(D227,Акции!D185:G1565,2,0)</f>
        <v>85.69</v>
      </c>
      <c r="D227" s="19">
        <v>43614</v>
      </c>
      <c r="E227" s="20">
        <v>-160</v>
      </c>
      <c r="F227" s="20">
        <v>-160</v>
      </c>
      <c r="G227" s="13">
        <f t="shared" si="2"/>
        <v>-13710.4</v>
      </c>
    </row>
    <row r="228" spans="3:7" x14ac:dyDescent="0.3">
      <c r="C228" s="13">
        <f>VLOOKUP(D228,Акции!D186:G1566,2,0)</f>
        <v>87.05</v>
      </c>
      <c r="D228" s="19">
        <v>43620</v>
      </c>
      <c r="E228" s="20">
        <v>-290</v>
      </c>
      <c r="F228" s="20">
        <v>-290</v>
      </c>
      <c r="G228" s="13">
        <f t="shared" si="2"/>
        <v>-25244.5</v>
      </c>
    </row>
    <row r="229" spans="3:7" x14ac:dyDescent="0.3">
      <c r="C229" s="13">
        <f>VLOOKUP(D229,Акции!D187:G1567,2,0)</f>
        <v>89.54</v>
      </c>
      <c r="D229" s="19">
        <v>43623</v>
      </c>
      <c r="E229" s="20">
        <v>-400</v>
      </c>
      <c r="F229" s="20">
        <v>-400</v>
      </c>
      <c r="G229" s="13">
        <f t="shared" si="2"/>
        <v>-35816</v>
      </c>
    </row>
    <row r="230" spans="3:7" x14ac:dyDescent="0.3">
      <c r="C230" s="13">
        <f>VLOOKUP(D230,Акции!D188:G1568,2,0)</f>
        <v>90.08</v>
      </c>
      <c r="D230" s="19">
        <v>43633</v>
      </c>
      <c r="E230" s="20">
        <v>420</v>
      </c>
      <c r="F230" s="20">
        <v>420</v>
      </c>
      <c r="G230" s="13">
        <f t="shared" si="2"/>
        <v>37833.599999999999</v>
      </c>
    </row>
    <row r="231" spans="3:7" x14ac:dyDescent="0.3">
      <c r="C231" s="13">
        <f>VLOOKUP(D231,Акции!D189:G1569,2,0)</f>
        <v>90.86</v>
      </c>
      <c r="D231" s="19">
        <v>43635</v>
      </c>
      <c r="E231" s="20">
        <v>-150</v>
      </c>
      <c r="F231" s="20">
        <v>-150</v>
      </c>
      <c r="G231" s="13">
        <f t="shared" si="2"/>
        <v>-13629</v>
      </c>
    </row>
    <row r="232" spans="3:7" x14ac:dyDescent="0.3">
      <c r="C232" s="13">
        <f>VLOOKUP(D232,Акции!D190:G1570,2,0)</f>
        <v>91.55</v>
      </c>
      <c r="D232" s="19">
        <v>43637</v>
      </c>
      <c r="E232" s="20">
        <v>-80</v>
      </c>
      <c r="F232" s="20">
        <v>-80</v>
      </c>
      <c r="G232" s="13">
        <f t="shared" si="2"/>
        <v>-7324</v>
      </c>
    </row>
    <row r="233" spans="3:7" x14ac:dyDescent="0.3">
      <c r="C233" s="13">
        <f>VLOOKUP(D233,Акции!D191:G1571,2,0)</f>
        <v>88.01</v>
      </c>
      <c r="D233" s="19">
        <v>43644</v>
      </c>
      <c r="E233" s="20">
        <v>-200</v>
      </c>
      <c r="F233" s="20">
        <v>-200</v>
      </c>
      <c r="G233" s="13">
        <f t="shared" si="2"/>
        <v>-17602</v>
      </c>
    </row>
    <row r="234" spans="3:7" x14ac:dyDescent="0.3">
      <c r="C234" s="13">
        <f>VLOOKUP(D234,Акции!D192:G1572,2,0)</f>
        <v>89.84</v>
      </c>
      <c r="D234" s="19">
        <v>43651</v>
      </c>
      <c r="E234" s="20">
        <v>80</v>
      </c>
      <c r="F234" s="20">
        <v>80</v>
      </c>
      <c r="G234" s="13">
        <f t="shared" si="2"/>
        <v>7187.2000000000007</v>
      </c>
    </row>
    <row r="235" spans="3:7" x14ac:dyDescent="0.3">
      <c r="C235" s="13">
        <f>VLOOKUP(D235,Акции!D193:G1573,2,0)</f>
        <v>90.93</v>
      </c>
      <c r="D235" s="19">
        <v>43657</v>
      </c>
      <c r="E235" s="20">
        <v>-330</v>
      </c>
      <c r="F235" s="20">
        <v>-330</v>
      </c>
      <c r="G235" s="13">
        <f t="shared" si="2"/>
        <v>-30006.9</v>
      </c>
    </row>
    <row r="236" spans="3:7" x14ac:dyDescent="0.3">
      <c r="C236" s="13">
        <f>VLOOKUP(D236,Акции!D194:G1574,2,0)</f>
        <v>91.19</v>
      </c>
      <c r="D236" s="19">
        <v>43661</v>
      </c>
      <c r="E236" s="20">
        <v>160</v>
      </c>
      <c r="F236" s="20">
        <v>160</v>
      </c>
      <c r="G236" s="13">
        <f t="shared" ref="G236:G299" si="3">C236*F236</f>
        <v>14590.4</v>
      </c>
    </row>
    <row r="237" spans="3:7" x14ac:dyDescent="0.3">
      <c r="C237" s="13">
        <f>VLOOKUP(D237,Акции!D195:G1575,2,0)</f>
        <v>90.12</v>
      </c>
      <c r="D237" s="19">
        <v>43668</v>
      </c>
      <c r="E237" s="20">
        <v>-150</v>
      </c>
      <c r="F237" s="20">
        <v>-150</v>
      </c>
      <c r="G237" s="13">
        <f t="shared" si="3"/>
        <v>-13518</v>
      </c>
    </row>
    <row r="238" spans="3:7" x14ac:dyDescent="0.3">
      <c r="C238" s="13">
        <f>VLOOKUP(D238,Акции!D196:G1576,2,0)</f>
        <v>89.51</v>
      </c>
      <c r="D238" s="19">
        <v>43669</v>
      </c>
      <c r="E238" s="20">
        <v>-100</v>
      </c>
      <c r="F238" s="20">
        <v>-100</v>
      </c>
      <c r="G238" s="13">
        <f t="shared" si="3"/>
        <v>-8951</v>
      </c>
    </row>
    <row r="239" spans="3:7" x14ac:dyDescent="0.3">
      <c r="C239" s="13">
        <f>VLOOKUP(D239,Акции!D197:G1577,2,0)</f>
        <v>89.74</v>
      </c>
      <c r="D239" s="19">
        <v>43675</v>
      </c>
      <c r="E239" s="20">
        <v>-450</v>
      </c>
      <c r="F239" s="20">
        <v>-450</v>
      </c>
      <c r="G239" s="13">
        <f t="shared" si="3"/>
        <v>-40383</v>
      </c>
    </row>
    <row r="240" spans="3:7" x14ac:dyDescent="0.3">
      <c r="C240" s="13">
        <f>VLOOKUP(D240,Акции!D198:G1578,2,0)</f>
        <v>88.72</v>
      </c>
      <c r="D240" s="19">
        <v>43676</v>
      </c>
      <c r="E240" s="20">
        <v>-330</v>
      </c>
      <c r="F240" s="20">
        <v>-330</v>
      </c>
      <c r="G240" s="13">
        <f t="shared" si="3"/>
        <v>-29277.599999999999</v>
      </c>
    </row>
    <row r="241" spans="3:7" x14ac:dyDescent="0.3">
      <c r="C241" s="13">
        <f>VLOOKUP(D241,Акции!D199:G1579,2,0)</f>
        <v>87.81</v>
      </c>
      <c r="D241" s="19">
        <v>43677</v>
      </c>
      <c r="E241" s="20">
        <v>-170</v>
      </c>
      <c r="F241" s="20">
        <v>-170</v>
      </c>
      <c r="G241" s="13">
        <f t="shared" si="3"/>
        <v>-14927.7</v>
      </c>
    </row>
    <row r="242" spans="3:7" x14ac:dyDescent="0.3">
      <c r="C242" s="13">
        <f>VLOOKUP(D242,Акции!D200:G1580,2,0)</f>
        <v>88.7</v>
      </c>
      <c r="D242" s="19">
        <v>43679</v>
      </c>
      <c r="E242" s="20">
        <v>-700</v>
      </c>
      <c r="F242" s="20">
        <v>-700</v>
      </c>
      <c r="G242" s="13">
        <f t="shared" si="3"/>
        <v>-62090</v>
      </c>
    </row>
    <row r="243" spans="3:7" x14ac:dyDescent="0.3">
      <c r="C243" s="13">
        <f>VLOOKUP(D243,Акции!D201:G1581,2,0)</f>
        <v>89.74</v>
      </c>
      <c r="D243" s="19">
        <v>43684</v>
      </c>
      <c r="E243" s="20">
        <v>430</v>
      </c>
      <c r="F243" s="20">
        <v>430</v>
      </c>
      <c r="G243" s="13">
        <f t="shared" si="3"/>
        <v>38588.199999999997</v>
      </c>
    </row>
    <row r="244" spans="3:7" x14ac:dyDescent="0.3">
      <c r="C244" s="13">
        <f>VLOOKUP(D244,Акции!D202:G1582,2,0)</f>
        <v>90.43</v>
      </c>
      <c r="D244" s="19">
        <v>43689</v>
      </c>
      <c r="E244" s="20">
        <v>230</v>
      </c>
      <c r="F244" s="20">
        <v>230</v>
      </c>
      <c r="G244" s="13">
        <f t="shared" si="3"/>
        <v>20798.900000000001</v>
      </c>
    </row>
    <row r="245" spans="3:7" x14ac:dyDescent="0.3">
      <c r="C245" s="13">
        <f>VLOOKUP(D245,Акции!D203:G1583,2,0)</f>
        <v>88.48</v>
      </c>
      <c r="D245" s="19">
        <v>43691</v>
      </c>
      <c r="E245" s="20">
        <v>-410</v>
      </c>
      <c r="F245" s="20">
        <v>-410</v>
      </c>
      <c r="G245" s="13">
        <f t="shared" si="3"/>
        <v>-36276.800000000003</v>
      </c>
    </row>
    <row r="246" spans="3:7" x14ac:dyDescent="0.3">
      <c r="C246" s="13">
        <f>VLOOKUP(D246,Акции!D204:G1584,2,0)</f>
        <v>90.36</v>
      </c>
      <c r="D246" s="19">
        <v>43692</v>
      </c>
      <c r="E246" s="20">
        <v>-330</v>
      </c>
      <c r="F246" s="20">
        <v>-330</v>
      </c>
      <c r="G246" s="13">
        <f t="shared" si="3"/>
        <v>-29818.799999999999</v>
      </c>
    </row>
    <row r="247" spans="3:7" x14ac:dyDescent="0.3">
      <c r="C247" s="13">
        <f>VLOOKUP(D247,Акции!D205:G1585,2,0)</f>
        <v>90.23</v>
      </c>
      <c r="D247" s="19">
        <v>43693</v>
      </c>
      <c r="E247" s="20">
        <v>30</v>
      </c>
      <c r="F247" s="20">
        <v>30</v>
      </c>
      <c r="G247" s="13">
        <f t="shared" si="3"/>
        <v>2706.9</v>
      </c>
    </row>
    <row r="248" spans="3:7" x14ac:dyDescent="0.3">
      <c r="C248" s="13">
        <f>VLOOKUP(D248,Акции!D206:G1586,2,0)</f>
        <v>91.53</v>
      </c>
      <c r="D248" s="19">
        <v>43713</v>
      </c>
      <c r="E248" s="20">
        <v>-900</v>
      </c>
      <c r="F248" s="20">
        <v>-900</v>
      </c>
      <c r="G248" s="13">
        <f t="shared" si="3"/>
        <v>-82377</v>
      </c>
    </row>
    <row r="249" spans="3:7" x14ac:dyDescent="0.3">
      <c r="C249" s="13">
        <f>VLOOKUP(D249,Акции!D207:G1587,2,0)</f>
        <v>91.38</v>
      </c>
      <c r="D249" s="19">
        <v>43717</v>
      </c>
      <c r="E249" s="20">
        <v>340</v>
      </c>
      <c r="F249" s="20">
        <v>340</v>
      </c>
      <c r="G249" s="13">
        <f t="shared" si="3"/>
        <v>31069.199999999997</v>
      </c>
    </row>
    <row r="250" spans="3:7" x14ac:dyDescent="0.3">
      <c r="C250" s="13">
        <f>VLOOKUP(D250,Акции!D208:G1588,2,0)</f>
        <v>91.54</v>
      </c>
      <c r="D250" s="19">
        <v>43721</v>
      </c>
      <c r="E250" s="20">
        <v>30</v>
      </c>
      <c r="F250" s="20">
        <v>30</v>
      </c>
      <c r="G250" s="13">
        <f t="shared" si="3"/>
        <v>2746.2000000000003</v>
      </c>
    </row>
    <row r="251" spans="3:7" x14ac:dyDescent="0.3">
      <c r="C251" s="13">
        <f>VLOOKUP(D251,Акции!D209:G1589,2,0)</f>
        <v>92.73</v>
      </c>
      <c r="D251" s="19">
        <v>43725</v>
      </c>
      <c r="E251" s="20">
        <v>20</v>
      </c>
      <c r="F251" s="20">
        <v>20</v>
      </c>
      <c r="G251" s="13">
        <f t="shared" si="3"/>
        <v>1854.6000000000001</v>
      </c>
    </row>
    <row r="252" spans="3:7" x14ac:dyDescent="0.3">
      <c r="C252" s="13">
        <f>VLOOKUP(D252,Акции!D210:G1590,2,0)</f>
        <v>93.02</v>
      </c>
      <c r="D252" s="19">
        <v>43726</v>
      </c>
      <c r="E252" s="20">
        <v>470</v>
      </c>
      <c r="F252" s="20">
        <v>470</v>
      </c>
      <c r="G252" s="13">
        <f t="shared" si="3"/>
        <v>43719.4</v>
      </c>
    </row>
    <row r="253" spans="3:7" x14ac:dyDescent="0.3">
      <c r="C253" s="13">
        <f>VLOOKUP(D253,Акции!D211:G1591,2,0)</f>
        <v>94.2</v>
      </c>
      <c r="D253" s="19">
        <v>43735</v>
      </c>
      <c r="E253" s="20">
        <v>260</v>
      </c>
      <c r="F253" s="20">
        <v>260</v>
      </c>
      <c r="G253" s="13">
        <f t="shared" si="3"/>
        <v>24492</v>
      </c>
    </row>
    <row r="254" spans="3:7" x14ac:dyDescent="0.3">
      <c r="C254" s="13">
        <f>VLOOKUP(D254,Акции!D212:G1592,2,0)</f>
        <v>92.13</v>
      </c>
      <c r="D254" s="19">
        <v>43740</v>
      </c>
      <c r="E254" s="20">
        <v>190</v>
      </c>
      <c r="F254" s="20">
        <v>190</v>
      </c>
      <c r="G254" s="13">
        <f t="shared" si="3"/>
        <v>17504.7</v>
      </c>
    </row>
    <row r="255" spans="3:7" x14ac:dyDescent="0.3">
      <c r="C255" s="13">
        <f>VLOOKUP(D255,Акции!D213:G1593,2,0)</f>
        <v>93.61</v>
      </c>
      <c r="D255" s="19">
        <v>43742</v>
      </c>
      <c r="E255" s="20">
        <v>230</v>
      </c>
      <c r="F255" s="20">
        <v>230</v>
      </c>
      <c r="G255" s="13">
        <f t="shared" si="3"/>
        <v>21530.3</v>
      </c>
    </row>
    <row r="256" spans="3:7" x14ac:dyDescent="0.3">
      <c r="C256" s="13">
        <f>VLOOKUP(D256,Акции!D214:G1594,2,0)</f>
        <v>92.56</v>
      </c>
      <c r="D256" s="19">
        <v>43746</v>
      </c>
      <c r="E256" s="20">
        <v>-240</v>
      </c>
      <c r="F256" s="20">
        <v>-240</v>
      </c>
      <c r="G256" s="13">
        <f t="shared" si="3"/>
        <v>-22214.400000000001</v>
      </c>
    </row>
    <row r="257" spans="3:7" x14ac:dyDescent="0.3">
      <c r="C257" s="13">
        <f>VLOOKUP(D257,Акции!D215:G1595,2,0)</f>
        <v>92.88</v>
      </c>
      <c r="D257" s="19">
        <v>43747</v>
      </c>
      <c r="E257" s="20">
        <v>60</v>
      </c>
      <c r="F257" s="20">
        <v>60</v>
      </c>
      <c r="G257" s="13">
        <f t="shared" si="3"/>
        <v>5572.7999999999993</v>
      </c>
    </row>
    <row r="258" spans="3:7" x14ac:dyDescent="0.3">
      <c r="C258" s="13">
        <f>VLOOKUP(D258,Акции!D216:G1596,2,0)</f>
        <v>92.61</v>
      </c>
      <c r="D258" s="19">
        <v>43748</v>
      </c>
      <c r="E258" s="20">
        <v>180</v>
      </c>
      <c r="F258" s="20">
        <v>180</v>
      </c>
      <c r="G258" s="13">
        <f t="shared" si="3"/>
        <v>16669.8</v>
      </c>
    </row>
    <row r="259" spans="3:7" x14ac:dyDescent="0.3">
      <c r="C259" s="13">
        <f>VLOOKUP(D259,Акции!D217:G1597,2,0)</f>
        <v>91.46</v>
      </c>
      <c r="D259" s="19">
        <v>43789</v>
      </c>
      <c r="E259" s="20">
        <v>320</v>
      </c>
      <c r="F259" s="20">
        <v>320</v>
      </c>
      <c r="G259" s="13">
        <f t="shared" si="3"/>
        <v>29267.199999999997</v>
      </c>
    </row>
    <row r="260" spans="3:7" x14ac:dyDescent="0.3">
      <c r="C260" s="13">
        <f>VLOOKUP(D260,Акции!D218:G1598,2,0)</f>
        <v>91.54</v>
      </c>
      <c r="D260" s="19">
        <v>43791</v>
      </c>
      <c r="E260" s="20">
        <v>250</v>
      </c>
      <c r="F260" s="20">
        <v>250</v>
      </c>
      <c r="G260" s="13">
        <f t="shared" si="3"/>
        <v>22885</v>
      </c>
    </row>
    <row r="261" spans="3:7" x14ac:dyDescent="0.3">
      <c r="C261" s="13">
        <f>VLOOKUP(D261,Акции!D219:G1599,2,0)</f>
        <v>90.88</v>
      </c>
      <c r="D261" s="19">
        <v>43802</v>
      </c>
      <c r="E261" s="20">
        <v>-120</v>
      </c>
      <c r="F261" s="20">
        <v>-120</v>
      </c>
      <c r="G261" s="13">
        <f t="shared" si="3"/>
        <v>-10905.599999999999</v>
      </c>
    </row>
    <row r="262" spans="3:7" x14ac:dyDescent="0.3">
      <c r="C262" s="13">
        <f>VLOOKUP(D262,Акции!D220:G1600,2,0)</f>
        <v>91.94</v>
      </c>
      <c r="D262" s="19">
        <v>43809</v>
      </c>
      <c r="E262" s="20">
        <v>10</v>
      </c>
      <c r="F262" s="20">
        <v>10</v>
      </c>
      <c r="G262" s="13">
        <f t="shared" si="3"/>
        <v>919.4</v>
      </c>
    </row>
    <row r="263" spans="3:7" x14ac:dyDescent="0.3">
      <c r="C263" s="13">
        <f>VLOOKUP(D263,Акции!D221:G1601,2,0)</f>
        <v>92.15</v>
      </c>
      <c r="D263" s="19">
        <v>43810</v>
      </c>
      <c r="E263" s="20">
        <v>-80</v>
      </c>
      <c r="F263" s="20">
        <v>-80</v>
      </c>
      <c r="G263" s="13">
        <f t="shared" si="3"/>
        <v>-7372</v>
      </c>
    </row>
    <row r="264" spans="3:7" x14ac:dyDescent="0.3">
      <c r="C264" s="13">
        <f>VLOOKUP(D264,Акции!D222:G1602,2,0)</f>
        <v>93.22</v>
      </c>
      <c r="D264" s="19">
        <v>43816</v>
      </c>
      <c r="E264" s="20">
        <v>400</v>
      </c>
      <c r="F264" s="20">
        <v>400</v>
      </c>
      <c r="G264" s="13">
        <f t="shared" si="3"/>
        <v>37288</v>
      </c>
    </row>
    <row r="265" spans="3:7" x14ac:dyDescent="0.3">
      <c r="C265" s="13">
        <f>VLOOKUP(D265,Акции!D223:G1603,2,0)</f>
        <v>93.84</v>
      </c>
      <c r="D265" s="19">
        <v>43823</v>
      </c>
      <c r="E265" s="20">
        <v>40</v>
      </c>
      <c r="F265" s="20">
        <v>40</v>
      </c>
      <c r="G265" s="13">
        <f t="shared" si="3"/>
        <v>3753.6000000000004</v>
      </c>
    </row>
    <row r="266" spans="3:7" x14ac:dyDescent="0.3">
      <c r="C266" s="13">
        <f>VLOOKUP(D266,Акции!D224:G1604,2,0)</f>
        <v>94.03</v>
      </c>
      <c r="D266" s="19">
        <v>43829</v>
      </c>
      <c r="E266" s="20">
        <v>-310</v>
      </c>
      <c r="F266" s="20">
        <v>-310</v>
      </c>
      <c r="G266" s="13">
        <f t="shared" si="3"/>
        <v>-29149.3</v>
      </c>
    </row>
    <row r="267" spans="3:7" x14ac:dyDescent="0.3">
      <c r="C267" s="13">
        <f>VLOOKUP(D267,Акции!D225:G1605,2,0)</f>
        <v>94.51</v>
      </c>
      <c r="D267" s="19">
        <v>43830</v>
      </c>
      <c r="E267" s="20">
        <v>460</v>
      </c>
      <c r="F267" s="20">
        <v>460</v>
      </c>
      <c r="G267" s="13">
        <f t="shared" si="3"/>
        <v>43474.600000000006</v>
      </c>
    </row>
    <row r="268" spans="3:7" x14ac:dyDescent="0.3">
      <c r="C268" s="13">
        <f>VLOOKUP(D268,Акции!D226:G1606,2,0)</f>
        <v>93.69</v>
      </c>
      <c r="D268" s="19">
        <v>43837</v>
      </c>
      <c r="E268" s="20">
        <v>460</v>
      </c>
      <c r="F268" s="20">
        <v>460</v>
      </c>
      <c r="G268" s="13">
        <f t="shared" si="3"/>
        <v>43097.4</v>
      </c>
    </row>
    <row r="269" spans="3:7" x14ac:dyDescent="0.3">
      <c r="C269" s="13">
        <f>VLOOKUP(D269,Акции!D227:G1607,2,0)</f>
        <v>94.63</v>
      </c>
      <c r="D269" s="19">
        <v>43843</v>
      </c>
      <c r="E269" s="20">
        <v>-350</v>
      </c>
      <c r="F269" s="20">
        <v>-350</v>
      </c>
      <c r="G269" s="13">
        <f t="shared" si="3"/>
        <v>-33120.5</v>
      </c>
    </row>
    <row r="270" spans="3:7" x14ac:dyDescent="0.3">
      <c r="C270" s="13">
        <f>VLOOKUP(D270,Акции!D228:G1608,2,0)</f>
        <v>94.98</v>
      </c>
      <c r="D270" s="19">
        <v>43844</v>
      </c>
      <c r="E270" s="20">
        <v>-260</v>
      </c>
      <c r="F270" s="20">
        <v>-260</v>
      </c>
      <c r="G270" s="13">
        <f t="shared" si="3"/>
        <v>-24694.799999999999</v>
      </c>
    </row>
    <row r="271" spans="3:7" x14ac:dyDescent="0.3">
      <c r="C271" s="13">
        <f>VLOOKUP(D271,Акции!D229:G1609,2,0)</f>
        <v>98.56</v>
      </c>
      <c r="D271" s="19">
        <v>43847</v>
      </c>
      <c r="E271" s="20">
        <v>90</v>
      </c>
      <c r="F271" s="20">
        <v>90</v>
      </c>
      <c r="G271" s="13">
        <f t="shared" si="3"/>
        <v>8870.4</v>
      </c>
    </row>
    <row r="272" spans="3:7" x14ac:dyDescent="0.3">
      <c r="C272" s="13">
        <f>VLOOKUP(D272,Акции!D230:G1610,2,0)</f>
        <v>102.16</v>
      </c>
      <c r="D272" s="19">
        <v>43854</v>
      </c>
      <c r="E272" s="20">
        <v>250</v>
      </c>
      <c r="F272" s="20">
        <v>250</v>
      </c>
      <c r="G272" s="13">
        <f t="shared" si="3"/>
        <v>25540</v>
      </c>
    </row>
    <row r="273" spans="3:7" x14ac:dyDescent="0.3">
      <c r="C273" s="13">
        <f>VLOOKUP(D273,Акции!D231:G1611,2,0)</f>
        <v>102.81</v>
      </c>
      <c r="D273" s="19">
        <v>43859</v>
      </c>
      <c r="E273" s="20">
        <v>310</v>
      </c>
      <c r="F273" s="20">
        <v>310</v>
      </c>
      <c r="G273" s="13">
        <f t="shared" si="3"/>
        <v>31871.100000000002</v>
      </c>
    </row>
    <row r="274" spans="3:7" x14ac:dyDescent="0.3">
      <c r="C274" s="13">
        <f>VLOOKUP(D274,Акции!D232:G1612,2,0)</f>
        <v>104.1</v>
      </c>
      <c r="D274" s="19">
        <v>43860</v>
      </c>
      <c r="E274" s="20">
        <v>80</v>
      </c>
      <c r="F274" s="20">
        <v>80</v>
      </c>
      <c r="G274" s="13">
        <f t="shared" si="3"/>
        <v>8328</v>
      </c>
    </row>
    <row r="275" spans="3:7" x14ac:dyDescent="0.3">
      <c r="C275" s="13">
        <f>VLOOKUP(D275,Акции!D233:G1613,2,0)</f>
        <v>102.87</v>
      </c>
      <c r="D275" s="19">
        <v>43865</v>
      </c>
      <c r="E275" s="20">
        <v>60</v>
      </c>
      <c r="F275" s="20">
        <v>60</v>
      </c>
      <c r="G275" s="13">
        <f t="shared" si="3"/>
        <v>6172.2000000000007</v>
      </c>
    </row>
    <row r="276" spans="3:7" x14ac:dyDescent="0.3">
      <c r="C276" s="13">
        <f>VLOOKUP(D276,Акции!D234:G1614,2,0)</f>
        <v>103.5</v>
      </c>
      <c r="D276" s="19">
        <v>43880</v>
      </c>
      <c r="E276" s="20">
        <v>-240</v>
      </c>
      <c r="F276" s="20">
        <v>-240</v>
      </c>
      <c r="G276" s="13">
        <f t="shared" si="3"/>
        <v>-24840</v>
      </c>
    </row>
    <row r="277" spans="3:7" x14ac:dyDescent="0.3">
      <c r="C277" s="13">
        <f>VLOOKUP(D277,Акции!D235:G1615,2,0)</f>
        <v>97.43</v>
      </c>
      <c r="D277" s="19">
        <v>43887</v>
      </c>
      <c r="E277" s="20">
        <v>240</v>
      </c>
      <c r="F277" s="20">
        <v>240</v>
      </c>
      <c r="G277" s="13">
        <f t="shared" si="3"/>
        <v>23383.200000000001</v>
      </c>
    </row>
    <row r="278" spans="3:7" x14ac:dyDescent="0.3">
      <c r="C278" s="13">
        <f>VLOOKUP(D278,Акции!D236:G1616,2,0)</f>
        <v>94.96</v>
      </c>
      <c r="D278" s="19">
        <v>43899</v>
      </c>
      <c r="E278" s="20">
        <v>100</v>
      </c>
      <c r="F278" s="20">
        <v>100</v>
      </c>
      <c r="G278" s="13">
        <f t="shared" si="3"/>
        <v>9496</v>
      </c>
    </row>
    <row r="279" spans="3:7" x14ac:dyDescent="0.3">
      <c r="C279" s="13">
        <f>VLOOKUP(D279,Акции!D237:G1617,2,0)</f>
        <v>83.71</v>
      </c>
      <c r="D279" s="19">
        <v>43920</v>
      </c>
      <c r="E279" s="20">
        <v>130</v>
      </c>
      <c r="F279" s="20">
        <v>130</v>
      </c>
      <c r="G279" s="13">
        <f t="shared" si="3"/>
        <v>10882.3</v>
      </c>
    </row>
    <row r="280" spans="3:7" x14ac:dyDescent="0.3">
      <c r="C280" s="13">
        <f>VLOOKUP(D280,Акции!D238:G1618,2,0)</f>
        <v>85</v>
      </c>
      <c r="D280" s="19">
        <v>43943</v>
      </c>
      <c r="E280" s="20">
        <v>-490</v>
      </c>
      <c r="F280" s="20">
        <v>-490</v>
      </c>
      <c r="G280" s="13">
        <f t="shared" si="3"/>
        <v>-41650</v>
      </c>
    </row>
    <row r="281" spans="3:7" x14ac:dyDescent="0.3">
      <c r="C281" s="13">
        <f>VLOOKUP(D281,Акции!D239:G1619,2,0)</f>
        <v>83.62</v>
      </c>
      <c r="D281" s="19">
        <v>43948</v>
      </c>
      <c r="E281" s="20">
        <v>100</v>
      </c>
      <c r="F281" s="20">
        <v>100</v>
      </c>
      <c r="G281" s="13">
        <f t="shared" si="3"/>
        <v>8362</v>
      </c>
    </row>
    <row r="282" spans="3:7" x14ac:dyDescent="0.3">
      <c r="C282" s="13">
        <f>VLOOKUP(D282,Акции!D240:G1620,2,0)</f>
        <v>84.63</v>
      </c>
      <c r="D282" s="19">
        <v>43949</v>
      </c>
      <c r="E282" s="20">
        <v>-110</v>
      </c>
      <c r="F282" s="20">
        <v>-110</v>
      </c>
      <c r="G282" s="13">
        <f t="shared" si="3"/>
        <v>-9309.2999999999993</v>
      </c>
    </row>
    <row r="283" spans="3:7" x14ac:dyDescent="0.3">
      <c r="C283" s="13">
        <f>VLOOKUP(D283,Акции!D241:G1621,2,0)</f>
        <v>83.11</v>
      </c>
      <c r="D283" s="19">
        <v>43951</v>
      </c>
      <c r="E283" s="20">
        <v>370</v>
      </c>
      <c r="F283" s="20">
        <v>370</v>
      </c>
      <c r="G283" s="13">
        <f t="shared" si="3"/>
        <v>30750.7</v>
      </c>
    </row>
    <row r="284" spans="3:7" x14ac:dyDescent="0.3">
      <c r="C284" s="13">
        <f>VLOOKUP(D284,Акции!D242:G1622,2,0)</f>
        <v>83.05</v>
      </c>
      <c r="D284" s="19">
        <v>43955</v>
      </c>
      <c r="E284" s="20">
        <v>150</v>
      </c>
      <c r="F284" s="20">
        <v>150</v>
      </c>
      <c r="G284" s="13">
        <f t="shared" si="3"/>
        <v>12457.5</v>
      </c>
    </row>
    <row r="285" spans="3:7" x14ac:dyDescent="0.3">
      <c r="C285" s="13">
        <f>VLOOKUP(D285,Акции!D243:G1623,2,0)</f>
        <v>78.819999999999993</v>
      </c>
      <c r="D285" s="19">
        <v>43957</v>
      </c>
      <c r="E285" s="20">
        <v>-440</v>
      </c>
      <c r="F285" s="20">
        <v>-440</v>
      </c>
      <c r="G285" s="13">
        <f t="shared" si="3"/>
        <v>-34680.799999999996</v>
      </c>
    </row>
    <row r="286" spans="3:7" x14ac:dyDescent="0.3">
      <c r="C286" s="13">
        <f>VLOOKUP(D286,Акции!D244:G1624,2,0)</f>
        <v>78.599999999999994</v>
      </c>
      <c r="D286" s="19">
        <v>43958</v>
      </c>
      <c r="E286" s="20">
        <v>-290</v>
      </c>
      <c r="F286" s="20">
        <v>-290</v>
      </c>
      <c r="G286" s="13">
        <f t="shared" si="3"/>
        <v>-22794</v>
      </c>
    </row>
    <row r="287" spans="3:7" x14ac:dyDescent="0.3">
      <c r="C287" s="13">
        <f>VLOOKUP(D287,Акции!D245:G1625,2,0)</f>
        <v>77.75</v>
      </c>
      <c r="D287" s="19">
        <v>43971</v>
      </c>
      <c r="E287" s="20">
        <v>0</v>
      </c>
      <c r="F287" s="20">
        <v>0</v>
      </c>
      <c r="G287" s="13">
        <f t="shared" si="3"/>
        <v>0</v>
      </c>
    </row>
    <row r="288" spans="3:7" x14ac:dyDescent="0.3">
      <c r="C288" s="13">
        <f>VLOOKUP(D288,Акции!D246:G1626,2,0)</f>
        <v>81.44</v>
      </c>
      <c r="D288" s="19">
        <v>43978</v>
      </c>
      <c r="E288" s="20">
        <v>-40</v>
      </c>
      <c r="F288" s="20">
        <v>-40</v>
      </c>
      <c r="G288" s="13">
        <f t="shared" si="3"/>
        <v>-3257.6</v>
      </c>
    </row>
    <row r="289" spans="3:7" x14ac:dyDescent="0.3">
      <c r="C289" s="13">
        <f>VLOOKUP(D289,Акции!D247:G1627,2,0)</f>
        <v>86.99</v>
      </c>
      <c r="D289" s="19">
        <v>43985</v>
      </c>
      <c r="E289" s="20">
        <v>440</v>
      </c>
      <c r="F289" s="20">
        <v>440</v>
      </c>
      <c r="G289" s="13">
        <f t="shared" si="3"/>
        <v>38275.599999999999</v>
      </c>
    </row>
    <row r="290" spans="3:7" x14ac:dyDescent="0.3">
      <c r="C290" s="13">
        <f>VLOOKUP(D290,Акции!D248:G1628,2,0)</f>
        <v>84.4</v>
      </c>
      <c r="D290" s="19">
        <v>43986</v>
      </c>
      <c r="E290" s="20">
        <v>240</v>
      </c>
      <c r="F290" s="20">
        <v>240</v>
      </c>
      <c r="G290" s="13">
        <f t="shared" si="3"/>
        <v>20256</v>
      </c>
    </row>
    <row r="291" spans="3:7" x14ac:dyDescent="0.3">
      <c r="C291" s="13">
        <f>VLOOKUP(D291,Акции!D249:G1629,2,0)</f>
        <v>81.760000000000005</v>
      </c>
      <c r="D291" s="19">
        <v>43993</v>
      </c>
      <c r="E291" s="20">
        <v>460</v>
      </c>
      <c r="F291" s="20">
        <v>460</v>
      </c>
      <c r="G291" s="13">
        <f t="shared" si="3"/>
        <v>37609.600000000006</v>
      </c>
    </row>
    <row r="292" spans="3:7" x14ac:dyDescent="0.3">
      <c r="C292" s="13">
        <f>VLOOKUP(D292,Акции!D250:G1630,2,0)</f>
        <v>82.25</v>
      </c>
      <c r="D292" s="19">
        <v>43999</v>
      </c>
      <c r="E292" s="20">
        <v>-320</v>
      </c>
      <c r="F292" s="20">
        <v>-320</v>
      </c>
      <c r="G292" s="13">
        <f t="shared" si="3"/>
        <v>-26320</v>
      </c>
    </row>
    <row r="293" spans="3:7" x14ac:dyDescent="0.3">
      <c r="C293" s="13">
        <f>VLOOKUP(D293,Акции!D251:G1631,2,0)</f>
        <v>80.62</v>
      </c>
      <c r="D293" s="19">
        <v>44004</v>
      </c>
      <c r="E293" s="20">
        <v>200</v>
      </c>
      <c r="F293" s="20">
        <v>200</v>
      </c>
      <c r="G293" s="13">
        <f t="shared" si="3"/>
        <v>16124</v>
      </c>
    </row>
    <row r="294" spans="3:7" x14ac:dyDescent="0.3">
      <c r="C294" s="13">
        <f>VLOOKUP(D294,Акции!D252:G1632,2,0)</f>
        <v>78</v>
      </c>
      <c r="D294" s="19">
        <v>44008</v>
      </c>
      <c r="E294" s="20">
        <v>-230</v>
      </c>
      <c r="F294" s="20">
        <v>-230</v>
      </c>
      <c r="G294" s="13">
        <f t="shared" si="3"/>
        <v>-17940</v>
      </c>
    </row>
    <row r="295" spans="3:7" x14ac:dyDescent="0.3">
      <c r="C295" s="13">
        <f>VLOOKUP(D295,Акции!D253:G1633,2,0)</f>
        <v>79.569999999999993</v>
      </c>
      <c r="D295" s="19">
        <v>44011</v>
      </c>
      <c r="E295" s="20">
        <v>-430</v>
      </c>
      <c r="F295" s="20">
        <v>-430</v>
      </c>
      <c r="G295" s="13">
        <f t="shared" si="3"/>
        <v>-34215.1</v>
      </c>
    </row>
    <row r="296" spans="3:7" x14ac:dyDescent="0.3">
      <c r="C296" s="13">
        <f>VLOOKUP(D296,Акции!D254:G1634,2,0)</f>
        <v>79.64</v>
      </c>
      <c r="D296" s="19">
        <v>44012</v>
      </c>
      <c r="E296" s="20">
        <v>20</v>
      </c>
      <c r="F296" s="20">
        <v>20</v>
      </c>
      <c r="G296" s="13">
        <f t="shared" si="3"/>
        <v>1592.8</v>
      </c>
    </row>
    <row r="297" spans="3:7" x14ac:dyDescent="0.3">
      <c r="C297" s="13">
        <f>VLOOKUP(D297,Акции!D255:G1635,2,0)</f>
        <v>82.52</v>
      </c>
      <c r="D297" s="19">
        <v>44014</v>
      </c>
      <c r="E297" s="20">
        <v>-430</v>
      </c>
      <c r="F297" s="20">
        <v>-430</v>
      </c>
      <c r="G297" s="13">
        <f t="shared" si="3"/>
        <v>-35483.599999999999</v>
      </c>
    </row>
    <row r="298" spans="3:7" x14ac:dyDescent="0.3">
      <c r="C298" s="13">
        <f>VLOOKUP(D298,Акции!D256:G1636,2,0)</f>
        <v>85.35</v>
      </c>
      <c r="D298" s="19">
        <v>44026</v>
      </c>
      <c r="E298" s="20">
        <v>410</v>
      </c>
      <c r="F298" s="20">
        <v>410</v>
      </c>
      <c r="G298" s="13">
        <f t="shared" si="3"/>
        <v>34993.5</v>
      </c>
    </row>
    <row r="299" spans="3:7" x14ac:dyDescent="0.3">
      <c r="C299" s="13">
        <f>VLOOKUP(D299,Акции!D257:G1637,2,0)</f>
        <v>84.68</v>
      </c>
      <c r="D299" s="19">
        <v>44027</v>
      </c>
      <c r="E299" s="20">
        <v>-480</v>
      </c>
      <c r="F299" s="20">
        <v>-480</v>
      </c>
      <c r="G299" s="13">
        <f t="shared" si="3"/>
        <v>-40646.400000000001</v>
      </c>
    </row>
    <row r="300" spans="3:7" x14ac:dyDescent="0.3">
      <c r="C300" s="13">
        <f>VLOOKUP(D300,Акции!D258:G1638,2,0)</f>
        <v>84.8</v>
      </c>
      <c r="D300" s="19">
        <v>44041</v>
      </c>
      <c r="E300" s="20">
        <v>-90</v>
      </c>
      <c r="F300" s="20">
        <v>-90</v>
      </c>
      <c r="G300" s="13">
        <f t="shared" ref="G300:G311" si="4">C300*F300</f>
        <v>-7632</v>
      </c>
    </row>
    <row r="301" spans="3:7" x14ac:dyDescent="0.3">
      <c r="C301" s="13">
        <f>VLOOKUP(D301,Акции!D259:G1639,2,0)</f>
        <v>86.07</v>
      </c>
      <c r="D301" s="19">
        <v>44042</v>
      </c>
      <c r="E301" s="20">
        <v>40</v>
      </c>
      <c r="F301" s="20">
        <v>40</v>
      </c>
      <c r="G301" s="13">
        <f t="shared" si="4"/>
        <v>3442.7999999999997</v>
      </c>
    </row>
    <row r="302" spans="3:7" x14ac:dyDescent="0.3">
      <c r="C302" s="13">
        <f>VLOOKUP(D302,Акции!D260:G1640,2,0)</f>
        <v>85.54</v>
      </c>
      <c r="D302" s="19">
        <v>44047</v>
      </c>
      <c r="E302" s="20">
        <v>-340</v>
      </c>
      <c r="F302" s="20">
        <v>-340</v>
      </c>
      <c r="G302" s="13">
        <f t="shared" si="4"/>
        <v>-29083.600000000002</v>
      </c>
    </row>
    <row r="303" spans="3:7" x14ac:dyDescent="0.3">
      <c r="C303" s="13">
        <f>VLOOKUP(D303,Акции!D261:G1641,2,0)</f>
        <v>82.95</v>
      </c>
      <c r="D303" s="19">
        <v>44057</v>
      </c>
      <c r="E303" s="20">
        <v>-220</v>
      </c>
      <c r="F303" s="20">
        <v>-220</v>
      </c>
      <c r="G303" s="13">
        <f t="shared" si="4"/>
        <v>-18249</v>
      </c>
    </row>
    <row r="304" spans="3:7" x14ac:dyDescent="0.3">
      <c r="C304" s="13">
        <f>VLOOKUP(D304,Акции!D262:G1642,2,0)</f>
        <v>79.08</v>
      </c>
      <c r="D304" s="19">
        <v>44064</v>
      </c>
      <c r="E304" s="20">
        <v>350</v>
      </c>
      <c r="F304" s="20">
        <v>350</v>
      </c>
      <c r="G304" s="13">
        <f t="shared" si="4"/>
        <v>27678</v>
      </c>
    </row>
    <row r="305" spans="3:7" x14ac:dyDescent="0.3">
      <c r="C305" s="13">
        <f>VLOOKUP(D305,Акции!D263:G1643,2,0)</f>
        <v>78.61</v>
      </c>
      <c r="D305" s="19">
        <v>44069</v>
      </c>
      <c r="E305" s="20">
        <v>-40</v>
      </c>
      <c r="F305" s="20">
        <v>-40</v>
      </c>
      <c r="G305" s="13">
        <f t="shared" si="4"/>
        <v>-3144.4</v>
      </c>
    </row>
    <row r="306" spans="3:7" x14ac:dyDescent="0.3">
      <c r="C306" s="13">
        <f>VLOOKUP(D306,Акции!D264:G1644,2,0)</f>
        <v>80.040000000000006</v>
      </c>
      <c r="D306" s="19">
        <v>44091</v>
      </c>
      <c r="E306" s="20">
        <v>-330</v>
      </c>
      <c r="F306" s="20">
        <v>-330</v>
      </c>
      <c r="G306" s="13">
        <f t="shared" si="4"/>
        <v>-26413.200000000001</v>
      </c>
    </row>
    <row r="307" spans="3:7" x14ac:dyDescent="0.3">
      <c r="C307" s="13">
        <f>VLOOKUP(D307,Акции!D265:G1645,2,0)</f>
        <v>79.180000000000007</v>
      </c>
      <c r="D307" s="19">
        <v>44097</v>
      </c>
      <c r="E307" s="20">
        <v>-270</v>
      </c>
      <c r="F307" s="20">
        <v>-270</v>
      </c>
      <c r="G307" s="13">
        <f t="shared" si="4"/>
        <v>-21378.600000000002</v>
      </c>
    </row>
    <row r="308" spans="3:7" x14ac:dyDescent="0.3">
      <c r="C308" s="13">
        <f>VLOOKUP(D308,Акции!D266:G1646,2,0)</f>
        <v>80.650000000000006</v>
      </c>
      <c r="D308" s="19">
        <v>44099</v>
      </c>
      <c r="E308" s="20">
        <v>130</v>
      </c>
      <c r="F308" s="20">
        <v>130</v>
      </c>
      <c r="G308" s="13">
        <f t="shared" si="4"/>
        <v>10484.5</v>
      </c>
    </row>
    <row r="309" spans="3:7" x14ac:dyDescent="0.3">
      <c r="C309" s="13">
        <f>VLOOKUP(D309,Акции!D267:G1647,2,0)</f>
        <v>80.650000000000006</v>
      </c>
      <c r="D309" s="19">
        <v>44102</v>
      </c>
      <c r="E309" s="20">
        <v>-420</v>
      </c>
      <c r="F309" s="20">
        <v>-420</v>
      </c>
      <c r="G309" s="13">
        <f t="shared" si="4"/>
        <v>-33873</v>
      </c>
    </row>
    <row r="310" spans="3:7" x14ac:dyDescent="0.3">
      <c r="C310" s="13">
        <f>VLOOKUP(D310,Акции!D268:G1648,2,0)</f>
        <v>92.2</v>
      </c>
      <c r="D310" s="19">
        <v>44126</v>
      </c>
      <c r="E310" s="20">
        <v>220</v>
      </c>
      <c r="F310" s="20">
        <v>220</v>
      </c>
      <c r="G310" s="13">
        <f t="shared" si="4"/>
        <v>20284</v>
      </c>
    </row>
    <row r="311" spans="3:7" x14ac:dyDescent="0.3">
      <c r="C311" s="13">
        <f>VLOOKUP(D311,Акции!D269:G1649,2,0)</f>
        <v>93.59</v>
      </c>
      <c r="D311" s="19">
        <v>44130</v>
      </c>
      <c r="E311" s="20">
        <v>2530</v>
      </c>
      <c r="F311" s="20">
        <v>2530</v>
      </c>
      <c r="G311" s="13">
        <f t="shared" si="4"/>
        <v>236782.7</v>
      </c>
    </row>
  </sheetData>
  <mergeCells count="6">
    <mergeCell ref="A35:A40"/>
    <mergeCell ref="A5:A10"/>
    <mergeCell ref="A11:A16"/>
    <mergeCell ref="A17:A22"/>
    <mergeCell ref="A23:A28"/>
    <mergeCell ref="A29:A3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M1381"/>
  <sheetViews>
    <sheetView workbookViewId="0">
      <selection activeCell="E6" sqref="E6"/>
    </sheetView>
  </sheetViews>
  <sheetFormatPr defaultRowHeight="14.4" x14ac:dyDescent="0.3"/>
  <cols>
    <col min="4" max="4" width="18.109375" style="11" bestFit="1" customWidth="1"/>
    <col min="5" max="5" width="8.88671875" style="9"/>
    <col min="6" max="6" width="11.44140625" style="9" bestFit="1" customWidth="1"/>
    <col min="7" max="7" width="10.44140625" bestFit="1" customWidth="1"/>
    <col min="12" max="12" width="23.109375" bestFit="1" customWidth="1"/>
  </cols>
  <sheetData>
    <row r="1" spans="4:13" x14ac:dyDescent="0.3">
      <c r="D1" s="10" t="s">
        <v>49</v>
      </c>
      <c r="E1" s="8" t="s">
        <v>50</v>
      </c>
      <c r="F1" s="8" t="s">
        <v>51</v>
      </c>
      <c r="G1" s="1" t="s">
        <v>52</v>
      </c>
    </row>
    <row r="2" spans="4:13" x14ac:dyDescent="0.3">
      <c r="D2" s="10">
        <v>42152</v>
      </c>
      <c r="E2" s="9">
        <v>56.1</v>
      </c>
      <c r="F2" s="9">
        <v>2135800</v>
      </c>
      <c r="G2" t="s">
        <v>53</v>
      </c>
    </row>
    <row r="3" spans="4:13" x14ac:dyDescent="0.3">
      <c r="D3" s="10">
        <v>42153</v>
      </c>
      <c r="E3" s="9">
        <v>56.29</v>
      </c>
      <c r="F3" s="9">
        <v>3676900</v>
      </c>
      <c r="G3" t="s">
        <v>53</v>
      </c>
      <c r="H3">
        <f>(E3-E2)/E2</f>
        <v>3.3868092691621697E-3</v>
      </c>
    </row>
    <row r="4" spans="4:13" ht="15" thickBot="1" x14ac:dyDescent="0.35">
      <c r="D4" s="10">
        <v>42156</v>
      </c>
      <c r="E4" s="9">
        <v>56.01</v>
      </c>
      <c r="F4" s="9">
        <v>2128500</v>
      </c>
      <c r="G4" t="s">
        <v>53</v>
      </c>
      <c r="H4" s="13">
        <f t="shared" ref="H4:H67" si="0">(E4-E3)/E3</f>
        <v>-4.9742405400604222E-3</v>
      </c>
    </row>
    <row r="5" spans="4:13" x14ac:dyDescent="0.3">
      <c r="D5" s="10">
        <v>42157</v>
      </c>
      <c r="E5" s="9">
        <v>55.17</v>
      </c>
      <c r="F5" s="9">
        <v>2221200</v>
      </c>
      <c r="G5" t="s">
        <v>53</v>
      </c>
      <c r="H5" s="13">
        <f t="shared" si="0"/>
        <v>-1.499732190680229E-2</v>
      </c>
      <c r="L5" s="24" t="s">
        <v>2930</v>
      </c>
      <c r="M5" s="24"/>
    </row>
    <row r="6" spans="4:13" x14ac:dyDescent="0.3">
      <c r="D6" s="10">
        <v>42158</v>
      </c>
      <c r="E6" s="9">
        <v>54.38</v>
      </c>
      <c r="F6" s="9">
        <v>2655600</v>
      </c>
      <c r="G6" t="s">
        <v>53</v>
      </c>
      <c r="H6" s="13">
        <f t="shared" si="0"/>
        <v>-1.4319376472720666E-2</v>
      </c>
      <c r="L6" s="22"/>
      <c r="M6" s="22"/>
    </row>
    <row r="7" spans="4:13" x14ac:dyDescent="0.3">
      <c r="D7" s="10">
        <v>42159</v>
      </c>
      <c r="E7" s="9">
        <v>54.29</v>
      </c>
      <c r="F7" s="9">
        <v>3265500</v>
      </c>
      <c r="G7" t="s">
        <v>53</v>
      </c>
      <c r="H7" s="13">
        <f t="shared" si="0"/>
        <v>-1.6550202280250718E-3</v>
      </c>
      <c r="L7" s="22" t="s">
        <v>2931</v>
      </c>
      <c r="M7" s="22">
        <v>4.3021091218539486E-4</v>
      </c>
    </row>
    <row r="8" spans="4:13" x14ac:dyDescent="0.3">
      <c r="D8" s="10">
        <v>42160</v>
      </c>
      <c r="E8" s="9">
        <v>53.44</v>
      </c>
      <c r="F8" s="9">
        <v>3394300</v>
      </c>
      <c r="G8" t="s">
        <v>53</v>
      </c>
      <c r="H8" s="13">
        <f t="shared" si="0"/>
        <v>-1.5656658684840698E-2</v>
      </c>
      <c r="L8" s="22" t="s">
        <v>2932</v>
      </c>
      <c r="M8" s="22">
        <v>3.6853207784683263E-4</v>
      </c>
    </row>
    <row r="9" spans="4:13" x14ac:dyDescent="0.3">
      <c r="D9" s="10">
        <v>42163</v>
      </c>
      <c r="E9" s="9">
        <v>53.46</v>
      </c>
      <c r="F9" s="9">
        <v>2791700</v>
      </c>
      <c r="G9" t="s">
        <v>53</v>
      </c>
      <c r="H9" s="13">
        <f t="shared" si="0"/>
        <v>3.7425149700604654E-4</v>
      </c>
      <c r="L9" s="22" t="s">
        <v>2933</v>
      </c>
      <c r="M9" s="22">
        <v>1.1947431302268847E-3</v>
      </c>
    </row>
    <row r="10" spans="4:13" x14ac:dyDescent="0.3">
      <c r="D10" s="10">
        <v>42164</v>
      </c>
      <c r="E10" s="9">
        <v>53.46</v>
      </c>
      <c r="F10" s="9">
        <v>2862100</v>
      </c>
      <c r="G10" t="s">
        <v>53</v>
      </c>
      <c r="H10" s="13">
        <f t="shared" si="0"/>
        <v>0</v>
      </c>
      <c r="L10" s="22" t="s">
        <v>2934</v>
      </c>
      <c r="M10" s="22">
        <v>0</v>
      </c>
    </row>
    <row r="11" spans="4:13" x14ac:dyDescent="0.3">
      <c r="D11" s="10">
        <v>42165</v>
      </c>
      <c r="E11" s="9">
        <v>53.89</v>
      </c>
      <c r="F11" s="9">
        <v>3021900</v>
      </c>
      <c r="G11" t="s">
        <v>53</v>
      </c>
      <c r="H11" s="13">
        <f t="shared" si="0"/>
        <v>8.0433969322858158E-3</v>
      </c>
      <c r="L11" s="22" t="s">
        <v>2935</v>
      </c>
      <c r="M11" s="22">
        <v>1.3685397897850881E-2</v>
      </c>
    </row>
    <row r="12" spans="4:13" x14ac:dyDescent="0.3">
      <c r="D12" s="10">
        <v>42166</v>
      </c>
      <c r="E12" s="9">
        <v>54.31</v>
      </c>
      <c r="F12" s="9">
        <v>2495900</v>
      </c>
      <c r="G12" t="s">
        <v>53</v>
      </c>
      <c r="H12" s="13">
        <f t="shared" si="0"/>
        <v>7.7936537390981943E-3</v>
      </c>
      <c r="L12" s="22" t="s">
        <v>2936</v>
      </c>
      <c r="M12" s="22">
        <v>1.872901156225013E-4</v>
      </c>
    </row>
    <row r="13" spans="4:13" x14ac:dyDescent="0.3">
      <c r="D13" s="10">
        <v>42167</v>
      </c>
      <c r="E13" s="9">
        <v>53.93</v>
      </c>
      <c r="F13" s="9">
        <v>1884300</v>
      </c>
      <c r="G13" t="s">
        <v>53</v>
      </c>
      <c r="H13" s="13">
        <f t="shared" si="0"/>
        <v>-6.9968698213957381E-3</v>
      </c>
      <c r="L13" s="22" t="s">
        <v>2937</v>
      </c>
      <c r="M13" s="22">
        <v>15.555072610579504</v>
      </c>
    </row>
    <row r="14" spans="4:13" x14ac:dyDescent="0.3">
      <c r="D14" s="10">
        <v>42170</v>
      </c>
      <c r="E14" s="9">
        <v>53.65</v>
      </c>
      <c r="F14" s="9">
        <v>1814900</v>
      </c>
      <c r="G14" t="s">
        <v>53</v>
      </c>
      <c r="H14" s="13">
        <f t="shared" si="0"/>
        <v>-5.1919154459484727E-3</v>
      </c>
      <c r="L14" s="22" t="s">
        <v>2938</v>
      </c>
      <c r="M14" s="22">
        <v>-0.1041823385826</v>
      </c>
    </row>
    <row r="15" spans="4:13" x14ac:dyDescent="0.3">
      <c r="D15" s="10">
        <v>42171</v>
      </c>
      <c r="E15" s="9">
        <v>53.73</v>
      </c>
      <c r="F15" s="9">
        <v>2673200</v>
      </c>
      <c r="G15" t="s">
        <v>53</v>
      </c>
      <c r="H15" s="13">
        <f t="shared" si="0"/>
        <v>1.4911463187324938E-3</v>
      </c>
      <c r="L15" s="22" t="s">
        <v>2939</v>
      </c>
      <c r="M15" s="22">
        <v>0.23265311243861642</v>
      </c>
    </row>
    <row r="16" spans="4:13" x14ac:dyDescent="0.3">
      <c r="D16" s="10">
        <v>42172</v>
      </c>
      <c r="E16" s="9">
        <v>54.06</v>
      </c>
      <c r="F16" s="9">
        <v>2032200</v>
      </c>
      <c r="G16" t="s">
        <v>53</v>
      </c>
      <c r="H16" s="13">
        <f t="shared" si="0"/>
        <v>6.1418202121720717E-3</v>
      </c>
      <c r="L16" s="22" t="s">
        <v>2940</v>
      </c>
      <c r="M16" s="22">
        <v>-0.1158272491028338</v>
      </c>
    </row>
    <row r="17" spans="4:13" x14ac:dyDescent="0.3">
      <c r="D17" s="10">
        <v>42173</v>
      </c>
      <c r="E17" s="9">
        <v>54.83</v>
      </c>
      <c r="F17" s="9">
        <v>2069300</v>
      </c>
      <c r="G17" t="s">
        <v>53</v>
      </c>
      <c r="H17" s="13">
        <f t="shared" si="0"/>
        <v>1.4243433222345468E-2</v>
      </c>
      <c r="L17" s="22" t="s">
        <v>2941</v>
      </c>
      <c r="M17" s="22">
        <v>0.1168258633357826</v>
      </c>
    </row>
    <row r="18" spans="4:13" x14ac:dyDescent="0.3">
      <c r="D18" s="10">
        <v>42174</v>
      </c>
      <c r="E18" s="9">
        <v>54.47</v>
      </c>
      <c r="F18" s="9">
        <v>2629400</v>
      </c>
      <c r="G18" t="s">
        <v>53</v>
      </c>
      <c r="H18" s="13">
        <f t="shared" si="0"/>
        <v>-6.5657486777311591E-3</v>
      </c>
      <c r="L18" s="22" t="s">
        <v>2942</v>
      </c>
      <c r="M18" s="22">
        <v>0.59326084790365952</v>
      </c>
    </row>
    <row r="19" spans="4:13" ht="15" thickBot="1" x14ac:dyDescent="0.35">
      <c r="D19" s="10">
        <v>42177</v>
      </c>
      <c r="E19" s="9">
        <v>54.24</v>
      </c>
      <c r="F19" s="9">
        <v>1568200</v>
      </c>
      <c r="G19" t="s">
        <v>53</v>
      </c>
      <c r="H19" s="13">
        <f t="shared" si="0"/>
        <v>-4.2225078024600128E-3</v>
      </c>
      <c r="L19" s="23" t="s">
        <v>2943</v>
      </c>
      <c r="M19" s="23">
        <v>1379</v>
      </c>
    </row>
    <row r="20" spans="4:13" x14ac:dyDescent="0.3">
      <c r="D20" s="10">
        <v>42178</v>
      </c>
      <c r="E20" s="9">
        <v>53.34</v>
      </c>
      <c r="F20" s="9">
        <v>2565400</v>
      </c>
      <c r="G20" t="s">
        <v>53</v>
      </c>
      <c r="H20" s="13">
        <f t="shared" si="0"/>
        <v>-1.6592920353982275E-2</v>
      </c>
    </row>
    <row r="21" spans="4:13" x14ac:dyDescent="0.3">
      <c r="D21" s="10">
        <v>42179</v>
      </c>
      <c r="E21" s="9">
        <v>52.96</v>
      </c>
      <c r="F21" s="9">
        <v>2866000</v>
      </c>
      <c r="G21" t="s">
        <v>53</v>
      </c>
      <c r="H21" s="13">
        <f t="shared" si="0"/>
        <v>-7.124109486314258E-3</v>
      </c>
    </row>
    <row r="22" spans="4:13" x14ac:dyDescent="0.3">
      <c r="D22" s="10">
        <v>42180</v>
      </c>
      <c r="E22" s="9">
        <v>52.62</v>
      </c>
      <c r="F22" s="9">
        <v>1958800</v>
      </c>
      <c r="G22" t="s">
        <v>53</v>
      </c>
      <c r="H22" s="13">
        <f t="shared" si="0"/>
        <v>-6.4199395770393394E-3</v>
      </c>
    </row>
    <row r="23" spans="4:13" x14ac:dyDescent="0.3">
      <c r="D23" s="10">
        <v>42181</v>
      </c>
      <c r="E23" s="9">
        <v>52.91</v>
      </c>
      <c r="F23" s="9">
        <v>2194200</v>
      </c>
      <c r="G23" t="s">
        <v>53</v>
      </c>
      <c r="H23" s="13">
        <f t="shared" si="0"/>
        <v>5.5112124667426677E-3</v>
      </c>
    </row>
    <row r="24" spans="4:13" x14ac:dyDescent="0.3">
      <c r="D24" s="10">
        <v>42184</v>
      </c>
      <c r="E24" s="9">
        <v>52.8</v>
      </c>
      <c r="F24" s="9">
        <v>2368300</v>
      </c>
      <c r="G24" t="s">
        <v>53</v>
      </c>
      <c r="H24" s="13">
        <f t="shared" si="0"/>
        <v>-2.0790020790020683E-3</v>
      </c>
    </row>
    <row r="25" spans="4:13" x14ac:dyDescent="0.3">
      <c r="D25" s="10">
        <v>42185</v>
      </c>
      <c r="E25" s="9">
        <v>52.97</v>
      </c>
      <c r="F25" s="9">
        <v>3239300</v>
      </c>
      <c r="G25" t="s">
        <v>53</v>
      </c>
      <c r="H25" s="13">
        <f t="shared" si="0"/>
        <v>3.2196969696970021E-3</v>
      </c>
    </row>
    <row r="26" spans="4:13" x14ac:dyDescent="0.3">
      <c r="D26" s="10">
        <v>42186</v>
      </c>
      <c r="E26" s="9">
        <v>53.29</v>
      </c>
      <c r="F26" s="9">
        <v>2664500</v>
      </c>
      <c r="G26" t="s">
        <v>53</v>
      </c>
      <c r="H26" s="13">
        <f t="shared" si="0"/>
        <v>6.0411553709647028E-3</v>
      </c>
    </row>
    <row r="27" spans="4:13" x14ac:dyDescent="0.3">
      <c r="D27" s="10">
        <v>42187</v>
      </c>
      <c r="E27" s="9">
        <v>54.23</v>
      </c>
      <c r="F27" s="9">
        <v>2125300</v>
      </c>
      <c r="G27" t="s">
        <v>53</v>
      </c>
      <c r="H27" s="13">
        <f t="shared" si="0"/>
        <v>1.7639331957215194E-2</v>
      </c>
    </row>
    <row r="28" spans="4:13" x14ac:dyDescent="0.3">
      <c r="D28" s="10">
        <v>42191</v>
      </c>
      <c r="E28" s="9">
        <v>54.53</v>
      </c>
      <c r="F28" s="9">
        <v>3266700</v>
      </c>
      <c r="G28" t="s">
        <v>53</v>
      </c>
      <c r="H28" s="13">
        <f t="shared" si="0"/>
        <v>5.5319933616080454E-3</v>
      </c>
    </row>
    <row r="29" spans="4:13" x14ac:dyDescent="0.3">
      <c r="D29" s="10">
        <v>42192</v>
      </c>
      <c r="E29" s="9">
        <v>56.08</v>
      </c>
      <c r="F29" s="9">
        <v>4446500</v>
      </c>
      <c r="G29" t="s">
        <v>53</v>
      </c>
      <c r="H29" s="13">
        <f t="shared" si="0"/>
        <v>2.8424720337428884E-2</v>
      </c>
    </row>
    <row r="30" spans="4:13" x14ac:dyDescent="0.3">
      <c r="D30" s="10">
        <v>42193</v>
      </c>
      <c r="E30" s="9">
        <v>56.03</v>
      </c>
      <c r="F30" s="9">
        <v>2975000</v>
      </c>
      <c r="G30" t="s">
        <v>53</v>
      </c>
      <c r="H30" s="13">
        <f t="shared" si="0"/>
        <v>-8.9158345221107636E-4</v>
      </c>
    </row>
    <row r="31" spans="4:13" x14ac:dyDescent="0.3">
      <c r="D31" s="10">
        <v>42194</v>
      </c>
      <c r="E31" s="9">
        <v>55.52</v>
      </c>
      <c r="F31" s="9">
        <v>3339400</v>
      </c>
      <c r="G31" t="s">
        <v>53</v>
      </c>
      <c r="H31" s="13">
        <f t="shared" si="0"/>
        <v>-9.1022666428698558E-3</v>
      </c>
    </row>
    <row r="32" spans="4:13" x14ac:dyDescent="0.3">
      <c r="D32" s="10">
        <v>42195</v>
      </c>
      <c r="E32" s="9">
        <v>55.56</v>
      </c>
      <c r="F32" s="9">
        <v>2806400</v>
      </c>
      <c r="G32" t="s">
        <v>53</v>
      </c>
      <c r="H32" s="13">
        <f t="shared" si="0"/>
        <v>7.2046109510084911E-4</v>
      </c>
    </row>
    <row r="33" spans="4:8" x14ac:dyDescent="0.3">
      <c r="D33" s="10">
        <v>42198</v>
      </c>
      <c r="E33" s="9">
        <v>55.34</v>
      </c>
      <c r="F33" s="9">
        <v>2215500</v>
      </c>
      <c r="G33" t="s">
        <v>53</v>
      </c>
      <c r="H33" s="13">
        <f t="shared" si="0"/>
        <v>-3.959683225341952E-3</v>
      </c>
    </row>
    <row r="34" spans="4:8" x14ac:dyDescent="0.3">
      <c r="D34" s="10">
        <v>42199</v>
      </c>
      <c r="E34" s="9">
        <v>55.19</v>
      </c>
      <c r="F34" s="9">
        <v>1929500</v>
      </c>
      <c r="G34" t="s">
        <v>53</v>
      </c>
      <c r="H34" s="13">
        <f t="shared" si="0"/>
        <v>-2.7105168052042948E-3</v>
      </c>
    </row>
    <row r="35" spans="4:8" x14ac:dyDescent="0.3">
      <c r="D35" s="10">
        <v>42200</v>
      </c>
      <c r="E35" s="9">
        <v>55.68</v>
      </c>
      <c r="F35" s="9">
        <v>2418800</v>
      </c>
      <c r="G35" t="s">
        <v>53</v>
      </c>
      <c r="H35" s="13">
        <f t="shared" si="0"/>
        <v>8.8784200036238822E-3</v>
      </c>
    </row>
    <row r="36" spans="4:8" x14ac:dyDescent="0.3">
      <c r="D36" s="10">
        <v>42201</v>
      </c>
      <c r="E36" s="9">
        <v>56.36</v>
      </c>
      <c r="F36" s="9">
        <v>2497000</v>
      </c>
      <c r="G36" t="s">
        <v>53</v>
      </c>
      <c r="H36" s="13">
        <f t="shared" si="0"/>
        <v>1.2212643678160915E-2</v>
      </c>
    </row>
    <row r="37" spans="4:8" x14ac:dyDescent="0.3">
      <c r="D37" s="10">
        <v>42202</v>
      </c>
      <c r="E37" s="9">
        <v>55.72</v>
      </c>
      <c r="F37" s="9">
        <v>2824500</v>
      </c>
      <c r="G37" t="s">
        <v>53</v>
      </c>
      <c r="H37" s="13">
        <f t="shared" si="0"/>
        <v>-1.135557132718241E-2</v>
      </c>
    </row>
    <row r="38" spans="4:8" x14ac:dyDescent="0.3">
      <c r="D38" s="10">
        <v>42205</v>
      </c>
      <c r="E38" s="9">
        <v>55.54</v>
      </c>
      <c r="F38" s="9">
        <v>2747500</v>
      </c>
      <c r="G38" t="s">
        <v>53</v>
      </c>
      <c r="H38" s="13">
        <f t="shared" si="0"/>
        <v>-3.2304379038047329E-3</v>
      </c>
    </row>
    <row r="39" spans="4:8" x14ac:dyDescent="0.3">
      <c r="D39" s="10">
        <v>42206</v>
      </c>
      <c r="E39" s="9">
        <v>54.89</v>
      </c>
      <c r="F39" s="9">
        <v>2201300</v>
      </c>
      <c r="G39" t="s">
        <v>53</v>
      </c>
      <c r="H39" s="13">
        <f t="shared" si="0"/>
        <v>-1.1703276917536885E-2</v>
      </c>
    </row>
    <row r="40" spans="4:8" x14ac:dyDescent="0.3">
      <c r="D40" s="10">
        <v>42207</v>
      </c>
      <c r="E40" s="9">
        <v>55.21</v>
      </c>
      <c r="F40" s="9">
        <v>3186400</v>
      </c>
      <c r="G40" t="s">
        <v>53</v>
      </c>
      <c r="H40" s="13">
        <f t="shared" si="0"/>
        <v>5.8298415011841919E-3</v>
      </c>
    </row>
    <row r="41" spans="4:8" x14ac:dyDescent="0.3">
      <c r="D41" s="10">
        <v>42208</v>
      </c>
      <c r="E41" s="9">
        <v>54.59</v>
      </c>
      <c r="F41" s="9">
        <v>3534300</v>
      </c>
      <c r="G41" t="s">
        <v>53</v>
      </c>
      <c r="H41" s="13">
        <f t="shared" si="0"/>
        <v>-1.122984966491573E-2</v>
      </c>
    </row>
    <row r="42" spans="4:8" x14ac:dyDescent="0.3">
      <c r="D42" s="10">
        <v>42209</v>
      </c>
      <c r="E42" s="9">
        <v>54.6</v>
      </c>
      <c r="F42" s="9">
        <v>3025400</v>
      </c>
      <c r="G42" t="s">
        <v>53</v>
      </c>
      <c r="H42" s="13">
        <f t="shared" si="0"/>
        <v>1.8318373328444788E-4</v>
      </c>
    </row>
    <row r="43" spans="4:8" x14ac:dyDescent="0.3">
      <c r="D43" s="10">
        <v>42212</v>
      </c>
      <c r="E43" s="9">
        <v>55.74</v>
      </c>
      <c r="F43" s="9">
        <v>2789900</v>
      </c>
      <c r="G43" t="s">
        <v>53</v>
      </c>
      <c r="H43" s="13">
        <f t="shared" si="0"/>
        <v>2.0879120879120888E-2</v>
      </c>
    </row>
    <row r="44" spans="4:8" x14ac:dyDescent="0.3">
      <c r="D44" s="10">
        <v>42213</v>
      </c>
      <c r="E44" s="9">
        <v>55.89</v>
      </c>
      <c r="F44" s="9">
        <v>2687100</v>
      </c>
      <c r="G44" t="s">
        <v>53</v>
      </c>
      <c r="H44" s="13">
        <f t="shared" si="0"/>
        <v>2.6910656620021275E-3</v>
      </c>
    </row>
    <row r="45" spans="4:8" x14ac:dyDescent="0.3">
      <c r="D45" s="10">
        <v>42214</v>
      </c>
      <c r="E45" s="9">
        <v>55.94</v>
      </c>
      <c r="F45" s="9">
        <v>2497200</v>
      </c>
      <c r="G45" t="s">
        <v>53</v>
      </c>
      <c r="H45" s="13">
        <f t="shared" si="0"/>
        <v>8.9461442118441868E-4</v>
      </c>
    </row>
    <row r="46" spans="4:8" x14ac:dyDescent="0.3">
      <c r="D46" s="10">
        <v>42215</v>
      </c>
      <c r="E46" s="9">
        <v>56.32</v>
      </c>
      <c r="F46" s="9">
        <v>1994100</v>
      </c>
      <c r="G46" t="s">
        <v>53</v>
      </c>
      <c r="H46" s="13">
        <f t="shared" si="0"/>
        <v>6.7929924919557126E-3</v>
      </c>
    </row>
    <row r="47" spans="4:8" x14ac:dyDescent="0.3">
      <c r="D47" s="10">
        <v>42216</v>
      </c>
      <c r="E47" s="9">
        <v>56.57</v>
      </c>
      <c r="F47" s="9">
        <v>2414600</v>
      </c>
      <c r="G47" t="s">
        <v>53</v>
      </c>
      <c r="H47" s="13">
        <f t="shared" si="0"/>
        <v>4.4389204545454549E-3</v>
      </c>
    </row>
    <row r="48" spans="4:8" x14ac:dyDescent="0.3">
      <c r="D48" s="10">
        <v>42219</v>
      </c>
      <c r="E48" s="9">
        <v>57.06</v>
      </c>
      <c r="F48" s="9">
        <v>2458600</v>
      </c>
      <c r="G48" t="s">
        <v>53</v>
      </c>
      <c r="H48" s="13">
        <f t="shared" si="0"/>
        <v>8.6618348948206119E-3</v>
      </c>
    </row>
    <row r="49" spans="4:8" x14ac:dyDescent="0.3">
      <c r="D49" s="10">
        <v>42220</v>
      </c>
      <c r="E49" s="9">
        <v>56.39</v>
      </c>
      <c r="F49" s="9">
        <v>2200000</v>
      </c>
      <c r="G49" t="s">
        <v>53</v>
      </c>
      <c r="H49" s="13">
        <f t="shared" si="0"/>
        <v>-1.1742025937609563E-2</v>
      </c>
    </row>
    <row r="50" spans="4:8" x14ac:dyDescent="0.3">
      <c r="D50" s="10">
        <v>42221</v>
      </c>
      <c r="E50" s="9">
        <v>56.65</v>
      </c>
      <c r="F50" s="9">
        <v>2305200</v>
      </c>
      <c r="G50" t="s">
        <v>53</v>
      </c>
      <c r="H50" s="13">
        <f t="shared" si="0"/>
        <v>4.6107465862741271E-3</v>
      </c>
    </row>
    <row r="51" spans="4:8" x14ac:dyDescent="0.3">
      <c r="D51" s="10">
        <v>42222</v>
      </c>
      <c r="E51" s="9">
        <v>56.26</v>
      </c>
      <c r="F51" s="9">
        <v>2204900</v>
      </c>
      <c r="G51" t="s">
        <v>53</v>
      </c>
      <c r="H51" s="13">
        <f t="shared" si="0"/>
        <v>-6.8843777581641761E-3</v>
      </c>
    </row>
    <row r="52" spans="4:8" x14ac:dyDescent="0.3">
      <c r="D52" s="10">
        <v>42223</v>
      </c>
      <c r="E52" s="9">
        <v>56.77</v>
      </c>
      <c r="F52" s="9">
        <v>2038400</v>
      </c>
      <c r="G52" t="s">
        <v>53</v>
      </c>
      <c r="H52" s="13">
        <f t="shared" si="0"/>
        <v>9.0650551013154133E-3</v>
      </c>
    </row>
    <row r="53" spans="4:8" x14ac:dyDescent="0.3">
      <c r="D53" s="10">
        <v>42226</v>
      </c>
      <c r="E53" s="9">
        <v>56.71</v>
      </c>
      <c r="F53" s="9">
        <v>2511500</v>
      </c>
      <c r="G53" t="s">
        <v>53</v>
      </c>
      <c r="H53" s="13">
        <f t="shared" si="0"/>
        <v>-1.0568962480183596E-3</v>
      </c>
    </row>
    <row r="54" spans="4:8" x14ac:dyDescent="0.3">
      <c r="D54" s="10">
        <v>42227</v>
      </c>
      <c r="E54" s="9">
        <v>56.85</v>
      </c>
      <c r="F54" s="9">
        <v>2383300</v>
      </c>
      <c r="G54" t="s">
        <v>53</v>
      </c>
      <c r="H54" s="13">
        <f t="shared" si="0"/>
        <v>2.4687004055722194E-3</v>
      </c>
    </row>
    <row r="55" spans="4:8" x14ac:dyDescent="0.3">
      <c r="D55" s="10">
        <v>42228</v>
      </c>
      <c r="E55" s="9">
        <v>57.57</v>
      </c>
      <c r="F55" s="9">
        <v>2444800</v>
      </c>
      <c r="G55" t="s">
        <v>53</v>
      </c>
      <c r="H55" s="13">
        <f t="shared" si="0"/>
        <v>1.266490765171502E-2</v>
      </c>
    </row>
    <row r="56" spans="4:8" x14ac:dyDescent="0.3">
      <c r="D56" s="10">
        <v>42229</v>
      </c>
      <c r="E56" s="9">
        <v>57.55</v>
      </c>
      <c r="F56" s="9">
        <v>1887300</v>
      </c>
      <c r="G56" t="s">
        <v>53</v>
      </c>
      <c r="H56" s="13">
        <f t="shared" si="0"/>
        <v>-3.4740316136882274E-4</v>
      </c>
    </row>
    <row r="57" spans="4:8" x14ac:dyDescent="0.3">
      <c r="D57" s="10">
        <v>42230</v>
      </c>
      <c r="E57" s="9">
        <v>58.2</v>
      </c>
      <c r="F57" s="9">
        <v>1933500</v>
      </c>
      <c r="G57" t="s">
        <v>53</v>
      </c>
      <c r="H57" s="13">
        <f t="shared" si="0"/>
        <v>1.1294526498696885E-2</v>
      </c>
    </row>
    <row r="58" spans="4:8" x14ac:dyDescent="0.3">
      <c r="D58" s="10">
        <v>42233</v>
      </c>
      <c r="E58" s="9">
        <v>58.35</v>
      </c>
      <c r="F58" s="9">
        <v>2194300</v>
      </c>
      <c r="G58" t="s">
        <v>53</v>
      </c>
      <c r="H58" s="13">
        <f t="shared" si="0"/>
        <v>2.5773195876288416E-3</v>
      </c>
    </row>
    <row r="59" spans="4:8" x14ac:dyDescent="0.3">
      <c r="D59" s="10">
        <v>42234</v>
      </c>
      <c r="E59" s="9">
        <v>58.27</v>
      </c>
      <c r="F59" s="9">
        <v>1954000</v>
      </c>
      <c r="G59" t="s">
        <v>53</v>
      </c>
      <c r="H59" s="13">
        <f t="shared" si="0"/>
        <v>-1.3710368466152236E-3</v>
      </c>
    </row>
    <row r="60" spans="4:8" x14ac:dyDescent="0.3">
      <c r="D60" s="10">
        <v>42235</v>
      </c>
      <c r="E60" s="9">
        <v>58.8</v>
      </c>
      <c r="F60" s="9">
        <v>2580600</v>
      </c>
      <c r="G60" t="s">
        <v>53</v>
      </c>
      <c r="H60" s="13">
        <f t="shared" si="0"/>
        <v>9.0955894971682522E-3</v>
      </c>
    </row>
    <row r="61" spans="4:8" x14ac:dyDescent="0.3">
      <c r="D61" s="10">
        <v>42236</v>
      </c>
      <c r="E61" s="9">
        <v>58.37</v>
      </c>
      <c r="F61" s="9">
        <v>1856100</v>
      </c>
      <c r="G61" t="s">
        <v>53</v>
      </c>
      <c r="H61" s="13">
        <f t="shared" si="0"/>
        <v>-7.3129251700680227E-3</v>
      </c>
    </row>
    <row r="62" spans="4:8" x14ac:dyDescent="0.3">
      <c r="D62" s="10">
        <v>42237</v>
      </c>
      <c r="E62" s="9">
        <v>57.29</v>
      </c>
      <c r="F62" s="9">
        <v>3934300</v>
      </c>
      <c r="G62" t="s">
        <v>53</v>
      </c>
      <c r="H62" s="13">
        <f t="shared" si="0"/>
        <v>-1.8502655473702216E-2</v>
      </c>
    </row>
    <row r="63" spans="4:8" x14ac:dyDescent="0.3">
      <c r="D63" s="10">
        <v>42240</v>
      </c>
      <c r="E63" s="9">
        <v>54.83</v>
      </c>
      <c r="F63" s="9">
        <v>5660400</v>
      </c>
      <c r="G63" t="s">
        <v>53</v>
      </c>
      <c r="H63" s="13">
        <f t="shared" si="0"/>
        <v>-4.2939430965264459E-2</v>
      </c>
    </row>
    <row r="64" spans="4:8" x14ac:dyDescent="0.3">
      <c r="D64" s="10">
        <v>42241</v>
      </c>
      <c r="E64" s="9">
        <v>53.02</v>
      </c>
      <c r="F64" s="9">
        <v>4974600</v>
      </c>
      <c r="G64" t="s">
        <v>53</v>
      </c>
      <c r="H64" s="13">
        <f t="shared" si="0"/>
        <v>-3.3011125296370514E-2</v>
      </c>
    </row>
    <row r="65" spans="4:8" x14ac:dyDescent="0.3">
      <c r="D65" s="10">
        <v>42242</v>
      </c>
      <c r="E65" s="9">
        <v>54.01</v>
      </c>
      <c r="F65" s="9">
        <v>4407800</v>
      </c>
      <c r="G65" t="s">
        <v>53</v>
      </c>
      <c r="H65" s="13">
        <f t="shared" si="0"/>
        <v>1.8672199170124384E-2</v>
      </c>
    </row>
    <row r="66" spans="4:8" x14ac:dyDescent="0.3">
      <c r="D66" s="10">
        <v>42243</v>
      </c>
      <c r="E66" s="9">
        <v>54.91</v>
      </c>
      <c r="F66" s="9">
        <v>2909100</v>
      </c>
      <c r="G66" t="s">
        <v>53</v>
      </c>
      <c r="H66" s="13">
        <f t="shared" si="0"/>
        <v>1.6663580818366944E-2</v>
      </c>
    </row>
    <row r="67" spans="4:8" x14ac:dyDescent="0.3">
      <c r="D67" s="10">
        <v>42244</v>
      </c>
      <c r="E67" s="9">
        <v>54.9</v>
      </c>
      <c r="F67" s="9">
        <v>2105500</v>
      </c>
      <c r="G67" t="s">
        <v>53</v>
      </c>
      <c r="H67" s="13">
        <f t="shared" si="0"/>
        <v>-1.8211619012926627E-4</v>
      </c>
    </row>
    <row r="68" spans="4:8" x14ac:dyDescent="0.3">
      <c r="D68" s="10">
        <v>42247</v>
      </c>
      <c r="E68" s="9">
        <v>54.29</v>
      </c>
      <c r="F68" s="9">
        <v>3588900</v>
      </c>
      <c r="G68" t="s">
        <v>53</v>
      </c>
      <c r="H68" s="13">
        <f t="shared" ref="H68:H131" si="1">(E68-E67)/E67</f>
        <v>-1.1111111111111101E-2</v>
      </c>
    </row>
    <row r="69" spans="4:8" x14ac:dyDescent="0.3">
      <c r="D69" s="10">
        <v>42248</v>
      </c>
      <c r="E69" s="9">
        <v>52.99</v>
      </c>
      <c r="F69" s="9">
        <v>3281700</v>
      </c>
      <c r="G69" t="s">
        <v>53</v>
      </c>
      <c r="H69" s="13">
        <f t="shared" si="1"/>
        <v>-2.3945477988579798E-2</v>
      </c>
    </row>
    <row r="70" spans="4:8" x14ac:dyDescent="0.3">
      <c r="D70" s="10">
        <v>42249</v>
      </c>
      <c r="E70" s="9">
        <v>53.01</v>
      </c>
      <c r="F70" s="9">
        <v>2460900</v>
      </c>
      <c r="G70" t="s">
        <v>53</v>
      </c>
      <c r="H70" s="13">
        <f t="shared" si="1"/>
        <v>3.774297037176075E-4</v>
      </c>
    </row>
    <row r="71" spans="4:8" x14ac:dyDescent="0.3">
      <c r="D71" s="10">
        <v>42250</v>
      </c>
      <c r="E71" s="9">
        <v>53.35</v>
      </c>
      <c r="F71" s="9">
        <v>2339600</v>
      </c>
      <c r="G71" t="s">
        <v>53</v>
      </c>
      <c r="H71" s="13">
        <f t="shared" si="1"/>
        <v>6.4138841727976502E-3</v>
      </c>
    </row>
    <row r="72" spans="4:8" x14ac:dyDescent="0.3">
      <c r="D72" s="10">
        <v>42251</v>
      </c>
      <c r="E72" s="9">
        <v>52.54</v>
      </c>
      <c r="F72" s="9">
        <v>2595300</v>
      </c>
      <c r="G72" t="s">
        <v>53</v>
      </c>
      <c r="H72" s="13">
        <f t="shared" si="1"/>
        <v>-1.5182755388940998E-2</v>
      </c>
    </row>
    <row r="73" spans="4:8" x14ac:dyDescent="0.3">
      <c r="D73" s="10">
        <v>42255</v>
      </c>
      <c r="E73" s="9">
        <v>54.08</v>
      </c>
      <c r="F73" s="9">
        <v>3149600</v>
      </c>
      <c r="G73" t="s">
        <v>53</v>
      </c>
      <c r="H73" s="13">
        <f t="shared" si="1"/>
        <v>2.9311001141987043E-2</v>
      </c>
    </row>
    <row r="74" spans="4:8" x14ac:dyDescent="0.3">
      <c r="D74" s="10">
        <v>42256</v>
      </c>
      <c r="E74" s="9">
        <v>53.37</v>
      </c>
      <c r="F74" s="9">
        <v>2602800</v>
      </c>
      <c r="G74" t="s">
        <v>53</v>
      </c>
      <c r="H74" s="13">
        <f t="shared" si="1"/>
        <v>-1.3128698224852088E-2</v>
      </c>
    </row>
    <row r="75" spans="4:8" x14ac:dyDescent="0.3">
      <c r="D75" s="10">
        <v>42257</v>
      </c>
      <c r="E75" s="9">
        <v>53.39</v>
      </c>
      <c r="F75" s="9">
        <v>2172500</v>
      </c>
      <c r="G75" t="s">
        <v>53</v>
      </c>
      <c r="H75" s="13">
        <f t="shared" si="1"/>
        <v>3.7474236462437937E-4</v>
      </c>
    </row>
    <row r="76" spans="4:8" x14ac:dyDescent="0.3">
      <c r="D76" s="10">
        <v>42258</v>
      </c>
      <c r="E76" s="9">
        <v>53.78</v>
      </c>
      <c r="F76" s="9">
        <v>1804500</v>
      </c>
      <c r="G76" t="s">
        <v>53</v>
      </c>
      <c r="H76" s="13">
        <f t="shared" si="1"/>
        <v>7.3047387151152004E-3</v>
      </c>
    </row>
    <row r="77" spans="4:8" x14ac:dyDescent="0.3">
      <c r="D77" s="10">
        <v>42261</v>
      </c>
      <c r="E77" s="9">
        <v>53.68</v>
      </c>
      <c r="F77" s="9">
        <v>2063800</v>
      </c>
      <c r="G77" t="s">
        <v>53</v>
      </c>
      <c r="H77" s="13">
        <f t="shared" si="1"/>
        <v>-1.8594272963927375E-3</v>
      </c>
    </row>
    <row r="78" spans="4:8" x14ac:dyDescent="0.3">
      <c r="D78" s="10">
        <v>42262</v>
      </c>
      <c r="E78" s="9">
        <v>53.85</v>
      </c>
      <c r="F78" s="9">
        <v>2423800</v>
      </c>
      <c r="G78" t="s">
        <v>53</v>
      </c>
      <c r="H78" s="13">
        <f t="shared" si="1"/>
        <v>3.1669150521609858E-3</v>
      </c>
    </row>
    <row r="79" spans="4:8" x14ac:dyDescent="0.3">
      <c r="D79" s="10">
        <v>42263</v>
      </c>
      <c r="E79" s="9">
        <v>54.63</v>
      </c>
      <c r="F79" s="9">
        <v>4547200</v>
      </c>
      <c r="G79" t="s">
        <v>53</v>
      </c>
      <c r="H79" s="13">
        <f t="shared" si="1"/>
        <v>1.4484679665738182E-2</v>
      </c>
    </row>
    <row r="80" spans="4:8" x14ac:dyDescent="0.3">
      <c r="D80" s="10">
        <v>42264</v>
      </c>
      <c r="E80" s="9">
        <v>55.87</v>
      </c>
      <c r="F80" s="9">
        <v>5244400</v>
      </c>
      <c r="G80" t="s">
        <v>53</v>
      </c>
      <c r="H80" s="13">
        <f t="shared" si="1"/>
        <v>2.2698151198974826E-2</v>
      </c>
    </row>
    <row r="81" spans="4:8" x14ac:dyDescent="0.3">
      <c r="D81" s="10">
        <v>42265</v>
      </c>
      <c r="E81" s="9">
        <v>55.48</v>
      </c>
      <c r="F81" s="9">
        <v>3832700</v>
      </c>
      <c r="G81" t="s">
        <v>53</v>
      </c>
      <c r="H81" s="13">
        <f t="shared" si="1"/>
        <v>-6.9804904241990437E-3</v>
      </c>
    </row>
    <row r="82" spans="4:8" x14ac:dyDescent="0.3">
      <c r="D82" s="10">
        <v>42268</v>
      </c>
      <c r="E82" s="9">
        <v>55.6</v>
      </c>
      <c r="F82" s="9">
        <v>2823100</v>
      </c>
      <c r="G82" t="s">
        <v>53</v>
      </c>
      <c r="H82" s="13">
        <f t="shared" si="1"/>
        <v>2.1629416005768667E-3</v>
      </c>
    </row>
    <row r="83" spans="4:8" x14ac:dyDescent="0.3">
      <c r="D83" s="10">
        <v>42269</v>
      </c>
      <c r="E83" s="9">
        <v>54.72</v>
      </c>
      <c r="F83" s="9">
        <v>3559800</v>
      </c>
      <c r="G83" t="s">
        <v>53</v>
      </c>
      <c r="H83" s="13">
        <f t="shared" si="1"/>
        <v>-1.5827338129496448E-2</v>
      </c>
    </row>
    <row r="84" spans="4:8" x14ac:dyDescent="0.3">
      <c r="D84" s="10">
        <v>42270</v>
      </c>
      <c r="E84" s="9">
        <v>55.02</v>
      </c>
      <c r="F84" s="9">
        <v>1878500</v>
      </c>
      <c r="G84" t="s">
        <v>53</v>
      </c>
      <c r="H84" s="13">
        <f t="shared" si="1"/>
        <v>5.482456140350955E-3</v>
      </c>
    </row>
    <row r="85" spans="4:8" x14ac:dyDescent="0.3">
      <c r="D85" s="10">
        <v>42271</v>
      </c>
      <c r="E85" s="9">
        <v>55.46</v>
      </c>
      <c r="F85" s="9">
        <v>3829200</v>
      </c>
      <c r="G85" t="s">
        <v>53</v>
      </c>
      <c r="H85" s="13">
        <f t="shared" si="1"/>
        <v>7.9970919665575731E-3</v>
      </c>
    </row>
    <row r="86" spans="4:8" x14ac:dyDescent="0.3">
      <c r="D86" s="10">
        <v>42272</v>
      </c>
      <c r="E86" s="9">
        <v>55.99</v>
      </c>
      <c r="F86" s="9">
        <v>2718000</v>
      </c>
      <c r="G86" t="s">
        <v>53</v>
      </c>
      <c r="H86" s="13">
        <f t="shared" si="1"/>
        <v>9.5564370717634538E-3</v>
      </c>
    </row>
    <row r="87" spans="4:8" x14ac:dyDescent="0.3">
      <c r="D87" s="10">
        <v>42275</v>
      </c>
      <c r="E87" s="9">
        <v>55.86</v>
      </c>
      <c r="F87" s="9">
        <v>2413800</v>
      </c>
      <c r="G87" t="s">
        <v>53</v>
      </c>
      <c r="H87" s="13">
        <f t="shared" si="1"/>
        <v>-2.3218431862833105E-3</v>
      </c>
    </row>
    <row r="88" spans="4:8" x14ac:dyDescent="0.3">
      <c r="D88" s="10">
        <v>42276</v>
      </c>
      <c r="E88" s="9">
        <v>56.13</v>
      </c>
      <c r="F88" s="9">
        <v>2659800</v>
      </c>
      <c r="G88" t="s">
        <v>53</v>
      </c>
      <c r="H88" s="13">
        <f t="shared" si="1"/>
        <v>4.8335123523094011E-3</v>
      </c>
    </row>
    <row r="89" spans="4:8" x14ac:dyDescent="0.3">
      <c r="D89" s="10">
        <v>42277</v>
      </c>
      <c r="E89" s="9">
        <v>56.86</v>
      </c>
      <c r="F89" s="9">
        <v>2785200</v>
      </c>
      <c r="G89" t="s">
        <v>53</v>
      </c>
      <c r="H89" s="13">
        <f t="shared" si="1"/>
        <v>1.3005522893283394E-2</v>
      </c>
    </row>
    <row r="90" spans="4:8" x14ac:dyDescent="0.3">
      <c r="D90" s="10">
        <v>42278</v>
      </c>
      <c r="E90" s="9">
        <v>56.14</v>
      </c>
      <c r="F90" s="9">
        <v>4215600</v>
      </c>
      <c r="G90" t="s">
        <v>53</v>
      </c>
      <c r="H90" s="13">
        <f t="shared" si="1"/>
        <v>-1.266268026732323E-2</v>
      </c>
    </row>
    <row r="91" spans="4:8" x14ac:dyDescent="0.3">
      <c r="D91" s="10">
        <v>42279</v>
      </c>
      <c r="E91" s="9">
        <v>56.32</v>
      </c>
      <c r="F91" s="9">
        <v>5169200</v>
      </c>
      <c r="G91" t="s">
        <v>53</v>
      </c>
      <c r="H91" s="13">
        <f t="shared" si="1"/>
        <v>3.2062700391877396E-3</v>
      </c>
    </row>
    <row r="92" spans="4:8" x14ac:dyDescent="0.3">
      <c r="D92" s="10">
        <v>42282</v>
      </c>
      <c r="E92" s="9">
        <v>57.46</v>
      </c>
      <c r="F92" s="9">
        <v>3007300</v>
      </c>
      <c r="G92" t="s">
        <v>53</v>
      </c>
      <c r="H92" s="13">
        <f t="shared" si="1"/>
        <v>2.0241477272727283E-2</v>
      </c>
    </row>
    <row r="93" spans="4:8" x14ac:dyDescent="0.3">
      <c r="D93" s="10">
        <v>42283</v>
      </c>
      <c r="E93" s="9">
        <v>56.62</v>
      </c>
      <c r="F93" s="9">
        <v>3101500</v>
      </c>
      <c r="G93" t="s">
        <v>53</v>
      </c>
      <c r="H93" s="13">
        <f t="shared" si="1"/>
        <v>-1.4618865297598389E-2</v>
      </c>
    </row>
    <row r="94" spans="4:8" x14ac:dyDescent="0.3">
      <c r="D94" s="10">
        <v>42284</v>
      </c>
      <c r="E94" s="9">
        <v>56.04</v>
      </c>
      <c r="F94" s="9">
        <v>4452000</v>
      </c>
      <c r="G94" t="s">
        <v>53</v>
      </c>
      <c r="H94" s="13">
        <f t="shared" si="1"/>
        <v>-1.0243730130695837E-2</v>
      </c>
    </row>
    <row r="95" spans="4:8" x14ac:dyDescent="0.3">
      <c r="D95" s="10">
        <v>42285</v>
      </c>
      <c r="E95" s="9">
        <v>56.87</v>
      </c>
      <c r="F95" s="9">
        <v>3397500</v>
      </c>
      <c r="G95" t="s">
        <v>53</v>
      </c>
      <c r="H95" s="13">
        <f t="shared" si="1"/>
        <v>1.4810849393290476E-2</v>
      </c>
    </row>
    <row r="96" spans="4:8" x14ac:dyDescent="0.3">
      <c r="D96" s="10">
        <v>42286</v>
      </c>
      <c r="E96" s="9">
        <v>56.74</v>
      </c>
      <c r="F96" s="9">
        <v>2043000</v>
      </c>
      <c r="G96" t="s">
        <v>53</v>
      </c>
      <c r="H96" s="13">
        <f t="shared" si="1"/>
        <v>-2.2859152452962099E-3</v>
      </c>
    </row>
    <row r="97" spans="4:8" x14ac:dyDescent="0.3">
      <c r="D97" s="10">
        <v>42289</v>
      </c>
      <c r="E97" s="9">
        <v>57.56</v>
      </c>
      <c r="F97" s="9">
        <v>2270700</v>
      </c>
      <c r="G97" t="s">
        <v>53</v>
      </c>
      <c r="H97" s="13">
        <f t="shared" si="1"/>
        <v>1.4451885794853724E-2</v>
      </c>
    </row>
    <row r="98" spans="4:8" x14ac:dyDescent="0.3">
      <c r="D98" s="10">
        <v>42290</v>
      </c>
      <c r="E98" s="9">
        <v>57.65</v>
      </c>
      <c r="F98" s="9">
        <v>2143500</v>
      </c>
      <c r="G98" t="s">
        <v>53</v>
      </c>
      <c r="H98" s="13">
        <f t="shared" si="1"/>
        <v>1.5635858234884694E-3</v>
      </c>
    </row>
    <row r="99" spans="4:8" x14ac:dyDescent="0.3">
      <c r="D99" s="10">
        <v>42291</v>
      </c>
      <c r="E99" s="9">
        <v>58.15</v>
      </c>
      <c r="F99" s="9">
        <v>3887500</v>
      </c>
      <c r="G99" t="s">
        <v>53</v>
      </c>
      <c r="H99" s="13">
        <f t="shared" si="1"/>
        <v>8.6730268863833473E-3</v>
      </c>
    </row>
    <row r="100" spans="4:8" x14ac:dyDescent="0.3">
      <c r="D100" s="10">
        <v>42292</v>
      </c>
      <c r="E100" s="9">
        <v>58.72</v>
      </c>
      <c r="F100" s="9">
        <v>2754900</v>
      </c>
      <c r="G100" t="s">
        <v>53</v>
      </c>
      <c r="H100" s="13">
        <f t="shared" si="1"/>
        <v>9.8022355975924385E-3</v>
      </c>
    </row>
    <row r="101" spans="4:8" x14ac:dyDescent="0.3">
      <c r="D101" s="10">
        <v>42293</v>
      </c>
      <c r="E101" s="9">
        <v>58.54</v>
      </c>
      <c r="F101" s="9">
        <v>3033700</v>
      </c>
      <c r="G101" t="s">
        <v>53</v>
      </c>
      <c r="H101" s="13">
        <f t="shared" si="1"/>
        <v>-3.0653950953678428E-3</v>
      </c>
    </row>
    <row r="102" spans="4:8" x14ac:dyDescent="0.3">
      <c r="D102" s="10">
        <v>42296</v>
      </c>
      <c r="E102" s="9">
        <v>58.59</v>
      </c>
      <c r="F102" s="9">
        <v>2892100</v>
      </c>
      <c r="G102" t="s">
        <v>53</v>
      </c>
      <c r="H102" s="13">
        <f t="shared" si="1"/>
        <v>8.5411684318422039E-4</v>
      </c>
    </row>
    <row r="103" spans="4:8" x14ac:dyDescent="0.3">
      <c r="D103" s="10">
        <v>42297</v>
      </c>
      <c r="E103" s="9">
        <v>58.66</v>
      </c>
      <c r="F103" s="9">
        <v>3125200</v>
      </c>
      <c r="G103" t="s">
        <v>53</v>
      </c>
      <c r="H103" s="13">
        <f t="shared" si="1"/>
        <v>1.1947431302268847E-3</v>
      </c>
    </row>
    <row r="104" spans="4:8" x14ac:dyDescent="0.3">
      <c r="D104" s="10">
        <v>42298</v>
      </c>
      <c r="E104" s="9">
        <v>58.94</v>
      </c>
      <c r="F104" s="9">
        <v>3320800</v>
      </c>
      <c r="G104" t="s">
        <v>53</v>
      </c>
      <c r="H104" s="13">
        <f t="shared" si="1"/>
        <v>4.7732696897374895E-3</v>
      </c>
    </row>
    <row r="105" spans="4:8" x14ac:dyDescent="0.3">
      <c r="D105" s="10">
        <v>42299</v>
      </c>
      <c r="E105" s="9">
        <v>59.17</v>
      </c>
      <c r="F105" s="9">
        <v>4104600</v>
      </c>
      <c r="G105" t="s">
        <v>53</v>
      </c>
      <c r="H105" s="13">
        <f t="shared" si="1"/>
        <v>3.9022734984730909E-3</v>
      </c>
    </row>
    <row r="106" spans="4:8" x14ac:dyDescent="0.3">
      <c r="D106" s="10">
        <v>42300</v>
      </c>
      <c r="E106" s="9">
        <v>57.48</v>
      </c>
      <c r="F106" s="9">
        <v>4884500</v>
      </c>
      <c r="G106" t="s">
        <v>53</v>
      </c>
      <c r="H106" s="13">
        <f t="shared" si="1"/>
        <v>-2.856177116782161E-2</v>
      </c>
    </row>
    <row r="107" spans="4:8" x14ac:dyDescent="0.3">
      <c r="D107" s="10">
        <v>42303</v>
      </c>
      <c r="E107" s="9">
        <v>57.82</v>
      </c>
      <c r="F107" s="9">
        <v>2861500</v>
      </c>
      <c r="G107" t="s">
        <v>53</v>
      </c>
      <c r="H107" s="13">
        <f t="shared" si="1"/>
        <v>5.915100904662551E-3</v>
      </c>
    </row>
    <row r="108" spans="4:8" x14ac:dyDescent="0.3">
      <c r="D108" s="10">
        <v>42304</v>
      </c>
      <c r="E108" s="9">
        <v>57.67</v>
      </c>
      <c r="F108" s="9">
        <v>2129500</v>
      </c>
      <c r="G108" t="s">
        <v>53</v>
      </c>
      <c r="H108" s="13">
        <f t="shared" si="1"/>
        <v>-2.5942580421999062E-3</v>
      </c>
    </row>
    <row r="109" spans="4:8" x14ac:dyDescent="0.3">
      <c r="D109" s="10">
        <v>42305</v>
      </c>
      <c r="E109" s="9">
        <v>57.07</v>
      </c>
      <c r="F109" s="9">
        <v>2053800</v>
      </c>
      <c r="G109" t="s">
        <v>53</v>
      </c>
      <c r="H109" s="13">
        <f t="shared" si="1"/>
        <v>-1.0404022888850379E-2</v>
      </c>
    </row>
    <row r="110" spans="4:8" x14ac:dyDescent="0.3">
      <c r="D110" s="10">
        <v>42306</v>
      </c>
      <c r="E110" s="9">
        <v>56.21</v>
      </c>
      <c r="F110" s="9">
        <v>3446100</v>
      </c>
      <c r="G110" t="s">
        <v>53</v>
      </c>
      <c r="H110" s="13">
        <f t="shared" si="1"/>
        <v>-1.5069213246889774E-2</v>
      </c>
    </row>
    <row r="111" spans="4:8" x14ac:dyDescent="0.3">
      <c r="D111" s="10">
        <v>42307</v>
      </c>
      <c r="E111" s="9">
        <v>56.65</v>
      </c>
      <c r="F111" s="9">
        <v>2763800</v>
      </c>
      <c r="G111" t="s">
        <v>53</v>
      </c>
      <c r="H111" s="13">
        <f t="shared" si="1"/>
        <v>7.8277886497064176E-3</v>
      </c>
    </row>
    <row r="112" spans="4:8" x14ac:dyDescent="0.3">
      <c r="D112" s="10">
        <v>42310</v>
      </c>
      <c r="E112" s="9">
        <v>56.89</v>
      </c>
      <c r="F112" s="9">
        <v>2726900</v>
      </c>
      <c r="G112" t="s">
        <v>53</v>
      </c>
      <c r="H112" s="13">
        <f t="shared" si="1"/>
        <v>4.2365401588702915E-3</v>
      </c>
    </row>
    <row r="113" spans="4:8" x14ac:dyDescent="0.3">
      <c r="D113" s="10">
        <v>42311</v>
      </c>
      <c r="E113" s="9">
        <v>56.75</v>
      </c>
      <c r="F113" s="9">
        <v>2139700</v>
      </c>
      <c r="G113" t="s">
        <v>53</v>
      </c>
      <c r="H113" s="13">
        <f t="shared" si="1"/>
        <v>-2.4608894357532178E-3</v>
      </c>
    </row>
    <row r="114" spans="4:8" x14ac:dyDescent="0.3">
      <c r="D114" s="10">
        <v>42312</v>
      </c>
      <c r="E114" s="9">
        <v>56.71</v>
      </c>
      <c r="F114" s="9">
        <v>2573700</v>
      </c>
      <c r="G114" t="s">
        <v>53</v>
      </c>
      <c r="H114" s="13">
        <f t="shared" si="1"/>
        <v>-7.0484581497795855E-4</v>
      </c>
    </row>
    <row r="115" spans="4:8" x14ac:dyDescent="0.3">
      <c r="D115" s="10">
        <v>42313</v>
      </c>
      <c r="E115" s="9">
        <v>56.49</v>
      </c>
      <c r="F115" s="9">
        <v>2383700</v>
      </c>
      <c r="G115" t="s">
        <v>53</v>
      </c>
      <c r="H115" s="13">
        <f t="shared" si="1"/>
        <v>-3.8793863516134518E-3</v>
      </c>
    </row>
    <row r="116" spans="4:8" x14ac:dyDescent="0.3">
      <c r="D116" s="10">
        <v>42314</v>
      </c>
      <c r="E116" s="9">
        <v>53.96</v>
      </c>
      <c r="F116" s="9">
        <v>5150900</v>
      </c>
      <c r="G116" t="s">
        <v>53</v>
      </c>
      <c r="H116" s="13">
        <f t="shared" si="1"/>
        <v>-4.4786687909364506E-2</v>
      </c>
    </row>
    <row r="117" spans="4:8" x14ac:dyDescent="0.3">
      <c r="D117" s="10">
        <v>42317</v>
      </c>
      <c r="E117" s="9">
        <v>54.43</v>
      </c>
      <c r="F117" s="9">
        <v>3673300</v>
      </c>
      <c r="G117" t="s">
        <v>53</v>
      </c>
      <c r="H117" s="13">
        <f t="shared" si="1"/>
        <v>8.7101556708672877E-3</v>
      </c>
    </row>
    <row r="118" spans="4:8" x14ac:dyDescent="0.3">
      <c r="D118" s="10">
        <v>42318</v>
      </c>
      <c r="E118" s="9">
        <v>55.1</v>
      </c>
      <c r="F118" s="9">
        <v>2383200</v>
      </c>
      <c r="G118" t="s">
        <v>53</v>
      </c>
      <c r="H118" s="13">
        <f t="shared" si="1"/>
        <v>1.230938820503402E-2</v>
      </c>
    </row>
    <row r="119" spans="4:8" x14ac:dyDescent="0.3">
      <c r="D119" s="10">
        <v>42319</v>
      </c>
      <c r="E119" s="9">
        <v>55.56</v>
      </c>
      <c r="F119" s="9">
        <v>2710600</v>
      </c>
      <c r="G119" t="s">
        <v>53</v>
      </c>
      <c r="H119" s="13">
        <f t="shared" si="1"/>
        <v>8.3484573502722471E-3</v>
      </c>
    </row>
    <row r="120" spans="4:8" x14ac:dyDescent="0.3">
      <c r="D120" s="10">
        <v>42320</v>
      </c>
      <c r="E120" s="9">
        <v>55.32</v>
      </c>
      <c r="F120" s="9">
        <v>2637100</v>
      </c>
      <c r="G120" t="s">
        <v>53</v>
      </c>
      <c r="H120" s="13">
        <f t="shared" si="1"/>
        <v>-4.3196544276458242E-3</v>
      </c>
    </row>
    <row r="121" spans="4:8" x14ac:dyDescent="0.3">
      <c r="D121" s="10">
        <v>42321</v>
      </c>
      <c r="E121" s="9">
        <v>55.06</v>
      </c>
      <c r="F121" s="9">
        <v>2247600</v>
      </c>
      <c r="G121" t="s">
        <v>53</v>
      </c>
      <c r="H121" s="13">
        <f t="shared" si="1"/>
        <v>-4.6999276934200649E-3</v>
      </c>
    </row>
    <row r="122" spans="4:8" x14ac:dyDescent="0.3">
      <c r="D122" s="10">
        <v>42324</v>
      </c>
      <c r="E122" s="9">
        <v>56.21</v>
      </c>
      <c r="F122" s="9">
        <v>2207900</v>
      </c>
      <c r="G122" t="s">
        <v>53</v>
      </c>
      <c r="H122" s="13">
        <f t="shared" si="1"/>
        <v>2.0886305848165612E-2</v>
      </c>
    </row>
    <row r="123" spans="4:8" x14ac:dyDescent="0.3">
      <c r="D123" s="10">
        <v>42325</v>
      </c>
      <c r="E123" s="9">
        <v>55.05</v>
      </c>
      <c r="F123" s="9">
        <v>2422400</v>
      </c>
      <c r="G123" t="s">
        <v>53</v>
      </c>
      <c r="H123" s="13">
        <f t="shared" si="1"/>
        <v>-2.063689734922618E-2</v>
      </c>
    </row>
    <row r="124" spans="4:8" x14ac:dyDescent="0.3">
      <c r="D124" s="10">
        <v>42326</v>
      </c>
      <c r="E124" s="9">
        <v>55.41</v>
      </c>
      <c r="F124" s="9">
        <v>4675700</v>
      </c>
      <c r="G124" t="s">
        <v>53</v>
      </c>
      <c r="H124" s="13">
        <f t="shared" si="1"/>
        <v>6.539509536784731E-3</v>
      </c>
    </row>
    <row r="125" spans="4:8" x14ac:dyDescent="0.3">
      <c r="D125" s="10">
        <v>42327</v>
      </c>
      <c r="E125" s="9">
        <v>56.32</v>
      </c>
      <c r="F125" s="9">
        <v>3748900</v>
      </c>
      <c r="G125" t="s">
        <v>53</v>
      </c>
      <c r="H125" s="13">
        <f t="shared" si="1"/>
        <v>1.6423028334235767E-2</v>
      </c>
    </row>
    <row r="126" spans="4:8" x14ac:dyDescent="0.3">
      <c r="D126" s="10">
        <v>42328</v>
      </c>
      <c r="E126" s="9">
        <v>56.54</v>
      </c>
      <c r="F126" s="9">
        <v>4264700</v>
      </c>
      <c r="G126" t="s">
        <v>53</v>
      </c>
      <c r="H126" s="13">
        <f t="shared" si="1"/>
        <v>3.9062499999999796E-3</v>
      </c>
    </row>
    <row r="127" spans="4:8" x14ac:dyDescent="0.3">
      <c r="D127" s="10">
        <v>42331</v>
      </c>
      <c r="E127" s="9">
        <v>55.99</v>
      </c>
      <c r="F127" s="9">
        <v>2302200</v>
      </c>
      <c r="G127" t="s">
        <v>53</v>
      </c>
      <c r="H127" s="13">
        <f t="shared" si="1"/>
        <v>-9.7276264591439187E-3</v>
      </c>
    </row>
    <row r="128" spans="4:8" x14ac:dyDescent="0.3">
      <c r="D128" s="10">
        <v>42332</v>
      </c>
      <c r="E128" s="9">
        <v>55.79</v>
      </c>
      <c r="F128" s="9">
        <v>2254700</v>
      </c>
      <c r="G128" t="s">
        <v>53</v>
      </c>
      <c r="H128" s="13">
        <f t="shared" si="1"/>
        <v>-3.5720664404358428E-3</v>
      </c>
    </row>
    <row r="129" spans="4:8" x14ac:dyDescent="0.3">
      <c r="D129" s="10">
        <v>42333</v>
      </c>
      <c r="E129" s="9">
        <v>55.61</v>
      </c>
      <c r="F129" s="9">
        <v>2346100</v>
      </c>
      <c r="G129" t="s">
        <v>53</v>
      </c>
      <c r="H129" s="13">
        <f t="shared" si="1"/>
        <v>-3.2263846567485164E-3</v>
      </c>
    </row>
    <row r="130" spans="4:8" x14ac:dyDescent="0.3">
      <c r="D130" s="10">
        <v>42335</v>
      </c>
      <c r="E130" s="9">
        <v>55.94</v>
      </c>
      <c r="F130" s="9">
        <v>1423600</v>
      </c>
      <c r="G130" t="s">
        <v>53</v>
      </c>
      <c r="H130" s="13">
        <f t="shared" si="1"/>
        <v>5.9341844991907628E-3</v>
      </c>
    </row>
    <row r="131" spans="4:8" x14ac:dyDescent="0.3">
      <c r="D131" s="10">
        <v>42338</v>
      </c>
      <c r="E131" s="9">
        <v>56.01</v>
      </c>
      <c r="F131" s="9">
        <v>4406000</v>
      </c>
      <c r="G131" t="s">
        <v>53</v>
      </c>
      <c r="H131" s="13">
        <f t="shared" si="1"/>
        <v>1.2513407222023648E-3</v>
      </c>
    </row>
    <row r="132" spans="4:8" x14ac:dyDescent="0.3">
      <c r="D132" s="10">
        <v>42339</v>
      </c>
      <c r="E132" s="9">
        <v>56.73</v>
      </c>
      <c r="F132" s="9">
        <v>3523200</v>
      </c>
      <c r="G132" t="s">
        <v>53</v>
      </c>
      <c r="H132" s="13">
        <f t="shared" ref="H132:H195" si="2">(E132-E131)/E131</f>
        <v>1.2854847348687715E-2</v>
      </c>
    </row>
    <row r="133" spans="4:8" x14ac:dyDescent="0.3">
      <c r="D133" s="10">
        <v>42340</v>
      </c>
      <c r="E133" s="9">
        <v>55.33</v>
      </c>
      <c r="F133" s="9">
        <v>2574700</v>
      </c>
      <c r="G133" t="s">
        <v>53</v>
      </c>
      <c r="H133" s="13">
        <f t="shared" si="2"/>
        <v>-2.467830072272164E-2</v>
      </c>
    </row>
    <row r="134" spans="4:8" x14ac:dyDescent="0.3">
      <c r="D134" s="10">
        <v>42341</v>
      </c>
      <c r="E134" s="9">
        <v>54.7</v>
      </c>
      <c r="F134" s="9">
        <v>3463400</v>
      </c>
      <c r="G134" t="s">
        <v>53</v>
      </c>
      <c r="H134" s="13">
        <f t="shared" si="2"/>
        <v>-1.1386228086029198E-2</v>
      </c>
    </row>
    <row r="135" spans="4:8" x14ac:dyDescent="0.3">
      <c r="D135" s="10">
        <v>42342</v>
      </c>
      <c r="E135" s="9">
        <v>55.84</v>
      </c>
      <c r="F135" s="9">
        <v>2328400</v>
      </c>
      <c r="G135" t="s">
        <v>53</v>
      </c>
      <c r="H135" s="13">
        <f t="shared" si="2"/>
        <v>2.0840950639853757E-2</v>
      </c>
    </row>
    <row r="136" spans="4:8" x14ac:dyDescent="0.3">
      <c r="D136" s="10">
        <v>42345</v>
      </c>
      <c r="E136" s="9">
        <v>56.25</v>
      </c>
      <c r="F136" s="9">
        <v>2687800</v>
      </c>
      <c r="G136" t="s">
        <v>53</v>
      </c>
      <c r="H136" s="13">
        <f t="shared" si="2"/>
        <v>7.3424068767907694E-3</v>
      </c>
    </row>
    <row r="137" spans="4:8" x14ac:dyDescent="0.3">
      <c r="D137" s="10">
        <v>42346</v>
      </c>
      <c r="E137" s="9">
        <v>55.88</v>
      </c>
      <c r="F137" s="9">
        <v>2301300</v>
      </c>
      <c r="G137" t="s">
        <v>53</v>
      </c>
      <c r="H137" s="13">
        <f t="shared" si="2"/>
        <v>-6.5777777777777319E-3</v>
      </c>
    </row>
    <row r="138" spans="4:8" x14ac:dyDescent="0.3">
      <c r="D138" s="10">
        <v>42347</v>
      </c>
      <c r="E138" s="9">
        <v>56.25</v>
      </c>
      <c r="F138" s="9">
        <v>2798000</v>
      </c>
      <c r="G138" t="s">
        <v>53</v>
      </c>
      <c r="H138" s="13">
        <f t="shared" si="2"/>
        <v>6.6213314244809845E-3</v>
      </c>
    </row>
    <row r="139" spans="4:8" x14ac:dyDescent="0.3">
      <c r="D139" s="10">
        <v>42348</v>
      </c>
      <c r="E139" s="9">
        <v>54.88</v>
      </c>
      <c r="F139" s="9">
        <v>3723700</v>
      </c>
      <c r="G139" t="s">
        <v>53</v>
      </c>
      <c r="H139" s="13">
        <f t="shared" si="2"/>
        <v>-2.4355555555555509E-2</v>
      </c>
    </row>
    <row r="140" spans="4:8" x14ac:dyDescent="0.3">
      <c r="D140" s="10">
        <v>42349</v>
      </c>
      <c r="E140" s="9">
        <v>54.56</v>
      </c>
      <c r="F140" s="9">
        <v>2962600</v>
      </c>
      <c r="G140" t="s">
        <v>53</v>
      </c>
      <c r="H140" s="13">
        <f t="shared" si="2"/>
        <v>-5.8309037900874687E-3</v>
      </c>
    </row>
    <row r="141" spans="4:8" x14ac:dyDescent="0.3">
      <c r="D141" s="10">
        <v>42352</v>
      </c>
      <c r="E141" s="9">
        <v>54.54</v>
      </c>
      <c r="F141" s="9">
        <v>4001400</v>
      </c>
      <c r="G141" t="s">
        <v>53</v>
      </c>
      <c r="H141" s="13">
        <f t="shared" si="2"/>
        <v>-3.6656891495606903E-4</v>
      </c>
    </row>
    <row r="142" spans="4:8" x14ac:dyDescent="0.3">
      <c r="D142" s="10">
        <v>42353</v>
      </c>
      <c r="E142" s="9">
        <v>56.04</v>
      </c>
      <c r="F142" s="9">
        <v>4354100</v>
      </c>
      <c r="G142" t="s">
        <v>53</v>
      </c>
      <c r="H142" s="13">
        <f t="shared" si="2"/>
        <v>2.7502750275027504E-2</v>
      </c>
    </row>
    <row r="143" spans="4:8" x14ac:dyDescent="0.3">
      <c r="D143" s="10">
        <v>42354</v>
      </c>
      <c r="E143" s="9">
        <v>57.01</v>
      </c>
      <c r="F143" s="9">
        <v>3424200</v>
      </c>
      <c r="G143" t="s">
        <v>53</v>
      </c>
      <c r="H143" s="13">
        <f t="shared" si="2"/>
        <v>1.7309064953604548E-2</v>
      </c>
    </row>
    <row r="144" spans="4:8" x14ac:dyDescent="0.3">
      <c r="D144" s="10">
        <v>42355</v>
      </c>
      <c r="E144" s="9">
        <v>57.42</v>
      </c>
      <c r="F144" s="9">
        <v>4305400</v>
      </c>
      <c r="G144" t="s">
        <v>53</v>
      </c>
      <c r="H144" s="13">
        <f t="shared" si="2"/>
        <v>7.1917207507455486E-3</v>
      </c>
    </row>
    <row r="145" spans="4:8" x14ac:dyDescent="0.3">
      <c r="D145" s="10">
        <v>42356</v>
      </c>
      <c r="E145" s="9">
        <v>56.28</v>
      </c>
      <c r="F145" s="9">
        <v>5469500</v>
      </c>
      <c r="G145" t="s">
        <v>53</v>
      </c>
      <c r="H145" s="13">
        <f t="shared" si="2"/>
        <v>-1.985370950888193E-2</v>
      </c>
    </row>
    <row r="146" spans="4:8" x14ac:dyDescent="0.3">
      <c r="D146" s="10">
        <v>42359</v>
      </c>
      <c r="E146" s="9">
        <v>56.55</v>
      </c>
      <c r="F146" s="9">
        <v>3552400</v>
      </c>
      <c r="G146" t="s">
        <v>53</v>
      </c>
      <c r="H146" s="13">
        <f t="shared" si="2"/>
        <v>4.7974413646054729E-3</v>
      </c>
    </row>
    <row r="147" spans="4:8" x14ac:dyDescent="0.3">
      <c r="D147" s="10">
        <v>42360</v>
      </c>
      <c r="E147" s="9">
        <v>57.21</v>
      </c>
      <c r="F147" s="9">
        <v>2862000</v>
      </c>
      <c r="G147" t="s">
        <v>53</v>
      </c>
      <c r="H147" s="13">
        <f t="shared" si="2"/>
        <v>1.1671087533156564E-2</v>
      </c>
    </row>
    <row r="148" spans="4:8" x14ac:dyDescent="0.3">
      <c r="D148" s="10">
        <v>42361</v>
      </c>
      <c r="E148" s="9">
        <v>58.25</v>
      </c>
      <c r="F148" s="9">
        <v>3181200</v>
      </c>
      <c r="G148" t="s">
        <v>53</v>
      </c>
      <c r="H148" s="13">
        <f t="shared" si="2"/>
        <v>1.817864009788497E-2</v>
      </c>
    </row>
    <row r="149" spans="4:8" x14ac:dyDescent="0.3">
      <c r="D149" s="10">
        <v>42362</v>
      </c>
      <c r="E149" s="9">
        <v>58.4</v>
      </c>
      <c r="F149" s="9">
        <v>1337100</v>
      </c>
      <c r="G149" t="s">
        <v>53</v>
      </c>
      <c r="H149" s="13">
        <f t="shared" si="2"/>
        <v>2.5751072961373148E-3</v>
      </c>
    </row>
    <row r="150" spans="4:8" x14ac:dyDescent="0.3">
      <c r="D150" s="10">
        <v>42366</v>
      </c>
      <c r="E150" s="9">
        <v>58.6</v>
      </c>
      <c r="F150" s="9">
        <v>2432100</v>
      </c>
      <c r="G150" t="s">
        <v>53</v>
      </c>
      <c r="H150" s="13">
        <f t="shared" si="2"/>
        <v>3.4246575342466242E-3</v>
      </c>
    </row>
    <row r="151" spans="4:8" x14ac:dyDescent="0.3">
      <c r="D151" s="10">
        <v>42367</v>
      </c>
      <c r="E151" s="9">
        <v>58.89</v>
      </c>
      <c r="F151" s="9">
        <v>3158900</v>
      </c>
      <c r="G151" t="s">
        <v>53</v>
      </c>
      <c r="H151" s="13">
        <f t="shared" si="2"/>
        <v>4.9488054607508382E-3</v>
      </c>
    </row>
    <row r="152" spans="4:8" x14ac:dyDescent="0.3">
      <c r="D152" s="10">
        <v>42368</v>
      </c>
      <c r="E152" s="9">
        <v>58.9</v>
      </c>
      <c r="F152" s="9">
        <v>1754800</v>
      </c>
      <c r="G152" t="s">
        <v>53</v>
      </c>
      <c r="H152" s="13">
        <f t="shared" si="2"/>
        <v>1.698081168279506E-4</v>
      </c>
    </row>
    <row r="153" spans="4:8" x14ac:dyDescent="0.3">
      <c r="D153" s="10">
        <v>42369</v>
      </c>
      <c r="E153" s="9">
        <v>58.27</v>
      </c>
      <c r="F153" s="9">
        <v>2457800</v>
      </c>
      <c r="G153" t="s">
        <v>53</v>
      </c>
      <c r="H153" s="13">
        <f t="shared" si="2"/>
        <v>-1.0696095076400602E-2</v>
      </c>
    </row>
    <row r="154" spans="4:8" x14ac:dyDescent="0.3">
      <c r="D154" s="10">
        <v>42373</v>
      </c>
      <c r="E154" s="9">
        <v>58.33</v>
      </c>
      <c r="F154" s="9">
        <v>4087800</v>
      </c>
      <c r="G154" t="s">
        <v>53</v>
      </c>
      <c r="H154" s="13">
        <f t="shared" si="2"/>
        <v>1.029689377037844E-3</v>
      </c>
    </row>
    <row r="155" spans="4:8" x14ac:dyDescent="0.3">
      <c r="D155" s="10">
        <v>42374</v>
      </c>
      <c r="E155" s="9">
        <v>58.81</v>
      </c>
      <c r="F155" s="9">
        <v>3434500</v>
      </c>
      <c r="G155" t="s">
        <v>53</v>
      </c>
      <c r="H155" s="13">
        <f t="shared" si="2"/>
        <v>8.22904165952347E-3</v>
      </c>
    </row>
    <row r="156" spans="4:8" x14ac:dyDescent="0.3">
      <c r="D156" s="10">
        <v>42375</v>
      </c>
      <c r="E156" s="9">
        <v>59.03</v>
      </c>
      <c r="F156" s="9">
        <v>3528300</v>
      </c>
      <c r="G156" t="s">
        <v>53</v>
      </c>
      <c r="H156" s="13">
        <f t="shared" si="2"/>
        <v>3.7408603978914957E-3</v>
      </c>
    </row>
    <row r="157" spans="4:8" x14ac:dyDescent="0.3">
      <c r="D157" s="10">
        <v>42376</v>
      </c>
      <c r="E157" s="9">
        <v>58.35</v>
      </c>
      <c r="F157" s="9">
        <v>3847200</v>
      </c>
      <c r="G157" t="s">
        <v>53</v>
      </c>
      <c r="H157" s="13">
        <f t="shared" si="2"/>
        <v>-1.1519566322209041E-2</v>
      </c>
    </row>
    <row r="158" spans="4:8" x14ac:dyDescent="0.3">
      <c r="D158" s="10">
        <v>42377</v>
      </c>
      <c r="E158" s="9">
        <v>58.26</v>
      </c>
      <c r="F158" s="9">
        <v>2795400</v>
      </c>
      <c r="G158" t="s">
        <v>53</v>
      </c>
      <c r="H158" s="13">
        <f t="shared" si="2"/>
        <v>-1.5424164524422178E-3</v>
      </c>
    </row>
    <row r="159" spans="4:8" x14ac:dyDescent="0.3">
      <c r="D159" s="10">
        <v>42380</v>
      </c>
      <c r="E159" s="9">
        <v>58.77</v>
      </c>
      <c r="F159" s="9">
        <v>2763500</v>
      </c>
      <c r="G159" t="s">
        <v>53</v>
      </c>
      <c r="H159" s="13">
        <f t="shared" si="2"/>
        <v>8.7538619979403553E-3</v>
      </c>
    </row>
    <row r="160" spans="4:8" x14ac:dyDescent="0.3">
      <c r="D160" s="10">
        <v>42381</v>
      </c>
      <c r="E160" s="9">
        <v>58.17</v>
      </c>
      <c r="F160" s="9">
        <v>4252100</v>
      </c>
      <c r="G160" t="s">
        <v>53</v>
      </c>
      <c r="H160" s="13">
        <f t="shared" si="2"/>
        <v>-1.0209290454313449E-2</v>
      </c>
    </row>
    <row r="161" spans="4:8" x14ac:dyDescent="0.3">
      <c r="D161" s="10">
        <v>42382</v>
      </c>
      <c r="E161" s="9">
        <v>57.95</v>
      </c>
      <c r="F161" s="9">
        <v>3531500</v>
      </c>
      <c r="G161" t="s">
        <v>53</v>
      </c>
      <c r="H161" s="13">
        <f t="shared" si="2"/>
        <v>-3.7820182224514156E-3</v>
      </c>
    </row>
    <row r="162" spans="4:8" x14ac:dyDescent="0.3">
      <c r="D162" s="10">
        <v>42383</v>
      </c>
      <c r="E162" s="9">
        <v>59.14</v>
      </c>
      <c r="F162" s="9">
        <v>4091600</v>
      </c>
      <c r="G162" t="s">
        <v>53</v>
      </c>
      <c r="H162" s="13">
        <f t="shared" si="2"/>
        <v>2.0534943917169934E-2</v>
      </c>
    </row>
    <row r="163" spans="4:8" x14ac:dyDescent="0.3">
      <c r="D163" s="10">
        <v>42384</v>
      </c>
      <c r="E163" s="9">
        <v>58.69</v>
      </c>
      <c r="F163" s="9">
        <v>3577300</v>
      </c>
      <c r="G163" t="s">
        <v>53</v>
      </c>
      <c r="H163" s="13">
        <f t="shared" si="2"/>
        <v>-7.609063239770085E-3</v>
      </c>
    </row>
    <row r="164" spans="4:8" x14ac:dyDescent="0.3">
      <c r="D164" s="10">
        <v>42388</v>
      </c>
      <c r="E164" s="9">
        <v>59.57</v>
      </c>
      <c r="F164" s="9">
        <v>3620700</v>
      </c>
      <c r="G164" t="s">
        <v>53</v>
      </c>
      <c r="H164" s="13">
        <f t="shared" si="2"/>
        <v>1.4994036462770532E-2</v>
      </c>
    </row>
    <row r="165" spans="4:8" x14ac:dyDescent="0.3">
      <c r="D165" s="10">
        <v>42389</v>
      </c>
      <c r="E165" s="9">
        <v>57.92</v>
      </c>
      <c r="F165" s="9">
        <v>4403300</v>
      </c>
      <c r="G165" t="s">
        <v>53</v>
      </c>
      <c r="H165" s="13">
        <f t="shared" si="2"/>
        <v>-2.7698505959375501E-2</v>
      </c>
    </row>
    <row r="166" spans="4:8" x14ac:dyDescent="0.3">
      <c r="D166" s="10">
        <v>42390</v>
      </c>
      <c r="E166" s="9">
        <v>57.64</v>
      </c>
      <c r="F166" s="9">
        <v>3990500</v>
      </c>
      <c r="G166" t="s">
        <v>53</v>
      </c>
      <c r="H166" s="13">
        <f t="shared" si="2"/>
        <v>-4.8342541436464286E-3</v>
      </c>
    </row>
    <row r="167" spans="4:8" x14ac:dyDescent="0.3">
      <c r="D167" s="10">
        <v>42391</v>
      </c>
      <c r="E167" s="9">
        <v>58.53</v>
      </c>
      <c r="F167" s="9">
        <v>3707600</v>
      </c>
      <c r="G167" t="s">
        <v>53</v>
      </c>
      <c r="H167" s="13">
        <f t="shared" si="2"/>
        <v>1.5440666204024992E-2</v>
      </c>
    </row>
    <row r="168" spans="4:8" x14ac:dyDescent="0.3">
      <c r="D168" s="10">
        <v>42394</v>
      </c>
      <c r="E168" s="9">
        <v>57.75</v>
      </c>
      <c r="F168" s="9">
        <v>3639700</v>
      </c>
      <c r="G168" t="s">
        <v>53</v>
      </c>
      <c r="H168" s="13">
        <f t="shared" si="2"/>
        <v>-1.3326499231163524E-2</v>
      </c>
    </row>
    <row r="169" spans="4:8" x14ac:dyDescent="0.3">
      <c r="D169" s="10">
        <v>42395</v>
      </c>
      <c r="E169" s="9">
        <v>58.2</v>
      </c>
      <c r="F169" s="9">
        <v>3176500</v>
      </c>
      <c r="G169" t="s">
        <v>53</v>
      </c>
      <c r="H169" s="13">
        <f t="shared" si="2"/>
        <v>7.7922077922078416E-3</v>
      </c>
    </row>
    <row r="170" spans="4:8" x14ac:dyDescent="0.3">
      <c r="D170" s="10">
        <v>42396</v>
      </c>
      <c r="E170" s="9">
        <v>58.19</v>
      </c>
      <c r="F170" s="9">
        <v>3125500</v>
      </c>
      <c r="G170" t="s">
        <v>53</v>
      </c>
      <c r="H170" s="13">
        <f t="shared" si="2"/>
        <v>-1.7182130584201229E-4</v>
      </c>
    </row>
    <row r="171" spans="4:8" x14ac:dyDescent="0.3">
      <c r="D171" s="10">
        <v>42397</v>
      </c>
      <c r="E171" s="9">
        <v>59.45</v>
      </c>
      <c r="F171" s="9">
        <v>4542500</v>
      </c>
      <c r="G171" t="s">
        <v>53</v>
      </c>
      <c r="H171" s="13">
        <f t="shared" si="2"/>
        <v>2.1653205018044425E-2</v>
      </c>
    </row>
    <row r="172" spans="4:8" x14ac:dyDescent="0.3">
      <c r="D172" s="10">
        <v>42398</v>
      </c>
      <c r="E172" s="9">
        <v>60.97</v>
      </c>
      <c r="F172" s="9">
        <v>4726900</v>
      </c>
      <c r="G172" t="s">
        <v>53</v>
      </c>
      <c r="H172" s="13">
        <f t="shared" si="2"/>
        <v>2.5567703952901529E-2</v>
      </c>
    </row>
    <row r="173" spans="4:8" x14ac:dyDescent="0.3">
      <c r="D173" s="10">
        <v>42401</v>
      </c>
      <c r="E173" s="9">
        <v>61.79</v>
      </c>
      <c r="F173" s="9">
        <v>5033500</v>
      </c>
      <c r="G173" t="s">
        <v>53</v>
      </c>
      <c r="H173" s="13">
        <f t="shared" si="2"/>
        <v>1.344923732983435E-2</v>
      </c>
    </row>
    <row r="174" spans="4:8" x14ac:dyDescent="0.3">
      <c r="D174" s="10">
        <v>42402</v>
      </c>
      <c r="E174" s="9">
        <v>62</v>
      </c>
      <c r="F174" s="9">
        <v>4599000</v>
      </c>
      <c r="G174" t="s">
        <v>53</v>
      </c>
      <c r="H174" s="13">
        <f t="shared" si="2"/>
        <v>3.3986081890273645E-3</v>
      </c>
    </row>
    <row r="175" spans="4:8" x14ac:dyDescent="0.3">
      <c r="D175" s="10">
        <v>42403</v>
      </c>
      <c r="E175" s="9">
        <v>63.31</v>
      </c>
      <c r="F175" s="9">
        <v>4944000</v>
      </c>
      <c r="G175" t="s">
        <v>53</v>
      </c>
      <c r="H175" s="13">
        <f t="shared" si="2"/>
        <v>2.1129032258064551E-2</v>
      </c>
    </row>
    <row r="176" spans="4:8" x14ac:dyDescent="0.3">
      <c r="D176" s="10">
        <v>42404</v>
      </c>
      <c r="E176" s="9">
        <v>62.29</v>
      </c>
      <c r="F176" s="9">
        <v>4114600</v>
      </c>
      <c r="G176" t="s">
        <v>53</v>
      </c>
      <c r="H176" s="13">
        <f t="shared" si="2"/>
        <v>-1.6111198862738953E-2</v>
      </c>
    </row>
    <row r="177" spans="4:8" x14ac:dyDescent="0.3">
      <c r="D177" s="10">
        <v>42405</v>
      </c>
      <c r="E177" s="9">
        <v>62.84</v>
      </c>
      <c r="F177" s="9">
        <v>4123000</v>
      </c>
      <c r="G177" t="s">
        <v>53</v>
      </c>
      <c r="H177" s="13">
        <f t="shared" si="2"/>
        <v>8.8296676834163472E-3</v>
      </c>
    </row>
    <row r="178" spans="4:8" x14ac:dyDescent="0.3">
      <c r="D178" s="10">
        <v>42408</v>
      </c>
      <c r="E178" s="9">
        <v>62.49</v>
      </c>
      <c r="F178" s="9">
        <v>4545200</v>
      </c>
      <c r="G178" t="s">
        <v>53</v>
      </c>
      <c r="H178" s="13">
        <f t="shared" si="2"/>
        <v>-5.5697008274984312E-3</v>
      </c>
    </row>
    <row r="179" spans="4:8" x14ac:dyDescent="0.3">
      <c r="D179" s="10">
        <v>42409</v>
      </c>
      <c r="E179" s="9">
        <v>62.37</v>
      </c>
      <c r="F179" s="9">
        <v>3166400</v>
      </c>
      <c r="G179" t="s">
        <v>53</v>
      </c>
      <c r="H179" s="13">
        <f t="shared" si="2"/>
        <v>-1.9203072491599383E-3</v>
      </c>
    </row>
    <row r="180" spans="4:8" x14ac:dyDescent="0.3">
      <c r="D180" s="10">
        <v>42410</v>
      </c>
      <c r="E180" s="9">
        <v>62.9</v>
      </c>
      <c r="F180" s="9">
        <v>4180300</v>
      </c>
      <c r="G180" t="s">
        <v>53</v>
      </c>
      <c r="H180" s="13">
        <f t="shared" si="2"/>
        <v>8.4976751643418488E-3</v>
      </c>
    </row>
    <row r="181" spans="4:8" x14ac:dyDescent="0.3">
      <c r="D181" s="10">
        <v>42411</v>
      </c>
      <c r="E181" s="9">
        <v>61.31</v>
      </c>
      <c r="F181" s="9">
        <v>3288500</v>
      </c>
      <c r="G181" t="s">
        <v>53</v>
      </c>
      <c r="H181" s="13">
        <f t="shared" si="2"/>
        <v>-2.5278219395866396E-2</v>
      </c>
    </row>
    <row r="182" spans="4:8" x14ac:dyDescent="0.3">
      <c r="D182" s="10">
        <v>42412</v>
      </c>
      <c r="E182" s="9">
        <v>60.6</v>
      </c>
      <c r="F182" s="9">
        <v>3847300</v>
      </c>
      <c r="G182" t="s">
        <v>53</v>
      </c>
      <c r="H182" s="13">
        <f t="shared" si="2"/>
        <v>-1.1580492578698431E-2</v>
      </c>
    </row>
    <row r="183" spans="4:8" x14ac:dyDescent="0.3">
      <c r="D183" s="10">
        <v>42416</v>
      </c>
      <c r="E183" s="9">
        <v>61.09</v>
      </c>
      <c r="F183" s="9">
        <v>3925100</v>
      </c>
      <c r="G183" t="s">
        <v>53</v>
      </c>
      <c r="H183" s="13">
        <f t="shared" si="2"/>
        <v>8.0858085808581184E-3</v>
      </c>
    </row>
    <row r="184" spans="4:8" x14ac:dyDescent="0.3">
      <c r="D184" s="10">
        <v>42417</v>
      </c>
      <c r="E184" s="9">
        <v>61.1</v>
      </c>
      <c r="F184" s="9">
        <v>3400700</v>
      </c>
      <c r="G184" t="s">
        <v>53</v>
      </c>
      <c r="H184" s="13">
        <f t="shared" si="2"/>
        <v>1.6369291209687362E-4</v>
      </c>
    </row>
    <row r="185" spans="4:8" x14ac:dyDescent="0.3">
      <c r="D185" s="10">
        <v>42418</v>
      </c>
      <c r="E185" s="9">
        <v>62.45</v>
      </c>
      <c r="F185" s="9">
        <v>2926700</v>
      </c>
      <c r="G185" t="s">
        <v>53</v>
      </c>
      <c r="H185" s="13">
        <f t="shared" si="2"/>
        <v>2.2094926350245521E-2</v>
      </c>
    </row>
    <row r="186" spans="4:8" x14ac:dyDescent="0.3">
      <c r="D186" s="10">
        <v>42419</v>
      </c>
      <c r="E186" s="9">
        <v>61.91</v>
      </c>
      <c r="F186" s="9">
        <v>2445700</v>
      </c>
      <c r="G186" t="s">
        <v>53</v>
      </c>
      <c r="H186" s="13">
        <f t="shared" si="2"/>
        <v>-8.6469175340273211E-3</v>
      </c>
    </row>
    <row r="187" spans="4:8" x14ac:dyDescent="0.3">
      <c r="D187" s="10">
        <v>42422</v>
      </c>
      <c r="E187" s="9">
        <v>62.85</v>
      </c>
      <c r="F187" s="9">
        <v>2213500</v>
      </c>
      <c r="G187" t="s">
        <v>53</v>
      </c>
      <c r="H187" s="13">
        <f t="shared" si="2"/>
        <v>1.518333064125351E-2</v>
      </c>
    </row>
    <row r="188" spans="4:8" x14ac:dyDescent="0.3">
      <c r="D188" s="10">
        <v>42423</v>
      </c>
      <c r="E188" s="9">
        <v>62.76</v>
      </c>
      <c r="F188" s="9">
        <v>1943800</v>
      </c>
      <c r="G188" t="s">
        <v>53</v>
      </c>
      <c r="H188" s="13">
        <f t="shared" si="2"/>
        <v>-1.4319809069212952E-3</v>
      </c>
    </row>
    <row r="189" spans="4:8" x14ac:dyDescent="0.3">
      <c r="D189" s="10">
        <v>42424</v>
      </c>
      <c r="E189" s="9">
        <v>63.01</v>
      </c>
      <c r="F189" s="9">
        <v>1800800</v>
      </c>
      <c r="G189" t="s">
        <v>53</v>
      </c>
      <c r="H189" s="13">
        <f t="shared" si="2"/>
        <v>3.9834289356277886E-3</v>
      </c>
    </row>
    <row r="190" spans="4:8" x14ac:dyDescent="0.3">
      <c r="D190" s="10">
        <v>42425</v>
      </c>
      <c r="E190" s="9">
        <v>63.89</v>
      </c>
      <c r="F190" s="9">
        <v>1763100</v>
      </c>
      <c r="G190" t="s">
        <v>53</v>
      </c>
      <c r="H190" s="13">
        <f t="shared" si="2"/>
        <v>1.3966037136962428E-2</v>
      </c>
    </row>
    <row r="191" spans="4:8" x14ac:dyDescent="0.3">
      <c r="D191" s="10">
        <v>42426</v>
      </c>
      <c r="E191" s="9">
        <v>61.47</v>
      </c>
      <c r="F191" s="9">
        <v>3320900</v>
      </c>
      <c r="G191" t="s">
        <v>53</v>
      </c>
      <c r="H191" s="13">
        <f t="shared" si="2"/>
        <v>-3.7877602128658656E-2</v>
      </c>
    </row>
    <row r="192" spans="4:8" x14ac:dyDescent="0.3">
      <c r="D192" s="10">
        <v>42429</v>
      </c>
      <c r="E192" s="9">
        <v>61.75</v>
      </c>
      <c r="F192" s="9">
        <v>3225100</v>
      </c>
      <c r="G192" t="s">
        <v>53</v>
      </c>
      <c r="H192" s="13">
        <f t="shared" si="2"/>
        <v>4.5550675126077951E-3</v>
      </c>
    </row>
    <row r="193" spans="4:8" x14ac:dyDescent="0.3">
      <c r="D193" s="10">
        <v>42430</v>
      </c>
      <c r="E193" s="9">
        <v>61.73</v>
      </c>
      <c r="F193" s="9">
        <v>2059600</v>
      </c>
      <c r="G193" t="s">
        <v>53</v>
      </c>
      <c r="H193" s="13">
        <f t="shared" si="2"/>
        <v>-3.2388663967616399E-4</v>
      </c>
    </row>
    <row r="194" spans="4:8" x14ac:dyDescent="0.3">
      <c r="D194" s="10">
        <v>42431</v>
      </c>
      <c r="E194" s="9">
        <v>61.89</v>
      </c>
      <c r="F194" s="9">
        <v>2801700</v>
      </c>
      <c r="G194" t="s">
        <v>53</v>
      </c>
      <c r="H194" s="13">
        <f t="shared" si="2"/>
        <v>2.5919326097522065E-3</v>
      </c>
    </row>
    <row r="195" spans="4:8" x14ac:dyDescent="0.3">
      <c r="D195" s="10">
        <v>42432</v>
      </c>
      <c r="E195" s="9">
        <v>61.77</v>
      </c>
      <c r="F195" s="9">
        <v>3879100</v>
      </c>
      <c r="G195" t="s">
        <v>53</v>
      </c>
      <c r="H195" s="13">
        <f t="shared" si="2"/>
        <v>-1.9389238972369921E-3</v>
      </c>
    </row>
    <row r="196" spans="4:8" x14ac:dyDescent="0.3">
      <c r="D196" s="10">
        <v>42433</v>
      </c>
      <c r="E196" s="9">
        <v>62.43</v>
      </c>
      <c r="F196" s="9">
        <v>3857900</v>
      </c>
      <c r="G196" t="s">
        <v>53</v>
      </c>
      <c r="H196" s="13">
        <f t="shared" ref="H196:H259" si="3">(E196-E195)/E195</f>
        <v>1.0684798445847443E-2</v>
      </c>
    </row>
    <row r="197" spans="4:8" x14ac:dyDescent="0.3">
      <c r="D197" s="10">
        <v>42436</v>
      </c>
      <c r="E197" s="9">
        <v>63.24</v>
      </c>
      <c r="F197" s="9">
        <v>2929100</v>
      </c>
      <c r="G197" t="s">
        <v>53</v>
      </c>
      <c r="H197" s="13">
        <f t="shared" si="3"/>
        <v>1.2974531475252319E-2</v>
      </c>
    </row>
    <row r="198" spans="4:8" x14ac:dyDescent="0.3">
      <c r="D198" s="10">
        <v>42437</v>
      </c>
      <c r="E198" s="9">
        <v>63.61</v>
      </c>
      <c r="F198" s="9">
        <v>2701400</v>
      </c>
      <c r="G198" t="s">
        <v>53</v>
      </c>
      <c r="H198" s="13">
        <f t="shared" si="3"/>
        <v>5.8507273877292446E-3</v>
      </c>
    </row>
    <row r="199" spans="4:8" x14ac:dyDescent="0.3">
      <c r="D199" s="10">
        <v>42438</v>
      </c>
      <c r="E199" s="9">
        <v>64.3</v>
      </c>
      <c r="F199" s="9">
        <v>2323700</v>
      </c>
      <c r="G199" t="s">
        <v>53</v>
      </c>
      <c r="H199" s="13">
        <f t="shared" si="3"/>
        <v>1.0847351045433072E-2</v>
      </c>
    </row>
    <row r="200" spans="4:8" x14ac:dyDescent="0.3">
      <c r="D200" s="10">
        <v>42439</v>
      </c>
      <c r="E200" s="9">
        <v>64.13</v>
      </c>
      <c r="F200" s="9">
        <v>1951300</v>
      </c>
      <c r="G200" t="s">
        <v>53</v>
      </c>
      <c r="H200" s="13">
        <f t="shared" si="3"/>
        <v>-2.6438569206843191E-3</v>
      </c>
    </row>
    <row r="201" spans="4:8" x14ac:dyDescent="0.3">
      <c r="D201" s="10">
        <v>42440</v>
      </c>
      <c r="E201" s="9">
        <v>64.23</v>
      </c>
      <c r="F201" s="9">
        <v>2094700</v>
      </c>
      <c r="G201" t="s">
        <v>53</v>
      </c>
      <c r="H201" s="13">
        <f t="shared" si="3"/>
        <v>1.5593326056449171E-3</v>
      </c>
    </row>
    <row r="202" spans="4:8" x14ac:dyDescent="0.3">
      <c r="D202" s="10">
        <v>42443</v>
      </c>
      <c r="E202" s="9">
        <v>64.22</v>
      </c>
      <c r="F202" s="9">
        <v>1540600</v>
      </c>
      <c r="G202" t="s">
        <v>53</v>
      </c>
      <c r="H202" s="13">
        <f t="shared" si="3"/>
        <v>-1.5569048731130494E-4</v>
      </c>
    </row>
    <row r="203" spans="4:8" x14ac:dyDescent="0.3">
      <c r="D203" s="10">
        <v>42444</v>
      </c>
      <c r="E203" s="9">
        <v>64.41</v>
      </c>
      <c r="F203" s="9">
        <v>1599200</v>
      </c>
      <c r="G203" t="s">
        <v>53</v>
      </c>
      <c r="H203" s="13">
        <f t="shared" si="3"/>
        <v>2.9585798816567695E-3</v>
      </c>
    </row>
    <row r="204" spans="4:8" x14ac:dyDescent="0.3">
      <c r="D204" s="10">
        <v>42445</v>
      </c>
      <c r="E204" s="9">
        <v>65.13</v>
      </c>
      <c r="F204" s="9">
        <v>2908000</v>
      </c>
      <c r="G204" t="s">
        <v>53</v>
      </c>
      <c r="H204" s="13">
        <f t="shared" si="3"/>
        <v>1.1178388448998586E-2</v>
      </c>
    </row>
    <row r="205" spans="4:8" x14ac:dyDescent="0.3">
      <c r="D205" s="10">
        <v>42446</v>
      </c>
      <c r="E205" s="9">
        <v>65.430000000000007</v>
      </c>
      <c r="F205" s="9">
        <v>2374100</v>
      </c>
      <c r="G205" t="s">
        <v>53</v>
      </c>
      <c r="H205" s="13">
        <f t="shared" si="3"/>
        <v>4.6061722708431044E-3</v>
      </c>
    </row>
    <row r="206" spans="4:8" x14ac:dyDescent="0.3">
      <c r="D206" s="10">
        <v>42447</v>
      </c>
      <c r="E206" s="9">
        <v>64.790000000000006</v>
      </c>
      <c r="F206" s="9">
        <v>5079300</v>
      </c>
      <c r="G206" t="s">
        <v>53</v>
      </c>
      <c r="H206" s="13">
        <f t="shared" si="3"/>
        <v>-9.7814458199602713E-3</v>
      </c>
    </row>
    <row r="207" spans="4:8" x14ac:dyDescent="0.3">
      <c r="D207" s="10">
        <v>42450</v>
      </c>
      <c r="E207" s="9">
        <v>64.8</v>
      </c>
      <c r="F207" s="9">
        <v>2291300</v>
      </c>
      <c r="G207" t="s">
        <v>53</v>
      </c>
      <c r="H207" s="13">
        <f t="shared" si="3"/>
        <v>1.543448062971277E-4</v>
      </c>
    </row>
    <row r="208" spans="4:8" x14ac:dyDescent="0.3">
      <c r="D208" s="10">
        <v>42451</v>
      </c>
      <c r="E208" s="9">
        <v>64.77</v>
      </c>
      <c r="F208" s="9">
        <v>2772300</v>
      </c>
      <c r="G208" t="s">
        <v>53</v>
      </c>
      <c r="H208" s="13">
        <f t="shared" si="3"/>
        <v>-4.6296296296298054E-4</v>
      </c>
    </row>
    <row r="209" spans="4:8" x14ac:dyDescent="0.3">
      <c r="D209" s="10">
        <v>42452</v>
      </c>
      <c r="E209" s="9">
        <v>65.08</v>
      </c>
      <c r="F209" s="9">
        <v>3702600</v>
      </c>
      <c r="G209" t="s">
        <v>53</v>
      </c>
      <c r="H209" s="13">
        <f t="shared" si="3"/>
        <v>4.7861664350780037E-3</v>
      </c>
    </row>
    <row r="210" spans="4:8" x14ac:dyDescent="0.3">
      <c r="D210" s="10">
        <v>42453</v>
      </c>
      <c r="E210" s="9">
        <v>65.06</v>
      </c>
      <c r="F210" s="9">
        <v>3984900</v>
      </c>
      <c r="G210" t="s">
        <v>53</v>
      </c>
      <c r="H210" s="13">
        <f t="shared" si="3"/>
        <v>-3.0731407498457318E-4</v>
      </c>
    </row>
    <row r="211" spans="4:8" x14ac:dyDescent="0.3">
      <c r="D211" s="10">
        <v>42457</v>
      </c>
      <c r="E211" s="9">
        <v>65</v>
      </c>
      <c r="F211" s="9">
        <v>3282600</v>
      </c>
      <c r="G211" t="s">
        <v>53</v>
      </c>
      <c r="H211" s="13">
        <f t="shared" si="3"/>
        <v>-9.2222563787276778E-4</v>
      </c>
    </row>
    <row r="212" spans="4:8" x14ac:dyDescent="0.3">
      <c r="D212" s="10">
        <v>42458</v>
      </c>
      <c r="E212" s="9">
        <v>66.03</v>
      </c>
      <c r="F212" s="9">
        <v>3495900</v>
      </c>
      <c r="G212" t="s">
        <v>53</v>
      </c>
      <c r="H212" s="13">
        <f t="shared" si="3"/>
        <v>1.5846153846153864E-2</v>
      </c>
    </row>
    <row r="213" spans="4:8" x14ac:dyDescent="0.3">
      <c r="D213" s="10">
        <v>42459</v>
      </c>
      <c r="E213" s="9">
        <v>66.02</v>
      </c>
      <c r="F213" s="9">
        <v>2277900</v>
      </c>
      <c r="G213" t="s">
        <v>53</v>
      </c>
      <c r="H213" s="13">
        <f t="shared" si="3"/>
        <v>-1.5144631228237339E-4</v>
      </c>
    </row>
    <row r="214" spans="4:8" x14ac:dyDescent="0.3">
      <c r="D214" s="10">
        <v>42460</v>
      </c>
      <c r="E214" s="9">
        <v>66.400000000000006</v>
      </c>
      <c r="F214" s="9">
        <v>2924700</v>
      </c>
      <c r="G214" t="s">
        <v>53</v>
      </c>
      <c r="H214" s="13">
        <f t="shared" si="3"/>
        <v>5.7558315661922098E-3</v>
      </c>
    </row>
    <row r="215" spans="4:8" x14ac:dyDescent="0.3">
      <c r="D215" s="10">
        <v>42461</v>
      </c>
      <c r="E215" s="9">
        <v>67.010000000000005</v>
      </c>
      <c r="F215" s="9">
        <v>2097800</v>
      </c>
      <c r="G215" t="s">
        <v>53</v>
      </c>
      <c r="H215" s="13">
        <f t="shared" si="3"/>
        <v>9.1867469879517976E-3</v>
      </c>
    </row>
    <row r="216" spans="4:8" x14ac:dyDescent="0.3">
      <c r="D216" s="10">
        <v>42464</v>
      </c>
      <c r="E216" s="9">
        <v>66.58</v>
      </c>
      <c r="F216" s="9">
        <v>1795400</v>
      </c>
      <c r="G216" t="s">
        <v>53</v>
      </c>
      <c r="H216" s="13">
        <f t="shared" si="3"/>
        <v>-6.4169526936279182E-3</v>
      </c>
    </row>
    <row r="217" spans="4:8" x14ac:dyDescent="0.3">
      <c r="D217" s="10">
        <v>42465</v>
      </c>
      <c r="E217" s="9">
        <v>65.400000000000006</v>
      </c>
      <c r="F217" s="9">
        <v>2580800</v>
      </c>
      <c r="G217" t="s">
        <v>53</v>
      </c>
      <c r="H217" s="13">
        <f t="shared" si="3"/>
        <v>-1.7723039951937407E-2</v>
      </c>
    </row>
    <row r="218" spans="4:8" x14ac:dyDescent="0.3">
      <c r="D218" s="10">
        <v>42466</v>
      </c>
      <c r="E218" s="9">
        <v>65.63</v>
      </c>
      <c r="F218" s="9">
        <v>2024000</v>
      </c>
      <c r="G218" t="s">
        <v>53</v>
      </c>
      <c r="H218" s="13">
        <f t="shared" si="3"/>
        <v>3.5168195718652865E-3</v>
      </c>
    </row>
    <row r="219" spans="4:8" x14ac:dyDescent="0.3">
      <c r="D219" s="10">
        <v>42467</v>
      </c>
      <c r="E219" s="9">
        <v>65.5</v>
      </c>
      <c r="F219" s="9">
        <v>1523500</v>
      </c>
      <c r="G219" t="s">
        <v>53</v>
      </c>
      <c r="H219" s="13">
        <f t="shared" si="3"/>
        <v>-1.9808014627456265E-3</v>
      </c>
    </row>
    <row r="220" spans="4:8" x14ac:dyDescent="0.3">
      <c r="D220" s="10">
        <v>42468</v>
      </c>
      <c r="E220" s="9">
        <v>66.010000000000005</v>
      </c>
      <c r="F220" s="9">
        <v>2137800</v>
      </c>
      <c r="G220" t="s">
        <v>53</v>
      </c>
      <c r="H220" s="13">
        <f t="shared" si="3"/>
        <v>7.7862595419848106E-3</v>
      </c>
    </row>
    <row r="221" spans="4:8" x14ac:dyDescent="0.3">
      <c r="D221" s="10">
        <v>42471</v>
      </c>
      <c r="E221" s="9">
        <v>65.680000000000007</v>
      </c>
      <c r="F221" s="9">
        <v>1679500</v>
      </c>
      <c r="G221" t="s">
        <v>53</v>
      </c>
      <c r="H221" s="13">
        <f t="shared" si="3"/>
        <v>-4.999242539009215E-3</v>
      </c>
    </row>
    <row r="222" spans="4:8" x14ac:dyDescent="0.3">
      <c r="D222" s="10">
        <v>42472</v>
      </c>
      <c r="E222" s="9">
        <v>66.31</v>
      </c>
      <c r="F222" s="9">
        <v>1773600</v>
      </c>
      <c r="G222" t="s">
        <v>53</v>
      </c>
      <c r="H222" s="13">
        <f t="shared" si="3"/>
        <v>9.5919610231424389E-3</v>
      </c>
    </row>
    <row r="223" spans="4:8" x14ac:dyDescent="0.3">
      <c r="D223" s="10">
        <v>42473</v>
      </c>
      <c r="E223" s="9">
        <v>65.790000000000006</v>
      </c>
      <c r="F223" s="9">
        <v>1943400</v>
      </c>
      <c r="G223" t="s">
        <v>53</v>
      </c>
      <c r="H223" s="13">
        <f t="shared" si="3"/>
        <v>-7.8419544563413657E-3</v>
      </c>
    </row>
    <row r="224" spans="4:8" x14ac:dyDescent="0.3">
      <c r="D224" s="10">
        <v>42474</v>
      </c>
      <c r="E224" s="9">
        <v>65.59</v>
      </c>
      <c r="F224" s="9">
        <v>1122300</v>
      </c>
      <c r="G224" t="s">
        <v>53</v>
      </c>
      <c r="H224" s="13">
        <f t="shared" si="3"/>
        <v>-3.0399756801946015E-3</v>
      </c>
    </row>
    <row r="225" spans="4:8" x14ac:dyDescent="0.3">
      <c r="D225" s="10">
        <v>42475</v>
      </c>
      <c r="E225" s="9">
        <v>66.05</v>
      </c>
      <c r="F225" s="9">
        <v>1960800</v>
      </c>
      <c r="G225" t="s">
        <v>53</v>
      </c>
      <c r="H225" s="13">
        <f t="shared" si="3"/>
        <v>7.0132642171061707E-3</v>
      </c>
    </row>
    <row r="226" spans="4:8" x14ac:dyDescent="0.3">
      <c r="D226" s="10">
        <v>42478</v>
      </c>
      <c r="E226" s="9">
        <v>66.239999999999995</v>
      </c>
      <c r="F226" s="9">
        <v>1757100</v>
      </c>
      <c r="G226" t="s">
        <v>53</v>
      </c>
      <c r="H226" s="13">
        <f t="shared" si="3"/>
        <v>2.8766086298258552E-3</v>
      </c>
    </row>
    <row r="227" spans="4:8" x14ac:dyDescent="0.3">
      <c r="D227" s="10">
        <v>42479</v>
      </c>
      <c r="E227" s="9">
        <v>65.84</v>
      </c>
      <c r="F227" s="9">
        <v>2621200</v>
      </c>
      <c r="G227" t="s">
        <v>53</v>
      </c>
      <c r="H227" s="13">
        <f t="shared" si="3"/>
        <v>-6.0386473429950406E-3</v>
      </c>
    </row>
    <row r="228" spans="4:8" x14ac:dyDescent="0.3">
      <c r="D228" s="10">
        <v>42480</v>
      </c>
      <c r="E228" s="9">
        <v>63.7</v>
      </c>
      <c r="F228" s="9">
        <v>4650600</v>
      </c>
      <c r="G228" t="s">
        <v>53</v>
      </c>
      <c r="H228" s="13">
        <f t="shared" si="3"/>
        <v>-3.2503037667071695E-2</v>
      </c>
    </row>
    <row r="229" spans="4:8" x14ac:dyDescent="0.3">
      <c r="D229" s="10">
        <v>42481</v>
      </c>
      <c r="E229" s="9">
        <v>62.26</v>
      </c>
      <c r="F229" s="9">
        <v>4528300</v>
      </c>
      <c r="G229" t="s">
        <v>53</v>
      </c>
      <c r="H229" s="13">
        <f t="shared" si="3"/>
        <v>-2.2605965463108394E-2</v>
      </c>
    </row>
    <row r="230" spans="4:8" x14ac:dyDescent="0.3">
      <c r="D230" s="10">
        <v>42482</v>
      </c>
      <c r="E230" s="9">
        <v>62.74</v>
      </c>
      <c r="F230" s="9">
        <v>3059900</v>
      </c>
      <c r="G230" t="s">
        <v>53</v>
      </c>
      <c r="H230" s="13">
        <f t="shared" si="3"/>
        <v>7.709604882749823E-3</v>
      </c>
    </row>
    <row r="231" spans="4:8" x14ac:dyDescent="0.3">
      <c r="D231" s="10">
        <v>42485</v>
      </c>
      <c r="E231" s="9">
        <v>62.81</v>
      </c>
      <c r="F231" s="9">
        <v>2469500</v>
      </c>
      <c r="G231" t="s">
        <v>53</v>
      </c>
      <c r="H231" s="13">
        <f t="shared" si="3"/>
        <v>1.115715651896721E-3</v>
      </c>
    </row>
    <row r="232" spans="4:8" x14ac:dyDescent="0.3">
      <c r="D232" s="10">
        <v>42486</v>
      </c>
      <c r="E232" s="9">
        <v>62.9</v>
      </c>
      <c r="F232" s="9">
        <v>1977300</v>
      </c>
      <c r="G232" t="s">
        <v>53</v>
      </c>
      <c r="H232" s="13">
        <f t="shared" si="3"/>
        <v>1.4328928514567155E-3</v>
      </c>
    </row>
    <row r="233" spans="4:8" x14ac:dyDescent="0.3">
      <c r="D233" s="10">
        <v>42487</v>
      </c>
      <c r="E233" s="9">
        <v>63.93</v>
      </c>
      <c r="F233" s="9">
        <v>3967600</v>
      </c>
      <c r="G233" t="s">
        <v>53</v>
      </c>
      <c r="H233" s="13">
        <f t="shared" si="3"/>
        <v>1.6375198728139924E-2</v>
      </c>
    </row>
    <row r="234" spans="4:8" x14ac:dyDescent="0.3">
      <c r="D234" s="10">
        <v>42488</v>
      </c>
      <c r="E234" s="9">
        <v>63.06</v>
      </c>
      <c r="F234" s="9">
        <v>5010200</v>
      </c>
      <c r="G234" t="s">
        <v>53</v>
      </c>
      <c r="H234" s="13">
        <f t="shared" si="3"/>
        <v>-1.3608634443923E-2</v>
      </c>
    </row>
    <row r="235" spans="4:8" x14ac:dyDescent="0.3">
      <c r="D235" s="10">
        <v>42489</v>
      </c>
      <c r="E235" s="9">
        <v>63.5</v>
      </c>
      <c r="F235" s="9">
        <v>2992800</v>
      </c>
      <c r="G235" t="s">
        <v>53</v>
      </c>
      <c r="H235" s="13">
        <f t="shared" si="3"/>
        <v>6.9774817633999004E-3</v>
      </c>
    </row>
    <row r="236" spans="4:8" x14ac:dyDescent="0.3">
      <c r="D236" s="10">
        <v>42492</v>
      </c>
      <c r="E236" s="9">
        <v>64.36</v>
      </c>
      <c r="F236" s="9">
        <v>5028000</v>
      </c>
      <c r="G236" t="s">
        <v>53</v>
      </c>
      <c r="H236" s="13">
        <f t="shared" si="3"/>
        <v>1.3543307086614165E-2</v>
      </c>
    </row>
    <row r="237" spans="4:8" x14ac:dyDescent="0.3">
      <c r="D237" s="10">
        <v>42493</v>
      </c>
      <c r="E237" s="9">
        <v>64.5</v>
      </c>
      <c r="F237" s="9">
        <v>4468600</v>
      </c>
      <c r="G237" t="s">
        <v>53</v>
      </c>
      <c r="H237" s="13">
        <f t="shared" si="3"/>
        <v>2.1752641392169137E-3</v>
      </c>
    </row>
    <row r="238" spans="4:8" x14ac:dyDescent="0.3">
      <c r="D238" s="10">
        <v>42494</v>
      </c>
      <c r="E238" s="9">
        <v>65.39</v>
      </c>
      <c r="F238" s="9">
        <v>3535900</v>
      </c>
      <c r="G238" t="s">
        <v>53</v>
      </c>
      <c r="H238" s="13">
        <f t="shared" si="3"/>
        <v>1.379844961240311E-2</v>
      </c>
    </row>
    <row r="239" spans="4:8" x14ac:dyDescent="0.3">
      <c r="D239" s="10">
        <v>42495</v>
      </c>
      <c r="E239" s="9">
        <v>65.150000000000006</v>
      </c>
      <c r="F239" s="9">
        <v>2817300</v>
      </c>
      <c r="G239" t="s">
        <v>53</v>
      </c>
      <c r="H239" s="13">
        <f t="shared" si="3"/>
        <v>-3.6702859764489201E-3</v>
      </c>
    </row>
    <row r="240" spans="4:8" x14ac:dyDescent="0.3">
      <c r="D240" s="10">
        <v>42496</v>
      </c>
      <c r="E240" s="9">
        <v>64.56</v>
      </c>
      <c r="F240" s="9">
        <v>3189400</v>
      </c>
      <c r="G240" t="s">
        <v>53</v>
      </c>
      <c r="H240" s="13">
        <f t="shared" si="3"/>
        <v>-9.0560245587107194E-3</v>
      </c>
    </row>
    <row r="241" spans="4:8" x14ac:dyDescent="0.3">
      <c r="D241" s="10">
        <v>42499</v>
      </c>
      <c r="E241" s="9">
        <v>65.290000000000006</v>
      </c>
      <c r="F241" s="9">
        <v>3933000</v>
      </c>
      <c r="G241" t="s">
        <v>53</v>
      </c>
      <c r="H241" s="13">
        <f t="shared" si="3"/>
        <v>1.1307311028500681E-2</v>
      </c>
    </row>
    <row r="242" spans="4:8" x14ac:dyDescent="0.3">
      <c r="D242" s="10">
        <v>42500</v>
      </c>
      <c r="E242" s="9">
        <v>65.05</v>
      </c>
      <c r="F242" s="9">
        <v>2757700</v>
      </c>
      <c r="G242" t="s">
        <v>53</v>
      </c>
      <c r="H242" s="13">
        <f t="shared" si="3"/>
        <v>-3.6759074896616493E-3</v>
      </c>
    </row>
    <row r="243" spans="4:8" x14ac:dyDescent="0.3">
      <c r="D243" s="10">
        <v>42501</v>
      </c>
      <c r="E243" s="9">
        <v>65.209999999999994</v>
      </c>
      <c r="F243" s="9">
        <v>2100800</v>
      </c>
      <c r="G243" t="s">
        <v>53</v>
      </c>
      <c r="H243" s="13">
        <f t="shared" si="3"/>
        <v>2.4596464258262352E-3</v>
      </c>
    </row>
    <row r="244" spans="4:8" x14ac:dyDescent="0.3">
      <c r="D244" s="10">
        <v>42502</v>
      </c>
      <c r="E244" s="9">
        <v>65.66</v>
      </c>
      <c r="F244" s="9">
        <v>2146000</v>
      </c>
      <c r="G244" t="s">
        <v>53</v>
      </c>
      <c r="H244" s="13">
        <f t="shared" si="3"/>
        <v>6.9007820886367562E-3</v>
      </c>
    </row>
    <row r="245" spans="4:8" x14ac:dyDescent="0.3">
      <c r="D245" s="10">
        <v>42503</v>
      </c>
      <c r="E245" s="9">
        <v>65.61</v>
      </c>
      <c r="F245" s="9">
        <v>2781400</v>
      </c>
      <c r="G245" t="s">
        <v>53</v>
      </c>
      <c r="H245" s="13">
        <f t="shared" si="3"/>
        <v>-7.6149862930242397E-4</v>
      </c>
    </row>
    <row r="246" spans="4:8" x14ac:dyDescent="0.3">
      <c r="D246" s="10">
        <v>42506</v>
      </c>
      <c r="E246" s="9">
        <v>65.930000000000007</v>
      </c>
      <c r="F246" s="9">
        <v>2341600</v>
      </c>
      <c r="G246" t="s">
        <v>53</v>
      </c>
      <c r="H246" s="13">
        <f t="shared" si="3"/>
        <v>4.8773052888280355E-3</v>
      </c>
    </row>
    <row r="247" spans="4:8" x14ac:dyDescent="0.3">
      <c r="D247" s="10">
        <v>42507</v>
      </c>
      <c r="E247" s="9">
        <v>64.510000000000005</v>
      </c>
      <c r="F247" s="9">
        <v>3411800</v>
      </c>
      <c r="G247" t="s">
        <v>53</v>
      </c>
      <c r="H247" s="13">
        <f t="shared" si="3"/>
        <v>-2.1537994843015343E-2</v>
      </c>
    </row>
    <row r="248" spans="4:8" x14ac:dyDescent="0.3">
      <c r="D248" s="10">
        <v>42508</v>
      </c>
      <c r="E248" s="9">
        <v>63.3</v>
      </c>
      <c r="F248" s="9">
        <v>4397800</v>
      </c>
      <c r="G248" t="s">
        <v>53</v>
      </c>
      <c r="H248" s="13">
        <f t="shared" si="3"/>
        <v>-1.8756781894280077E-2</v>
      </c>
    </row>
    <row r="249" spans="4:8" x14ac:dyDescent="0.3">
      <c r="D249" s="10">
        <v>42509</v>
      </c>
      <c r="E249" s="9">
        <v>63.85</v>
      </c>
      <c r="F249" s="9">
        <v>2869700</v>
      </c>
      <c r="G249" t="s">
        <v>53</v>
      </c>
      <c r="H249" s="13">
        <f t="shared" si="3"/>
        <v>8.6887835703002257E-3</v>
      </c>
    </row>
    <row r="250" spans="4:8" x14ac:dyDescent="0.3">
      <c r="D250" s="10">
        <v>42510</v>
      </c>
      <c r="E250" s="9">
        <v>63.8</v>
      </c>
      <c r="F250" s="9">
        <v>2226200</v>
      </c>
      <c r="G250" t="s">
        <v>53</v>
      </c>
      <c r="H250" s="13">
        <f t="shared" si="3"/>
        <v>-7.830853563039039E-4</v>
      </c>
    </row>
    <row r="251" spans="4:8" x14ac:dyDescent="0.3">
      <c r="D251" s="10">
        <v>42513</v>
      </c>
      <c r="E251" s="9">
        <v>62.95</v>
      </c>
      <c r="F251" s="9">
        <v>2521100</v>
      </c>
      <c r="G251" t="s">
        <v>53</v>
      </c>
      <c r="H251" s="13">
        <f t="shared" si="3"/>
        <v>-1.3322884012539097E-2</v>
      </c>
    </row>
    <row r="252" spans="4:8" x14ac:dyDescent="0.3">
      <c r="D252" s="10">
        <v>42514</v>
      </c>
      <c r="E252" s="9">
        <v>63.63</v>
      </c>
      <c r="F252" s="9">
        <v>2288300</v>
      </c>
      <c r="G252" t="s">
        <v>53</v>
      </c>
      <c r="H252" s="13">
        <f t="shared" si="3"/>
        <v>1.0802223987291497E-2</v>
      </c>
    </row>
    <row r="253" spans="4:8" x14ac:dyDescent="0.3">
      <c r="D253" s="10">
        <v>42515</v>
      </c>
      <c r="E253" s="9">
        <v>63.43</v>
      </c>
      <c r="F253" s="9">
        <v>2407900</v>
      </c>
      <c r="G253" t="s">
        <v>53</v>
      </c>
      <c r="H253" s="13">
        <f t="shared" si="3"/>
        <v>-3.1431714600031876E-3</v>
      </c>
    </row>
    <row r="254" spans="4:8" x14ac:dyDescent="0.3">
      <c r="D254" s="10">
        <v>42516</v>
      </c>
      <c r="E254" s="9">
        <v>64.33</v>
      </c>
      <c r="F254" s="9">
        <v>3277300</v>
      </c>
      <c r="G254" t="s">
        <v>53</v>
      </c>
      <c r="H254" s="13">
        <f t="shared" si="3"/>
        <v>1.4188869620053579E-2</v>
      </c>
    </row>
    <row r="255" spans="4:8" x14ac:dyDescent="0.3">
      <c r="D255" s="10">
        <v>42517</v>
      </c>
      <c r="E255" s="9">
        <v>64.31</v>
      </c>
      <c r="F255" s="9">
        <v>2135600</v>
      </c>
      <c r="G255" t="s">
        <v>53</v>
      </c>
      <c r="H255" s="13">
        <f t="shared" si="3"/>
        <v>-3.1089693766510215E-4</v>
      </c>
    </row>
    <row r="256" spans="4:8" x14ac:dyDescent="0.3">
      <c r="D256" s="10">
        <v>42521</v>
      </c>
      <c r="E256" s="9">
        <v>64.73</v>
      </c>
      <c r="F256" s="9">
        <v>3362400</v>
      </c>
      <c r="G256" t="s">
        <v>53</v>
      </c>
      <c r="H256" s="13">
        <f t="shared" si="3"/>
        <v>6.5308661172446226E-3</v>
      </c>
    </row>
    <row r="257" spans="4:8" x14ac:dyDescent="0.3">
      <c r="D257" s="10">
        <v>42522</v>
      </c>
      <c r="E257" s="9">
        <v>64.89</v>
      </c>
      <c r="F257" s="9">
        <v>1938600</v>
      </c>
      <c r="G257" t="s">
        <v>53</v>
      </c>
      <c r="H257" s="13">
        <f t="shared" si="3"/>
        <v>2.4718059632318334E-3</v>
      </c>
    </row>
    <row r="258" spans="4:8" x14ac:dyDescent="0.3">
      <c r="D258" s="10">
        <v>42523</v>
      </c>
      <c r="E258" s="9">
        <v>64.680000000000007</v>
      </c>
      <c r="F258" s="9">
        <v>1948900</v>
      </c>
      <c r="G258" t="s">
        <v>53</v>
      </c>
      <c r="H258" s="13">
        <f t="shared" si="3"/>
        <v>-3.2362459546924601E-3</v>
      </c>
    </row>
    <row r="259" spans="4:8" x14ac:dyDescent="0.3">
      <c r="D259" s="10">
        <v>42524</v>
      </c>
      <c r="E259" s="9">
        <v>65.81</v>
      </c>
      <c r="F259" s="9">
        <v>2307500</v>
      </c>
      <c r="G259" t="s">
        <v>53</v>
      </c>
      <c r="H259" s="13">
        <f t="shared" si="3"/>
        <v>1.7470624613481683E-2</v>
      </c>
    </row>
    <row r="260" spans="4:8" x14ac:dyDescent="0.3">
      <c r="D260" s="10">
        <v>42527</v>
      </c>
      <c r="E260" s="9">
        <v>65.7</v>
      </c>
      <c r="F260" s="9">
        <v>1960500</v>
      </c>
      <c r="G260" t="s">
        <v>53</v>
      </c>
      <c r="H260" s="13">
        <f t="shared" ref="H260:H323" si="4">(E260-E259)/E259</f>
        <v>-1.6714784987083944E-3</v>
      </c>
    </row>
    <row r="261" spans="4:8" x14ac:dyDescent="0.3">
      <c r="D261" s="10">
        <v>42528</v>
      </c>
      <c r="E261" s="9">
        <v>65.84</v>
      </c>
      <c r="F261" s="9">
        <v>2182100</v>
      </c>
      <c r="G261" t="s">
        <v>53</v>
      </c>
      <c r="H261" s="13">
        <f t="shared" si="4"/>
        <v>2.1308980213089889E-3</v>
      </c>
    </row>
    <row r="262" spans="4:8" x14ac:dyDescent="0.3">
      <c r="D262" s="10">
        <v>42529</v>
      </c>
      <c r="E262" s="9">
        <v>66.2</v>
      </c>
      <c r="F262" s="9">
        <v>1555700</v>
      </c>
      <c r="G262" t="s">
        <v>53</v>
      </c>
      <c r="H262" s="13">
        <f t="shared" si="4"/>
        <v>5.4678007290400879E-3</v>
      </c>
    </row>
    <row r="263" spans="4:8" x14ac:dyDescent="0.3">
      <c r="D263" s="10">
        <v>42530</v>
      </c>
      <c r="E263" s="9">
        <v>66.959999999999994</v>
      </c>
      <c r="F263" s="9">
        <v>1803100</v>
      </c>
      <c r="G263" t="s">
        <v>53</v>
      </c>
      <c r="H263" s="13">
        <f t="shared" si="4"/>
        <v>1.1480362537764213E-2</v>
      </c>
    </row>
    <row r="264" spans="4:8" x14ac:dyDescent="0.3">
      <c r="D264" s="10">
        <v>42531</v>
      </c>
      <c r="E264" s="9">
        <v>66.849999999999994</v>
      </c>
      <c r="F264" s="9">
        <v>1768800</v>
      </c>
      <c r="G264" t="s">
        <v>53</v>
      </c>
      <c r="H264" s="13">
        <f t="shared" si="4"/>
        <v>-1.6427718040621182E-3</v>
      </c>
    </row>
    <row r="265" spans="4:8" x14ac:dyDescent="0.3">
      <c r="D265" s="10">
        <v>42534</v>
      </c>
      <c r="E265" s="9">
        <v>66.55</v>
      </c>
      <c r="F265" s="9">
        <v>2802400</v>
      </c>
      <c r="G265" t="s">
        <v>53</v>
      </c>
      <c r="H265" s="13">
        <f t="shared" si="4"/>
        <v>-4.4876589379206763E-3</v>
      </c>
    </row>
    <row r="266" spans="4:8" x14ac:dyDescent="0.3">
      <c r="D266" s="10">
        <v>42535</v>
      </c>
      <c r="E266" s="9">
        <v>66.83</v>
      </c>
      <c r="F266" s="9">
        <v>2090400</v>
      </c>
      <c r="G266" t="s">
        <v>53</v>
      </c>
      <c r="H266" s="13">
        <f t="shared" si="4"/>
        <v>4.2073628850488529E-3</v>
      </c>
    </row>
    <row r="267" spans="4:8" x14ac:dyDescent="0.3">
      <c r="D267" s="10">
        <v>42536</v>
      </c>
      <c r="E267" s="9">
        <v>66.239999999999995</v>
      </c>
      <c r="F267" s="9">
        <v>2131200</v>
      </c>
      <c r="G267" t="s">
        <v>53</v>
      </c>
      <c r="H267" s="13">
        <f t="shared" si="4"/>
        <v>-8.8283704922939316E-3</v>
      </c>
    </row>
    <row r="268" spans="4:8" x14ac:dyDescent="0.3">
      <c r="D268" s="10">
        <v>42537</v>
      </c>
      <c r="E268" s="9">
        <v>66.88</v>
      </c>
      <c r="F268" s="9">
        <v>2217600</v>
      </c>
      <c r="G268" t="s">
        <v>53</v>
      </c>
      <c r="H268" s="13">
        <f t="shared" si="4"/>
        <v>9.6618357487922805E-3</v>
      </c>
    </row>
    <row r="269" spans="4:8" x14ac:dyDescent="0.3">
      <c r="D269" s="10">
        <v>42538</v>
      </c>
      <c r="E269" s="9">
        <v>67.209999999999994</v>
      </c>
      <c r="F269" s="9">
        <v>2620800</v>
      </c>
      <c r="G269" t="s">
        <v>53</v>
      </c>
      <c r="H269" s="13">
        <f t="shared" si="4"/>
        <v>4.934210526315764E-3</v>
      </c>
    </row>
    <row r="270" spans="4:8" x14ac:dyDescent="0.3">
      <c r="D270" s="10">
        <v>42541</v>
      </c>
      <c r="E270" s="9">
        <v>66.790000000000006</v>
      </c>
      <c r="F270" s="9">
        <v>2036700</v>
      </c>
      <c r="G270" t="s">
        <v>53</v>
      </c>
      <c r="H270" s="13">
        <f t="shared" si="4"/>
        <v>-6.2490700788571272E-3</v>
      </c>
    </row>
    <row r="271" spans="4:8" x14ac:dyDescent="0.3">
      <c r="D271" s="10">
        <v>42542</v>
      </c>
      <c r="E271" s="9">
        <v>66.77</v>
      </c>
      <c r="F271" s="9">
        <v>1383300</v>
      </c>
      <c r="G271" t="s">
        <v>53</v>
      </c>
      <c r="H271" s="13">
        <f t="shared" si="4"/>
        <v>-2.9944602485417322E-4</v>
      </c>
    </row>
    <row r="272" spans="4:8" x14ac:dyDescent="0.3">
      <c r="D272" s="10">
        <v>42543</v>
      </c>
      <c r="E272" s="9">
        <v>66.5</v>
      </c>
      <c r="F272" s="9">
        <v>1458200</v>
      </c>
      <c r="G272" t="s">
        <v>53</v>
      </c>
      <c r="H272" s="13">
        <f t="shared" si="4"/>
        <v>-4.0437322150665873E-3</v>
      </c>
    </row>
    <row r="273" spans="4:8" x14ac:dyDescent="0.3">
      <c r="D273" s="10">
        <v>42544</v>
      </c>
      <c r="E273" s="9">
        <v>66.59</v>
      </c>
      <c r="F273" s="9">
        <v>1831000</v>
      </c>
      <c r="G273" t="s">
        <v>53</v>
      </c>
      <c r="H273" s="13">
        <f t="shared" si="4"/>
        <v>1.3533834586466678E-3</v>
      </c>
    </row>
    <row r="274" spans="4:8" x14ac:dyDescent="0.3">
      <c r="D274" s="10">
        <v>42545</v>
      </c>
      <c r="E274" s="9">
        <v>67.260000000000005</v>
      </c>
      <c r="F274" s="9">
        <v>4034600</v>
      </c>
      <c r="G274" t="s">
        <v>53</v>
      </c>
      <c r="H274" s="13">
        <f t="shared" si="4"/>
        <v>1.0061570806427417E-2</v>
      </c>
    </row>
    <row r="275" spans="4:8" x14ac:dyDescent="0.3">
      <c r="D275" s="10">
        <v>42548</v>
      </c>
      <c r="E275" s="9">
        <v>68.349999999999994</v>
      </c>
      <c r="F275" s="9">
        <v>3506700</v>
      </c>
      <c r="G275" t="s">
        <v>53</v>
      </c>
      <c r="H275" s="13">
        <f t="shared" si="4"/>
        <v>1.6205768658935311E-2</v>
      </c>
    </row>
    <row r="276" spans="4:8" x14ac:dyDescent="0.3">
      <c r="D276" s="10">
        <v>42549</v>
      </c>
      <c r="E276" s="9">
        <v>68.64</v>
      </c>
      <c r="F276" s="9">
        <v>2394300</v>
      </c>
      <c r="G276" t="s">
        <v>53</v>
      </c>
      <c r="H276" s="13">
        <f t="shared" si="4"/>
        <v>4.242867593270026E-3</v>
      </c>
    </row>
    <row r="277" spans="4:8" x14ac:dyDescent="0.3">
      <c r="D277" s="10">
        <v>42550</v>
      </c>
      <c r="E277" s="9">
        <v>68.72</v>
      </c>
      <c r="F277" s="9">
        <v>2522400</v>
      </c>
      <c r="G277" t="s">
        <v>53</v>
      </c>
      <c r="H277" s="13">
        <f t="shared" si="4"/>
        <v>1.1655011655011406E-3</v>
      </c>
    </row>
    <row r="278" spans="4:8" x14ac:dyDescent="0.3">
      <c r="D278" s="10">
        <v>42551</v>
      </c>
      <c r="E278" s="9">
        <v>70.09</v>
      </c>
      <c r="F278" s="9">
        <v>2858400</v>
      </c>
      <c r="G278" t="s">
        <v>53</v>
      </c>
      <c r="H278" s="13">
        <f t="shared" si="4"/>
        <v>1.9935972060535573E-2</v>
      </c>
    </row>
    <row r="279" spans="4:8" x14ac:dyDescent="0.3">
      <c r="D279" s="10">
        <v>42552</v>
      </c>
      <c r="E279" s="9">
        <v>70.14</v>
      </c>
      <c r="F279" s="9">
        <v>2113600</v>
      </c>
      <c r="G279" t="s">
        <v>53</v>
      </c>
      <c r="H279" s="13">
        <f t="shared" si="4"/>
        <v>7.1336852618058438E-4</v>
      </c>
    </row>
    <row r="280" spans="4:8" x14ac:dyDescent="0.3">
      <c r="D280" s="10">
        <v>42556</v>
      </c>
      <c r="E280" s="9">
        <v>70.81</v>
      </c>
      <c r="F280" s="9">
        <v>1935200</v>
      </c>
      <c r="G280" t="s">
        <v>53</v>
      </c>
      <c r="H280" s="13">
        <f t="shared" si="4"/>
        <v>9.5523239235814333E-3</v>
      </c>
    </row>
    <row r="281" spans="4:8" x14ac:dyDescent="0.3">
      <c r="D281" s="10">
        <v>42557</v>
      </c>
      <c r="E281" s="9">
        <v>71.27</v>
      </c>
      <c r="F281" s="9">
        <v>2990400</v>
      </c>
      <c r="G281" t="s">
        <v>53</v>
      </c>
      <c r="H281" s="13">
        <f t="shared" si="4"/>
        <v>6.4962575907356835E-3</v>
      </c>
    </row>
    <row r="282" spans="4:8" x14ac:dyDescent="0.3">
      <c r="D282" s="10">
        <v>42558</v>
      </c>
      <c r="E282" s="9">
        <v>70.28</v>
      </c>
      <c r="F282" s="9">
        <v>2989800</v>
      </c>
      <c r="G282" t="s">
        <v>53</v>
      </c>
      <c r="H282" s="13">
        <f t="shared" si="4"/>
        <v>-1.3890837659604251E-2</v>
      </c>
    </row>
    <row r="283" spans="4:8" x14ac:dyDescent="0.3">
      <c r="D283" s="10">
        <v>42559</v>
      </c>
      <c r="E283" s="9">
        <v>70.709999999999994</v>
      </c>
      <c r="F283" s="9">
        <v>2690500</v>
      </c>
      <c r="G283" t="s">
        <v>53</v>
      </c>
      <c r="H283" s="13">
        <f t="shared" si="4"/>
        <v>6.1183836084233436E-3</v>
      </c>
    </row>
    <row r="284" spans="4:8" x14ac:dyDescent="0.3">
      <c r="D284" s="10">
        <v>42562</v>
      </c>
      <c r="E284" s="9">
        <v>70.7</v>
      </c>
      <c r="F284" s="9">
        <v>2064800</v>
      </c>
      <c r="G284" t="s">
        <v>53</v>
      </c>
      <c r="H284" s="13">
        <f t="shared" si="4"/>
        <v>-1.4142271248749691E-4</v>
      </c>
    </row>
    <row r="285" spans="4:8" x14ac:dyDescent="0.3">
      <c r="D285" s="10">
        <v>42563</v>
      </c>
      <c r="E285" s="9">
        <v>69.58</v>
      </c>
      <c r="F285" s="9">
        <v>2865500</v>
      </c>
      <c r="G285" t="s">
        <v>53</v>
      </c>
      <c r="H285" s="13">
        <f t="shared" si="4"/>
        <v>-1.5841584158415904E-2</v>
      </c>
    </row>
    <row r="286" spans="4:8" x14ac:dyDescent="0.3">
      <c r="D286" s="10">
        <v>42564</v>
      </c>
      <c r="E286" s="9">
        <v>70.010000000000005</v>
      </c>
      <c r="F286" s="9">
        <v>2007100</v>
      </c>
      <c r="G286" t="s">
        <v>53</v>
      </c>
      <c r="H286" s="13">
        <f t="shared" si="4"/>
        <v>6.1799367634378681E-3</v>
      </c>
    </row>
    <row r="287" spans="4:8" x14ac:dyDescent="0.3">
      <c r="D287" s="10">
        <v>42565</v>
      </c>
      <c r="E287" s="9">
        <v>69.38</v>
      </c>
      <c r="F287" s="9">
        <v>2473300</v>
      </c>
      <c r="G287" t="s">
        <v>53</v>
      </c>
      <c r="H287" s="13">
        <f t="shared" si="4"/>
        <v>-8.9987144693616569E-3</v>
      </c>
    </row>
    <row r="288" spans="4:8" x14ac:dyDescent="0.3">
      <c r="D288" s="10">
        <v>42566</v>
      </c>
      <c r="E288" s="9">
        <v>69.64</v>
      </c>
      <c r="F288" s="9">
        <v>2263600</v>
      </c>
      <c r="G288" t="s">
        <v>53</v>
      </c>
      <c r="H288" s="13">
        <f t="shared" si="4"/>
        <v>3.7474776592678746E-3</v>
      </c>
    </row>
    <row r="289" spans="4:8" x14ac:dyDescent="0.3">
      <c r="D289" s="10">
        <v>42569</v>
      </c>
      <c r="E289" s="9">
        <v>69.95</v>
      </c>
      <c r="F289" s="9">
        <v>1581300</v>
      </c>
      <c r="G289" t="s">
        <v>53</v>
      </c>
      <c r="H289" s="13">
        <f t="shared" si="4"/>
        <v>4.4514646754738986E-3</v>
      </c>
    </row>
    <row r="290" spans="4:8" x14ac:dyDescent="0.3">
      <c r="D290" s="10">
        <v>42570</v>
      </c>
      <c r="E290" s="9">
        <v>69.77</v>
      </c>
      <c r="F290" s="9">
        <v>1821600</v>
      </c>
      <c r="G290" t="s">
        <v>53</v>
      </c>
      <c r="H290" s="13">
        <f t="shared" si="4"/>
        <v>-2.5732666190136787E-3</v>
      </c>
    </row>
    <row r="291" spans="4:8" x14ac:dyDescent="0.3">
      <c r="D291" s="10">
        <v>42571</v>
      </c>
      <c r="E291" s="9">
        <v>69.349999999999994</v>
      </c>
      <c r="F291" s="9">
        <v>1458500</v>
      </c>
      <c r="G291" t="s">
        <v>53</v>
      </c>
      <c r="H291" s="13">
        <f t="shared" si="4"/>
        <v>-6.0197792747599503E-3</v>
      </c>
    </row>
    <row r="292" spans="4:8" x14ac:dyDescent="0.3">
      <c r="D292" s="10">
        <v>42572</v>
      </c>
      <c r="E292" s="9">
        <v>69.430000000000007</v>
      </c>
      <c r="F292" s="9">
        <v>3186400</v>
      </c>
      <c r="G292" t="s">
        <v>53</v>
      </c>
      <c r="H292" s="13">
        <f t="shared" si="4"/>
        <v>1.1535688536411322E-3</v>
      </c>
    </row>
    <row r="293" spans="4:8" x14ac:dyDescent="0.3">
      <c r="D293" s="10">
        <v>42573</v>
      </c>
      <c r="E293" s="9">
        <v>70.06</v>
      </c>
      <c r="F293" s="9">
        <v>2452800</v>
      </c>
      <c r="G293" t="s">
        <v>53</v>
      </c>
      <c r="H293" s="13">
        <f t="shared" si="4"/>
        <v>9.073887368572597E-3</v>
      </c>
    </row>
    <row r="294" spans="4:8" x14ac:dyDescent="0.3">
      <c r="D294" s="10">
        <v>42576</v>
      </c>
      <c r="E294" s="9">
        <v>69.77</v>
      </c>
      <c r="F294" s="9">
        <v>1966600</v>
      </c>
      <c r="G294" t="s">
        <v>53</v>
      </c>
      <c r="H294" s="13">
        <f t="shared" si="4"/>
        <v>-4.1393091635741688E-3</v>
      </c>
    </row>
    <row r="295" spans="4:8" x14ac:dyDescent="0.3">
      <c r="D295" s="10">
        <v>42577</v>
      </c>
      <c r="E295" s="9">
        <v>69.739999999999995</v>
      </c>
      <c r="F295" s="9">
        <v>2375100</v>
      </c>
      <c r="G295" t="s">
        <v>53</v>
      </c>
      <c r="H295" s="13">
        <f t="shared" si="4"/>
        <v>-4.2998423391143954E-4</v>
      </c>
    </row>
    <row r="296" spans="4:8" x14ac:dyDescent="0.3">
      <c r="D296" s="10">
        <v>42578</v>
      </c>
      <c r="E296" s="9">
        <v>68.86</v>
      </c>
      <c r="F296" s="9">
        <v>3190500</v>
      </c>
      <c r="G296" t="s">
        <v>53</v>
      </c>
      <c r="H296" s="13">
        <f t="shared" si="4"/>
        <v>-1.261829652996839E-2</v>
      </c>
    </row>
    <row r="297" spans="4:8" x14ac:dyDescent="0.3">
      <c r="D297" s="10">
        <v>42579</v>
      </c>
      <c r="E297" s="9">
        <v>68.92</v>
      </c>
      <c r="F297" s="9">
        <v>2641200</v>
      </c>
      <c r="G297" t="s">
        <v>53</v>
      </c>
      <c r="H297" s="13">
        <f t="shared" si="4"/>
        <v>8.7133313970377975E-4</v>
      </c>
    </row>
    <row r="298" spans="4:8" x14ac:dyDescent="0.3">
      <c r="D298" s="10">
        <v>42580</v>
      </c>
      <c r="E298" s="9">
        <v>69.3</v>
      </c>
      <c r="F298" s="9">
        <v>2490200</v>
      </c>
      <c r="G298" t="s">
        <v>53</v>
      </c>
      <c r="H298" s="13">
        <f t="shared" si="4"/>
        <v>5.5136390017410828E-3</v>
      </c>
    </row>
    <row r="299" spans="4:8" x14ac:dyDescent="0.3">
      <c r="D299" s="10">
        <v>42583</v>
      </c>
      <c r="E299" s="9">
        <v>69.31</v>
      </c>
      <c r="F299" s="9">
        <v>1669500</v>
      </c>
      <c r="G299" t="s">
        <v>53</v>
      </c>
      <c r="H299" s="13">
        <f t="shared" si="4"/>
        <v>1.4430014430021813E-4</v>
      </c>
    </row>
    <row r="300" spans="4:8" x14ac:dyDescent="0.3">
      <c r="D300" s="10">
        <v>42584</v>
      </c>
      <c r="E300" s="9">
        <v>69.010000000000005</v>
      </c>
      <c r="F300" s="9">
        <v>1893900</v>
      </c>
      <c r="G300" t="s">
        <v>53</v>
      </c>
      <c r="H300" s="13">
        <f t="shared" si="4"/>
        <v>-4.3283797431827604E-3</v>
      </c>
    </row>
    <row r="301" spans="4:8" x14ac:dyDescent="0.3">
      <c r="D301" s="10">
        <v>42585</v>
      </c>
      <c r="E301" s="9">
        <v>68.45</v>
      </c>
      <c r="F301" s="9">
        <v>1959400</v>
      </c>
      <c r="G301" t="s">
        <v>53</v>
      </c>
      <c r="H301" s="13">
        <f t="shared" si="4"/>
        <v>-8.1147659759455478E-3</v>
      </c>
    </row>
    <row r="302" spans="4:8" x14ac:dyDescent="0.3">
      <c r="D302" s="10">
        <v>42586</v>
      </c>
      <c r="E302" s="9">
        <v>68.64</v>
      </c>
      <c r="F302" s="9">
        <v>1797600</v>
      </c>
      <c r="G302" t="s">
        <v>53</v>
      </c>
      <c r="H302" s="13">
        <f t="shared" si="4"/>
        <v>2.7757487216946344E-3</v>
      </c>
    </row>
    <row r="303" spans="4:8" x14ac:dyDescent="0.3">
      <c r="D303" s="10">
        <v>42587</v>
      </c>
      <c r="E303" s="9">
        <v>67.849999999999994</v>
      </c>
      <c r="F303" s="9">
        <v>3774800</v>
      </c>
      <c r="G303" t="s">
        <v>53</v>
      </c>
      <c r="H303" s="13">
        <f t="shared" si="4"/>
        <v>-1.15093240093241E-2</v>
      </c>
    </row>
    <row r="304" spans="4:8" x14ac:dyDescent="0.3">
      <c r="D304" s="10">
        <v>42590</v>
      </c>
      <c r="E304" s="9">
        <v>67.150000000000006</v>
      </c>
      <c r="F304" s="9">
        <v>1876500</v>
      </c>
      <c r="G304" t="s">
        <v>53</v>
      </c>
      <c r="H304" s="13">
        <f t="shared" si="4"/>
        <v>-1.031687546057463E-2</v>
      </c>
    </row>
    <row r="305" spans="4:8" x14ac:dyDescent="0.3">
      <c r="D305" s="10">
        <v>42591</v>
      </c>
      <c r="E305" s="9">
        <v>67.39</v>
      </c>
      <c r="F305" s="9">
        <v>1747200</v>
      </c>
      <c r="G305" t="s">
        <v>53</v>
      </c>
      <c r="H305" s="13">
        <f t="shared" si="4"/>
        <v>3.5740878629932221E-3</v>
      </c>
    </row>
    <row r="306" spans="4:8" x14ac:dyDescent="0.3">
      <c r="D306" s="10">
        <v>42592</v>
      </c>
      <c r="E306" s="9">
        <v>67.56</v>
      </c>
      <c r="F306" s="9">
        <v>1289100</v>
      </c>
      <c r="G306" t="s">
        <v>53</v>
      </c>
      <c r="H306" s="13">
        <f t="shared" si="4"/>
        <v>2.5226294702478365E-3</v>
      </c>
    </row>
    <row r="307" spans="4:8" x14ac:dyDescent="0.3">
      <c r="D307" s="10">
        <v>42593</v>
      </c>
      <c r="E307" s="9">
        <v>67.72</v>
      </c>
      <c r="F307" s="9">
        <v>2133600</v>
      </c>
      <c r="G307" t="s">
        <v>53</v>
      </c>
      <c r="H307" s="13">
        <f t="shared" si="4"/>
        <v>2.3682652457074687E-3</v>
      </c>
    </row>
    <row r="308" spans="4:8" x14ac:dyDescent="0.3">
      <c r="D308" s="10">
        <v>42594</v>
      </c>
      <c r="E308" s="9">
        <v>67.55</v>
      </c>
      <c r="F308" s="9">
        <v>1372600</v>
      </c>
      <c r="G308" t="s">
        <v>53</v>
      </c>
      <c r="H308" s="13">
        <f t="shared" si="4"/>
        <v>-2.5103366804489326E-3</v>
      </c>
    </row>
    <row r="309" spans="4:8" x14ac:dyDescent="0.3">
      <c r="D309" s="10">
        <v>42597</v>
      </c>
      <c r="E309" s="9">
        <v>66.52</v>
      </c>
      <c r="F309" s="9">
        <v>1943800</v>
      </c>
      <c r="G309" t="s">
        <v>53</v>
      </c>
      <c r="H309" s="13">
        <f t="shared" si="4"/>
        <v>-1.5247964470762416E-2</v>
      </c>
    </row>
    <row r="310" spans="4:8" x14ac:dyDescent="0.3">
      <c r="D310" s="10">
        <v>42598</v>
      </c>
      <c r="E310" s="9">
        <v>65.680000000000007</v>
      </c>
      <c r="F310" s="9">
        <v>2380900</v>
      </c>
      <c r="G310" t="s">
        <v>53</v>
      </c>
      <c r="H310" s="13">
        <f t="shared" si="4"/>
        <v>-1.2627781118460451E-2</v>
      </c>
    </row>
    <row r="311" spans="4:8" x14ac:dyDescent="0.3">
      <c r="D311" s="10">
        <v>42599</v>
      </c>
      <c r="E311" s="9">
        <v>66.5</v>
      </c>
      <c r="F311" s="9">
        <v>3340000</v>
      </c>
      <c r="G311" t="s">
        <v>53</v>
      </c>
      <c r="H311" s="13">
        <f t="shared" si="4"/>
        <v>1.2484774665042525E-2</v>
      </c>
    </row>
    <row r="312" spans="4:8" x14ac:dyDescent="0.3">
      <c r="D312" s="10">
        <v>42600</v>
      </c>
      <c r="E312" s="9">
        <v>67.400000000000006</v>
      </c>
      <c r="F312" s="9">
        <v>3464100</v>
      </c>
      <c r="G312" t="s">
        <v>53</v>
      </c>
      <c r="H312" s="13">
        <f t="shared" si="4"/>
        <v>1.353383458646625E-2</v>
      </c>
    </row>
    <row r="313" spans="4:8" x14ac:dyDescent="0.3">
      <c r="D313" s="10">
        <v>42601</v>
      </c>
      <c r="E313" s="9">
        <v>66.37</v>
      </c>
      <c r="F313" s="9">
        <v>2056700</v>
      </c>
      <c r="G313" t="s">
        <v>53</v>
      </c>
      <c r="H313" s="13">
        <f t="shared" si="4"/>
        <v>-1.52818991097923E-2</v>
      </c>
    </row>
    <row r="314" spans="4:8" x14ac:dyDescent="0.3">
      <c r="D314" s="10">
        <v>42604</v>
      </c>
      <c r="E314" s="9">
        <v>66.52</v>
      </c>
      <c r="F314" s="9">
        <v>1595000</v>
      </c>
      <c r="G314" t="s">
        <v>53</v>
      </c>
      <c r="H314" s="13">
        <f t="shared" si="4"/>
        <v>2.2600572547836592E-3</v>
      </c>
    </row>
    <row r="315" spans="4:8" x14ac:dyDescent="0.3">
      <c r="D315" s="10">
        <v>42605</v>
      </c>
      <c r="E315" s="9">
        <v>66.28</v>
      </c>
      <c r="F315" s="9">
        <v>1858100</v>
      </c>
      <c r="G315" t="s">
        <v>53</v>
      </c>
      <c r="H315" s="13">
        <f t="shared" si="4"/>
        <v>-3.6079374624172415E-3</v>
      </c>
    </row>
    <row r="316" spans="4:8" x14ac:dyDescent="0.3">
      <c r="D316" s="10">
        <v>42606</v>
      </c>
      <c r="E316" s="9">
        <v>66.34</v>
      </c>
      <c r="F316" s="9">
        <v>1584100</v>
      </c>
      <c r="G316" t="s">
        <v>53</v>
      </c>
      <c r="H316" s="13">
        <f t="shared" si="4"/>
        <v>9.0525045262526064E-4</v>
      </c>
    </row>
    <row r="317" spans="4:8" x14ac:dyDescent="0.3">
      <c r="D317" s="10">
        <v>42607</v>
      </c>
      <c r="E317" s="9">
        <v>66.37</v>
      </c>
      <c r="F317" s="9">
        <v>1594200</v>
      </c>
      <c r="G317" t="s">
        <v>53</v>
      </c>
      <c r="H317" s="13">
        <f t="shared" si="4"/>
        <v>4.5221585770276055E-4</v>
      </c>
    </row>
    <row r="318" spans="4:8" x14ac:dyDescent="0.3">
      <c r="D318" s="10">
        <v>42608</v>
      </c>
      <c r="E318" s="9">
        <v>64.69</v>
      </c>
      <c r="F318" s="9">
        <v>3314600</v>
      </c>
      <c r="G318" t="s">
        <v>53</v>
      </c>
      <c r="H318" s="13">
        <f t="shared" si="4"/>
        <v>-2.5312641253578527E-2</v>
      </c>
    </row>
    <row r="319" spans="4:8" x14ac:dyDescent="0.3">
      <c r="D319" s="10">
        <v>42611</v>
      </c>
      <c r="E319" s="9">
        <v>65.180000000000007</v>
      </c>
      <c r="F319" s="9">
        <v>2269300</v>
      </c>
      <c r="G319" t="s">
        <v>53</v>
      </c>
      <c r="H319" s="13">
        <f t="shared" si="4"/>
        <v>7.5745864894111777E-3</v>
      </c>
    </row>
    <row r="320" spans="4:8" x14ac:dyDescent="0.3">
      <c r="D320" s="10">
        <v>42612</v>
      </c>
      <c r="E320" s="9">
        <v>64.319999999999993</v>
      </c>
      <c r="F320" s="9">
        <v>3295000</v>
      </c>
      <c r="G320" t="s">
        <v>53</v>
      </c>
      <c r="H320" s="13">
        <f t="shared" si="4"/>
        <v>-1.3194231359312881E-2</v>
      </c>
    </row>
    <row r="321" spans="4:8" x14ac:dyDescent="0.3">
      <c r="D321" s="10">
        <v>42613</v>
      </c>
      <c r="E321" s="9">
        <v>64.569999999999993</v>
      </c>
      <c r="F321" s="9">
        <v>3163300</v>
      </c>
      <c r="G321" t="s">
        <v>53</v>
      </c>
      <c r="H321" s="13">
        <f t="shared" si="4"/>
        <v>3.8868159203980105E-3</v>
      </c>
    </row>
    <row r="322" spans="4:8" x14ac:dyDescent="0.3">
      <c r="D322" s="10">
        <v>42614</v>
      </c>
      <c r="E322" s="9">
        <v>64.41</v>
      </c>
      <c r="F322" s="9">
        <v>2030800</v>
      </c>
      <c r="G322" t="s">
        <v>53</v>
      </c>
      <c r="H322" s="13">
        <f t="shared" si="4"/>
        <v>-2.4779309276753386E-3</v>
      </c>
    </row>
    <row r="323" spans="4:8" x14ac:dyDescent="0.3">
      <c r="D323" s="10">
        <v>42615</v>
      </c>
      <c r="E323" s="9">
        <v>65.239999999999995</v>
      </c>
      <c r="F323" s="9">
        <v>2209500</v>
      </c>
      <c r="G323" t="s">
        <v>53</v>
      </c>
      <c r="H323" s="13">
        <f t="shared" si="4"/>
        <v>1.2886197795373363E-2</v>
      </c>
    </row>
    <row r="324" spans="4:8" x14ac:dyDescent="0.3">
      <c r="D324" s="10">
        <v>42619</v>
      </c>
      <c r="E324" s="9">
        <v>66.040000000000006</v>
      </c>
      <c r="F324" s="9">
        <v>2431000</v>
      </c>
      <c r="G324" t="s">
        <v>53</v>
      </c>
      <c r="H324" s="13">
        <f t="shared" ref="H324:H387" si="5">(E324-E323)/E323</f>
        <v>1.2262415695892266E-2</v>
      </c>
    </row>
    <row r="325" spans="4:8" x14ac:dyDescent="0.3">
      <c r="D325" s="10">
        <v>42620</v>
      </c>
      <c r="E325" s="9">
        <v>66.05</v>
      </c>
      <c r="F325" s="9">
        <v>1992800</v>
      </c>
      <c r="G325" t="s">
        <v>53</v>
      </c>
      <c r="H325" s="13">
        <f t="shared" si="5"/>
        <v>1.5142337976969874E-4</v>
      </c>
    </row>
    <row r="326" spans="4:8" x14ac:dyDescent="0.3">
      <c r="D326" s="10">
        <v>42621</v>
      </c>
      <c r="E326" s="9">
        <v>66.099999999999994</v>
      </c>
      <c r="F326" s="9">
        <v>1834100</v>
      </c>
      <c r="G326" t="s">
        <v>53</v>
      </c>
      <c r="H326" s="13">
        <f t="shared" si="5"/>
        <v>7.5700227100676998E-4</v>
      </c>
    </row>
    <row r="327" spans="4:8" x14ac:dyDescent="0.3">
      <c r="D327" s="10">
        <v>42622</v>
      </c>
      <c r="E327" s="9">
        <v>63.71</v>
      </c>
      <c r="F327" s="9">
        <v>3341300</v>
      </c>
      <c r="G327" t="s">
        <v>53</v>
      </c>
      <c r="H327" s="13">
        <f t="shared" si="5"/>
        <v>-3.6157337367624713E-2</v>
      </c>
    </row>
    <row r="328" spans="4:8" x14ac:dyDescent="0.3">
      <c r="D328" s="10">
        <v>42625</v>
      </c>
      <c r="E328" s="9">
        <v>64.709999999999994</v>
      </c>
      <c r="F328" s="9">
        <v>2815100</v>
      </c>
      <c r="G328" t="s">
        <v>53</v>
      </c>
      <c r="H328" s="13">
        <f t="shared" si="5"/>
        <v>1.569612305760466E-2</v>
      </c>
    </row>
    <row r="329" spans="4:8" x14ac:dyDescent="0.3">
      <c r="D329" s="10">
        <v>42626</v>
      </c>
      <c r="E329" s="9">
        <v>63.81</v>
      </c>
      <c r="F329" s="9">
        <v>3845800</v>
      </c>
      <c r="G329" t="s">
        <v>53</v>
      </c>
      <c r="H329" s="13">
        <f t="shared" si="5"/>
        <v>-1.3908205841446322E-2</v>
      </c>
    </row>
    <row r="330" spans="4:8" x14ac:dyDescent="0.3">
      <c r="D330" s="10">
        <v>42627</v>
      </c>
      <c r="E330" s="9">
        <v>64.02</v>
      </c>
      <c r="F330" s="9">
        <v>2820600</v>
      </c>
      <c r="G330" t="s">
        <v>53</v>
      </c>
      <c r="H330" s="13">
        <f t="shared" si="5"/>
        <v>3.2910202162669449E-3</v>
      </c>
    </row>
    <row r="331" spans="4:8" x14ac:dyDescent="0.3">
      <c r="D331" s="10">
        <v>42628</v>
      </c>
      <c r="E331" s="9">
        <v>64.3</v>
      </c>
      <c r="F331" s="9">
        <v>2450900</v>
      </c>
      <c r="G331" t="s">
        <v>53</v>
      </c>
      <c r="H331" s="13">
        <f t="shared" si="5"/>
        <v>4.3736332396126388E-3</v>
      </c>
    </row>
    <row r="332" spans="4:8" x14ac:dyDescent="0.3">
      <c r="D332" s="10">
        <v>42629</v>
      </c>
      <c r="E332" s="9">
        <v>64.81</v>
      </c>
      <c r="F332" s="9">
        <v>3751500</v>
      </c>
      <c r="G332" t="s">
        <v>53</v>
      </c>
      <c r="H332" s="13">
        <f t="shared" si="5"/>
        <v>7.9315707620529578E-3</v>
      </c>
    </row>
    <row r="333" spans="4:8" x14ac:dyDescent="0.3">
      <c r="D333" s="10">
        <v>42632</v>
      </c>
      <c r="E333" s="9">
        <v>65.42</v>
      </c>
      <c r="F333" s="9">
        <v>2185900</v>
      </c>
      <c r="G333" t="s">
        <v>53</v>
      </c>
      <c r="H333" s="13">
        <f t="shared" si="5"/>
        <v>9.4121277580620187E-3</v>
      </c>
    </row>
    <row r="334" spans="4:8" x14ac:dyDescent="0.3">
      <c r="D334" s="10">
        <v>42633</v>
      </c>
      <c r="E334" s="9">
        <v>65.010000000000005</v>
      </c>
      <c r="F334" s="9">
        <v>2232900</v>
      </c>
      <c r="G334" t="s">
        <v>53</v>
      </c>
      <c r="H334" s="13">
        <f t="shared" si="5"/>
        <v>-6.2671965759705985E-3</v>
      </c>
    </row>
    <row r="335" spans="4:8" x14ac:dyDescent="0.3">
      <c r="D335" s="10">
        <v>42634</v>
      </c>
      <c r="E335" s="9">
        <v>66.19</v>
      </c>
      <c r="F335" s="9">
        <v>3380800</v>
      </c>
      <c r="G335" t="s">
        <v>53</v>
      </c>
      <c r="H335" s="13">
        <f t="shared" si="5"/>
        <v>1.8151053684048492E-2</v>
      </c>
    </row>
    <row r="336" spans="4:8" x14ac:dyDescent="0.3">
      <c r="D336" s="10">
        <v>42635</v>
      </c>
      <c r="E336" s="9">
        <v>66.599999999999994</v>
      </c>
      <c r="F336" s="9">
        <v>2582500</v>
      </c>
      <c r="G336" t="s">
        <v>53</v>
      </c>
      <c r="H336" s="13">
        <f t="shared" si="5"/>
        <v>6.1942891675479169E-3</v>
      </c>
    </row>
    <row r="337" spans="4:8" x14ac:dyDescent="0.3">
      <c r="D337" s="10">
        <v>42636</v>
      </c>
      <c r="E337" s="9">
        <v>66.66</v>
      </c>
      <c r="F337" s="9">
        <v>2031100</v>
      </c>
      <c r="G337" t="s">
        <v>53</v>
      </c>
      <c r="H337" s="13">
        <f t="shared" si="5"/>
        <v>9.0090090090093507E-4</v>
      </c>
    </row>
    <row r="338" spans="4:8" x14ac:dyDescent="0.3">
      <c r="D338" s="10">
        <v>42639</v>
      </c>
      <c r="E338" s="9">
        <v>66.36</v>
      </c>
      <c r="F338" s="9">
        <v>1745800</v>
      </c>
      <c r="G338" t="s">
        <v>53</v>
      </c>
      <c r="H338" s="13">
        <f t="shared" si="5"/>
        <v>-4.5004500450044581E-3</v>
      </c>
    </row>
    <row r="339" spans="4:8" x14ac:dyDescent="0.3">
      <c r="D339" s="10">
        <v>42640</v>
      </c>
      <c r="E339" s="9">
        <v>65.5</v>
      </c>
      <c r="F339" s="9">
        <v>2229800</v>
      </c>
      <c r="G339" t="s">
        <v>53</v>
      </c>
      <c r="H339" s="13">
        <f t="shared" si="5"/>
        <v>-1.2959614225437002E-2</v>
      </c>
    </row>
    <row r="340" spans="4:8" x14ac:dyDescent="0.3">
      <c r="D340" s="10">
        <v>42641</v>
      </c>
      <c r="E340" s="9">
        <v>65.36</v>
      </c>
      <c r="F340" s="9">
        <v>2515900</v>
      </c>
      <c r="G340" t="s">
        <v>53</v>
      </c>
      <c r="H340" s="13">
        <f t="shared" si="5"/>
        <v>-2.1374045801526805E-3</v>
      </c>
    </row>
    <row r="341" spans="4:8" x14ac:dyDescent="0.3">
      <c r="D341" s="10">
        <v>42642</v>
      </c>
      <c r="E341" s="9">
        <v>64.5</v>
      </c>
      <c r="F341" s="9">
        <v>3632100</v>
      </c>
      <c r="G341" t="s">
        <v>53</v>
      </c>
      <c r="H341" s="13">
        <f t="shared" si="5"/>
        <v>-1.3157894736842096E-2</v>
      </c>
    </row>
    <row r="342" spans="4:8" x14ac:dyDescent="0.3">
      <c r="D342" s="10">
        <v>42643</v>
      </c>
      <c r="E342" s="9">
        <v>64.209999999999994</v>
      </c>
      <c r="F342" s="9">
        <v>4152600</v>
      </c>
      <c r="G342" t="s">
        <v>53</v>
      </c>
      <c r="H342" s="13">
        <f t="shared" si="5"/>
        <v>-4.4961240310078488E-3</v>
      </c>
    </row>
    <row r="343" spans="4:8" x14ac:dyDescent="0.3">
      <c r="D343" s="10">
        <v>42646</v>
      </c>
      <c r="E343" s="9">
        <v>63.51</v>
      </c>
      <c r="F343" s="9">
        <v>2813400</v>
      </c>
      <c r="G343" t="s">
        <v>53</v>
      </c>
      <c r="H343" s="13">
        <f t="shared" si="5"/>
        <v>-1.0901728702694218E-2</v>
      </c>
    </row>
    <row r="344" spans="4:8" x14ac:dyDescent="0.3">
      <c r="D344" s="10">
        <v>42647</v>
      </c>
      <c r="E344" s="9">
        <v>62.18</v>
      </c>
      <c r="F344" s="9">
        <v>3586500</v>
      </c>
      <c r="G344" t="s">
        <v>53</v>
      </c>
      <c r="H344" s="13">
        <f t="shared" si="5"/>
        <v>-2.0941584002519262E-2</v>
      </c>
    </row>
    <row r="345" spans="4:8" x14ac:dyDescent="0.3">
      <c r="D345" s="10">
        <v>42648</v>
      </c>
      <c r="E345" s="9">
        <v>62.18</v>
      </c>
      <c r="F345" s="9">
        <v>3825400</v>
      </c>
      <c r="G345" t="s">
        <v>53</v>
      </c>
      <c r="H345" s="13">
        <f t="shared" si="5"/>
        <v>0</v>
      </c>
    </row>
    <row r="346" spans="4:8" x14ac:dyDescent="0.3">
      <c r="D346" s="10">
        <v>42649</v>
      </c>
      <c r="E346" s="9">
        <v>62.25</v>
      </c>
      <c r="F346" s="9">
        <v>3195800</v>
      </c>
      <c r="G346" t="s">
        <v>53</v>
      </c>
      <c r="H346" s="13">
        <f t="shared" si="5"/>
        <v>1.1257639112254791E-3</v>
      </c>
    </row>
    <row r="347" spans="4:8" x14ac:dyDescent="0.3">
      <c r="D347" s="10">
        <v>42650</v>
      </c>
      <c r="E347" s="9">
        <v>61.79</v>
      </c>
      <c r="F347" s="9">
        <v>3345100</v>
      </c>
      <c r="G347" t="s">
        <v>53</v>
      </c>
      <c r="H347" s="13">
        <f t="shared" si="5"/>
        <v>-7.3895582329317408E-3</v>
      </c>
    </row>
    <row r="348" spans="4:8" x14ac:dyDescent="0.3">
      <c r="D348" s="10">
        <v>42653</v>
      </c>
      <c r="E348" s="9">
        <v>62.21</v>
      </c>
      <c r="F348" s="9">
        <v>1633700</v>
      </c>
      <c r="G348" t="s">
        <v>53</v>
      </c>
      <c r="H348" s="13">
        <f t="shared" si="5"/>
        <v>6.797216378054729E-3</v>
      </c>
    </row>
    <row r="349" spans="4:8" x14ac:dyDescent="0.3">
      <c r="D349" s="10">
        <v>42654</v>
      </c>
      <c r="E349" s="9">
        <v>61.34</v>
      </c>
      <c r="F349" s="9">
        <v>2157700</v>
      </c>
      <c r="G349" t="s">
        <v>53</v>
      </c>
      <c r="H349" s="13">
        <f t="shared" si="5"/>
        <v>-1.3984889889085314E-2</v>
      </c>
    </row>
    <row r="350" spans="4:8" x14ac:dyDescent="0.3">
      <c r="D350" s="10">
        <v>42655</v>
      </c>
      <c r="E350" s="9">
        <v>62</v>
      </c>
      <c r="F350" s="9">
        <v>2648400</v>
      </c>
      <c r="G350" t="s">
        <v>53</v>
      </c>
      <c r="H350" s="13">
        <f t="shared" si="5"/>
        <v>1.0759700032605096E-2</v>
      </c>
    </row>
    <row r="351" spans="4:8" x14ac:dyDescent="0.3">
      <c r="D351" s="10">
        <v>42656</v>
      </c>
      <c r="E351" s="9">
        <v>62.53</v>
      </c>
      <c r="F351" s="9">
        <v>3457000</v>
      </c>
      <c r="G351" t="s">
        <v>53</v>
      </c>
      <c r="H351" s="13">
        <f t="shared" si="5"/>
        <v>8.5483870967742112E-3</v>
      </c>
    </row>
    <row r="352" spans="4:8" x14ac:dyDescent="0.3">
      <c r="D352" s="10">
        <v>42657</v>
      </c>
      <c r="E352" s="9">
        <v>62.3</v>
      </c>
      <c r="F352" s="9">
        <v>2490100</v>
      </c>
      <c r="G352" t="s">
        <v>53</v>
      </c>
      <c r="H352" s="13">
        <f t="shared" si="5"/>
        <v>-3.6782344474652804E-3</v>
      </c>
    </row>
    <row r="353" spans="4:8" x14ac:dyDescent="0.3">
      <c r="D353" s="10">
        <v>42660</v>
      </c>
      <c r="E353" s="9">
        <v>62.97</v>
      </c>
      <c r="F353" s="9">
        <v>2767900</v>
      </c>
      <c r="G353" t="s">
        <v>53</v>
      </c>
      <c r="H353" s="13">
        <f t="shared" si="5"/>
        <v>1.075441412520067E-2</v>
      </c>
    </row>
    <row r="354" spans="4:8" x14ac:dyDescent="0.3">
      <c r="D354" s="10">
        <v>42661</v>
      </c>
      <c r="E354" s="9">
        <v>63.37</v>
      </c>
      <c r="F354" s="9">
        <v>2833900</v>
      </c>
      <c r="G354" t="s">
        <v>53</v>
      </c>
      <c r="H354" s="13">
        <f t="shared" si="5"/>
        <v>6.3522312212164296E-3</v>
      </c>
    </row>
    <row r="355" spans="4:8" x14ac:dyDescent="0.3">
      <c r="D355" s="10">
        <v>42662</v>
      </c>
      <c r="E355" s="9">
        <v>63.19</v>
      </c>
      <c r="F355" s="9">
        <v>2351300</v>
      </c>
      <c r="G355" t="s">
        <v>53</v>
      </c>
      <c r="H355" s="13">
        <f t="shared" si="5"/>
        <v>-2.840460785860813E-3</v>
      </c>
    </row>
    <row r="356" spans="4:8" x14ac:dyDescent="0.3">
      <c r="D356" s="10">
        <v>42663</v>
      </c>
      <c r="E356" s="9">
        <v>62.91</v>
      </c>
      <c r="F356" s="9">
        <v>1682700</v>
      </c>
      <c r="G356" t="s">
        <v>53</v>
      </c>
      <c r="H356" s="13">
        <f t="shared" si="5"/>
        <v>-4.4310808672258454E-3</v>
      </c>
    </row>
    <row r="357" spans="4:8" x14ac:dyDescent="0.3">
      <c r="D357" s="10">
        <v>42664</v>
      </c>
      <c r="E357" s="9">
        <v>62.48</v>
      </c>
      <c r="F357" s="9">
        <v>1782700</v>
      </c>
      <c r="G357" t="s">
        <v>53</v>
      </c>
      <c r="H357" s="13">
        <f t="shared" si="5"/>
        <v>-6.835161341599106E-3</v>
      </c>
    </row>
    <row r="358" spans="4:8" x14ac:dyDescent="0.3">
      <c r="D358" s="10">
        <v>42667</v>
      </c>
      <c r="E358" s="9">
        <v>63.03</v>
      </c>
      <c r="F358" s="9">
        <v>1677400</v>
      </c>
      <c r="G358" t="s">
        <v>53</v>
      </c>
      <c r="H358" s="13">
        <f t="shared" si="5"/>
        <v>8.8028169014085188E-3</v>
      </c>
    </row>
    <row r="359" spans="4:8" x14ac:dyDescent="0.3">
      <c r="D359" s="10">
        <v>42668</v>
      </c>
      <c r="E359" s="9">
        <v>63.46</v>
      </c>
      <c r="F359" s="9">
        <v>2535100</v>
      </c>
      <c r="G359" t="s">
        <v>53</v>
      </c>
      <c r="H359" s="13">
        <f t="shared" si="5"/>
        <v>6.8221481834047229E-3</v>
      </c>
    </row>
    <row r="360" spans="4:8" x14ac:dyDescent="0.3">
      <c r="D360" s="10">
        <v>42669</v>
      </c>
      <c r="E360" s="9">
        <v>63.53</v>
      </c>
      <c r="F360" s="9">
        <v>2250800</v>
      </c>
      <c r="G360" t="s">
        <v>53</v>
      </c>
      <c r="H360" s="13">
        <f t="shared" si="5"/>
        <v>1.1030570438071271E-3</v>
      </c>
    </row>
    <row r="361" spans="4:8" x14ac:dyDescent="0.3">
      <c r="D361" s="10">
        <v>42670</v>
      </c>
      <c r="E361" s="9">
        <v>63.19</v>
      </c>
      <c r="F361" s="9">
        <v>2305000</v>
      </c>
      <c r="G361" t="s">
        <v>53</v>
      </c>
      <c r="H361" s="13">
        <f t="shared" si="5"/>
        <v>-5.3518022981269226E-3</v>
      </c>
    </row>
    <row r="362" spans="4:8" x14ac:dyDescent="0.3">
      <c r="D362" s="10">
        <v>42671</v>
      </c>
      <c r="E362" s="9">
        <v>63.41</v>
      </c>
      <c r="F362" s="9">
        <v>2351900</v>
      </c>
      <c r="G362" t="s">
        <v>53</v>
      </c>
      <c r="H362" s="13">
        <f t="shared" si="5"/>
        <v>3.4815635385345603E-3</v>
      </c>
    </row>
    <row r="363" spans="4:8" x14ac:dyDescent="0.3">
      <c r="D363" s="10">
        <v>42674</v>
      </c>
      <c r="E363" s="9">
        <v>64.84</v>
      </c>
      <c r="F363" s="9">
        <v>4076400</v>
      </c>
      <c r="G363" t="s">
        <v>53</v>
      </c>
      <c r="H363" s="13">
        <f t="shared" si="5"/>
        <v>2.255164800504663E-2</v>
      </c>
    </row>
    <row r="364" spans="4:8" x14ac:dyDescent="0.3">
      <c r="D364" s="10">
        <v>42675</v>
      </c>
      <c r="E364" s="9">
        <v>63.38</v>
      </c>
      <c r="F364" s="9">
        <v>4536100</v>
      </c>
      <c r="G364" t="s">
        <v>53</v>
      </c>
      <c r="H364" s="13">
        <f t="shared" si="5"/>
        <v>-2.251696483652068E-2</v>
      </c>
    </row>
    <row r="365" spans="4:8" x14ac:dyDescent="0.3">
      <c r="D365" s="10">
        <v>42676</v>
      </c>
      <c r="E365" s="9">
        <v>62.61</v>
      </c>
      <c r="F365" s="9">
        <v>3156200</v>
      </c>
      <c r="G365" t="s">
        <v>53</v>
      </c>
      <c r="H365" s="13">
        <f t="shared" si="5"/>
        <v>-1.2148942884190645E-2</v>
      </c>
    </row>
    <row r="366" spans="4:8" x14ac:dyDescent="0.3">
      <c r="D366" s="10">
        <v>42677</v>
      </c>
      <c r="E366" s="9">
        <v>62.92</v>
      </c>
      <c r="F366" s="9">
        <v>2401800</v>
      </c>
      <c r="G366" t="s">
        <v>53</v>
      </c>
      <c r="H366" s="13">
        <f t="shared" si="5"/>
        <v>4.9512857371027353E-3</v>
      </c>
    </row>
    <row r="367" spans="4:8" x14ac:dyDescent="0.3">
      <c r="D367" s="10">
        <v>42678</v>
      </c>
      <c r="E367" s="9">
        <v>62.4</v>
      </c>
      <c r="F367" s="9">
        <v>2966900</v>
      </c>
      <c r="G367" t="s">
        <v>53</v>
      </c>
      <c r="H367" s="13">
        <f t="shared" si="5"/>
        <v>-8.2644628099174042E-3</v>
      </c>
    </row>
    <row r="368" spans="4:8" x14ac:dyDescent="0.3">
      <c r="D368" s="10">
        <v>42681</v>
      </c>
      <c r="E368" s="9">
        <v>63.24</v>
      </c>
      <c r="F368" s="9">
        <v>3102500</v>
      </c>
      <c r="G368" t="s">
        <v>53</v>
      </c>
      <c r="H368" s="13">
        <f t="shared" si="5"/>
        <v>1.3461538461538516E-2</v>
      </c>
    </row>
    <row r="369" spans="4:8" x14ac:dyDescent="0.3">
      <c r="D369" s="10">
        <v>42682</v>
      </c>
      <c r="E369" s="9">
        <v>63.23</v>
      </c>
      <c r="F369" s="9">
        <v>2970800</v>
      </c>
      <c r="G369" t="s">
        <v>53</v>
      </c>
      <c r="H369" s="13">
        <f t="shared" si="5"/>
        <v>-1.5812776723600751E-4</v>
      </c>
    </row>
    <row r="370" spans="4:8" x14ac:dyDescent="0.3">
      <c r="D370" s="10">
        <v>42683</v>
      </c>
      <c r="E370" s="9">
        <v>61.25</v>
      </c>
      <c r="F370" s="9">
        <v>3160900</v>
      </c>
      <c r="G370" t="s">
        <v>53</v>
      </c>
      <c r="H370" s="13">
        <f t="shared" si="5"/>
        <v>-3.1314249565079819E-2</v>
      </c>
    </row>
    <row r="371" spans="4:8" x14ac:dyDescent="0.3">
      <c r="D371" s="10">
        <v>42684</v>
      </c>
      <c r="E371" s="9">
        <v>59.74</v>
      </c>
      <c r="F371" s="9">
        <v>5057600</v>
      </c>
      <c r="G371" t="s">
        <v>53</v>
      </c>
      <c r="H371" s="13">
        <f t="shared" si="5"/>
        <v>-2.4653061224489764E-2</v>
      </c>
    </row>
    <row r="372" spans="4:8" x14ac:dyDescent="0.3">
      <c r="D372" s="10">
        <v>42685</v>
      </c>
      <c r="E372" s="9">
        <v>59.99</v>
      </c>
      <c r="F372" s="9">
        <v>3539800</v>
      </c>
      <c r="G372" t="s">
        <v>53</v>
      </c>
      <c r="H372" s="13">
        <f t="shared" si="5"/>
        <v>4.184800803481754E-3</v>
      </c>
    </row>
    <row r="373" spans="4:8" x14ac:dyDescent="0.3">
      <c r="D373" s="10">
        <v>42688</v>
      </c>
      <c r="E373" s="9">
        <v>58.72</v>
      </c>
      <c r="F373" s="9">
        <v>7074600</v>
      </c>
      <c r="G373" t="s">
        <v>53</v>
      </c>
      <c r="H373" s="13">
        <f t="shared" si="5"/>
        <v>-2.117019503250547E-2</v>
      </c>
    </row>
    <row r="374" spans="4:8" x14ac:dyDescent="0.3">
      <c r="D374" s="10">
        <v>42689</v>
      </c>
      <c r="E374" s="9">
        <v>59.46</v>
      </c>
      <c r="F374" s="9">
        <v>3537900</v>
      </c>
      <c r="G374" t="s">
        <v>53</v>
      </c>
      <c r="H374" s="13">
        <f t="shared" si="5"/>
        <v>1.2602179836512295E-2</v>
      </c>
    </row>
    <row r="375" spans="4:8" x14ac:dyDescent="0.3">
      <c r="D375" s="10">
        <v>42690</v>
      </c>
      <c r="E375" s="9">
        <v>58.99</v>
      </c>
      <c r="F375" s="9">
        <v>2755400</v>
      </c>
      <c r="G375" t="s">
        <v>53</v>
      </c>
      <c r="H375" s="13">
        <f t="shared" si="5"/>
        <v>-7.9044735956945653E-3</v>
      </c>
    </row>
    <row r="376" spans="4:8" x14ac:dyDescent="0.3">
      <c r="D376" s="10">
        <v>42691</v>
      </c>
      <c r="E376" s="9">
        <v>58.86</v>
      </c>
      <c r="F376" s="9">
        <v>2307200</v>
      </c>
      <c r="G376" t="s">
        <v>53</v>
      </c>
      <c r="H376" s="13">
        <f t="shared" si="5"/>
        <v>-2.2037633497203348E-3</v>
      </c>
    </row>
    <row r="377" spans="4:8" x14ac:dyDescent="0.3">
      <c r="D377" s="10">
        <v>42692</v>
      </c>
      <c r="E377" s="9">
        <v>58.44</v>
      </c>
      <c r="F377" s="9">
        <v>2775700</v>
      </c>
      <c r="G377" t="s">
        <v>53</v>
      </c>
      <c r="H377" s="13">
        <f t="shared" si="5"/>
        <v>-7.1355759429154219E-3</v>
      </c>
    </row>
    <row r="378" spans="4:8" x14ac:dyDescent="0.3">
      <c r="D378" s="10">
        <v>42695</v>
      </c>
      <c r="E378" s="9">
        <v>59.32</v>
      </c>
      <c r="F378" s="9">
        <v>2462300</v>
      </c>
      <c r="G378" t="s">
        <v>53</v>
      </c>
      <c r="H378" s="13">
        <f t="shared" si="5"/>
        <v>1.5058179329226602E-2</v>
      </c>
    </row>
    <row r="379" spans="4:8" x14ac:dyDescent="0.3">
      <c r="D379" s="10">
        <v>42696</v>
      </c>
      <c r="E379" s="9">
        <v>59.17</v>
      </c>
      <c r="F379" s="9">
        <v>4091400</v>
      </c>
      <c r="G379" t="s">
        <v>53</v>
      </c>
      <c r="H379" s="13">
        <f t="shared" si="5"/>
        <v>-2.5286581254214189E-3</v>
      </c>
    </row>
    <row r="380" spans="4:8" x14ac:dyDescent="0.3">
      <c r="D380" s="10">
        <v>42697</v>
      </c>
      <c r="E380" s="9">
        <v>58.82</v>
      </c>
      <c r="F380" s="9">
        <v>2438500</v>
      </c>
      <c r="G380" t="s">
        <v>53</v>
      </c>
      <c r="H380" s="13">
        <f t="shared" si="5"/>
        <v>-5.9151597093121755E-3</v>
      </c>
    </row>
    <row r="381" spans="4:8" x14ac:dyDescent="0.3">
      <c r="D381" s="10">
        <v>42699</v>
      </c>
      <c r="E381" s="9">
        <v>59.72</v>
      </c>
      <c r="F381" s="9">
        <v>984800</v>
      </c>
      <c r="G381" t="s">
        <v>53</v>
      </c>
      <c r="H381" s="13">
        <f t="shared" si="5"/>
        <v>1.530091805508328E-2</v>
      </c>
    </row>
    <row r="382" spans="4:8" x14ac:dyDescent="0.3">
      <c r="D382" s="10">
        <v>42702</v>
      </c>
      <c r="E382" s="9">
        <v>60.9</v>
      </c>
      <c r="F382" s="9">
        <v>2705300</v>
      </c>
      <c r="G382" t="s">
        <v>53</v>
      </c>
      <c r="H382" s="13">
        <f t="shared" si="5"/>
        <v>1.975887474882786E-2</v>
      </c>
    </row>
    <row r="383" spans="4:8" x14ac:dyDescent="0.3">
      <c r="D383" s="10">
        <v>42703</v>
      </c>
      <c r="E383" s="9">
        <v>61.27</v>
      </c>
      <c r="F383" s="9">
        <v>2769700</v>
      </c>
      <c r="G383" t="s">
        <v>53</v>
      </c>
      <c r="H383" s="13">
        <f t="shared" si="5"/>
        <v>6.0755336617406329E-3</v>
      </c>
    </row>
    <row r="384" spans="4:8" x14ac:dyDescent="0.3">
      <c r="D384" s="10">
        <v>42704</v>
      </c>
      <c r="E384" s="9">
        <v>59.05</v>
      </c>
      <c r="F384" s="9">
        <v>3515300</v>
      </c>
      <c r="G384" t="s">
        <v>53</v>
      </c>
      <c r="H384" s="13">
        <f t="shared" si="5"/>
        <v>-3.623306675371317E-2</v>
      </c>
    </row>
    <row r="385" spans="4:8" x14ac:dyDescent="0.3">
      <c r="D385" s="10">
        <v>42705</v>
      </c>
      <c r="E385" s="9">
        <v>58.16</v>
      </c>
      <c r="F385" s="9">
        <v>3539300</v>
      </c>
      <c r="G385" t="s">
        <v>53</v>
      </c>
      <c r="H385" s="13">
        <f t="shared" si="5"/>
        <v>-1.5071972904318385E-2</v>
      </c>
    </row>
    <row r="386" spans="4:8" x14ac:dyDescent="0.3">
      <c r="D386" s="10">
        <v>42706</v>
      </c>
      <c r="E386" s="9">
        <v>58.7</v>
      </c>
      <c r="F386" s="9">
        <v>2129800</v>
      </c>
      <c r="G386" t="s">
        <v>53</v>
      </c>
      <c r="H386" s="13">
        <f t="shared" si="5"/>
        <v>9.2847317744155135E-3</v>
      </c>
    </row>
    <row r="387" spans="4:8" x14ac:dyDescent="0.3">
      <c r="D387" s="10">
        <v>42709</v>
      </c>
      <c r="E387" s="9">
        <v>59.2</v>
      </c>
      <c r="F387" s="9">
        <v>3400600</v>
      </c>
      <c r="G387" t="s">
        <v>53</v>
      </c>
      <c r="H387" s="13">
        <f t="shared" si="5"/>
        <v>8.5178875638841564E-3</v>
      </c>
    </row>
    <row r="388" spans="4:8" x14ac:dyDescent="0.3">
      <c r="D388" s="10">
        <v>42710</v>
      </c>
      <c r="E388" s="9">
        <v>59.47</v>
      </c>
      <c r="F388" s="9">
        <v>3343400</v>
      </c>
      <c r="G388" t="s">
        <v>53</v>
      </c>
      <c r="H388" s="13">
        <f t="shared" ref="H388:H451" si="6">(E388-E387)/E387</f>
        <v>4.5608108108107434E-3</v>
      </c>
    </row>
    <row r="389" spans="4:8" x14ac:dyDescent="0.3">
      <c r="D389" s="10">
        <v>42711</v>
      </c>
      <c r="E389" s="9">
        <v>60.25</v>
      </c>
      <c r="F389" s="9">
        <v>2444700</v>
      </c>
      <c r="G389" t="s">
        <v>53</v>
      </c>
      <c r="H389" s="13">
        <f t="shared" si="6"/>
        <v>1.3115856734487997E-2</v>
      </c>
    </row>
    <row r="390" spans="4:8" x14ac:dyDescent="0.3">
      <c r="D390" s="10">
        <v>42712</v>
      </c>
      <c r="E390" s="9">
        <v>60.18</v>
      </c>
      <c r="F390" s="9">
        <v>2876800</v>
      </c>
      <c r="G390" t="s">
        <v>53</v>
      </c>
      <c r="H390" s="13">
        <f t="shared" si="6"/>
        <v>-1.1618257261410835E-3</v>
      </c>
    </row>
    <row r="391" spans="4:8" x14ac:dyDescent="0.3">
      <c r="D391" s="10">
        <v>42713</v>
      </c>
      <c r="E391" s="9">
        <v>60.99</v>
      </c>
      <c r="F391" s="9">
        <v>2329400</v>
      </c>
      <c r="G391" t="s">
        <v>53</v>
      </c>
      <c r="H391" s="13">
        <f t="shared" si="6"/>
        <v>1.3459621136590267E-2</v>
      </c>
    </row>
    <row r="392" spans="4:8" x14ac:dyDescent="0.3">
      <c r="D392" s="10">
        <v>42716</v>
      </c>
      <c r="E392" s="9">
        <v>61.95</v>
      </c>
      <c r="F392" s="9">
        <v>2603000</v>
      </c>
      <c r="G392" t="s">
        <v>53</v>
      </c>
      <c r="H392" s="13">
        <f t="shared" si="6"/>
        <v>1.5740285292670943E-2</v>
      </c>
    </row>
    <row r="393" spans="4:8" x14ac:dyDescent="0.3">
      <c r="D393" s="10">
        <v>42717</v>
      </c>
      <c r="E393" s="9">
        <v>62.71</v>
      </c>
      <c r="F393" s="9">
        <v>2909000</v>
      </c>
      <c r="G393" t="s">
        <v>53</v>
      </c>
      <c r="H393" s="13">
        <f t="shared" si="6"/>
        <v>1.2267958030669863E-2</v>
      </c>
    </row>
    <row r="394" spans="4:8" x14ac:dyDescent="0.3">
      <c r="D394" s="10">
        <v>42718</v>
      </c>
      <c r="E394" s="9">
        <v>61.7</v>
      </c>
      <c r="F394" s="9">
        <v>3726100</v>
      </c>
      <c r="G394" t="s">
        <v>53</v>
      </c>
      <c r="H394" s="13">
        <f t="shared" si="6"/>
        <v>-1.610588422899056E-2</v>
      </c>
    </row>
    <row r="395" spans="4:8" x14ac:dyDescent="0.3">
      <c r="D395" s="10">
        <v>42719</v>
      </c>
      <c r="E395" s="9">
        <v>62.11</v>
      </c>
      <c r="F395" s="9">
        <v>2290700</v>
      </c>
      <c r="G395" t="s">
        <v>53</v>
      </c>
      <c r="H395" s="13">
        <f t="shared" si="6"/>
        <v>6.6450567260939479E-3</v>
      </c>
    </row>
    <row r="396" spans="4:8" x14ac:dyDescent="0.3">
      <c r="D396" s="10">
        <v>42720</v>
      </c>
      <c r="E396" s="9">
        <v>62.81</v>
      </c>
      <c r="F396" s="9">
        <v>3966200</v>
      </c>
      <c r="G396" t="s">
        <v>53</v>
      </c>
      <c r="H396" s="13">
        <f t="shared" si="6"/>
        <v>1.127032683947839E-2</v>
      </c>
    </row>
    <row r="397" spans="4:8" x14ac:dyDescent="0.3">
      <c r="D397" s="10">
        <v>42723</v>
      </c>
      <c r="E397" s="9">
        <v>62.94</v>
      </c>
      <c r="F397" s="9">
        <v>2011500</v>
      </c>
      <c r="G397" t="s">
        <v>53</v>
      </c>
      <c r="H397" s="13">
        <f t="shared" si="6"/>
        <v>2.0697341187708241E-3</v>
      </c>
    </row>
    <row r="398" spans="4:8" x14ac:dyDescent="0.3">
      <c r="D398" s="10">
        <v>42724</v>
      </c>
      <c r="E398" s="9">
        <v>63.21</v>
      </c>
      <c r="F398" s="9">
        <v>2549000</v>
      </c>
      <c r="G398" t="s">
        <v>53</v>
      </c>
      <c r="H398" s="13">
        <f t="shared" si="6"/>
        <v>4.2897998093422802E-3</v>
      </c>
    </row>
    <row r="399" spans="4:8" x14ac:dyDescent="0.3">
      <c r="D399" s="10">
        <v>42725</v>
      </c>
      <c r="E399" s="9">
        <v>62.8</v>
      </c>
      <c r="F399" s="9">
        <v>1506000</v>
      </c>
      <c r="G399" t="s">
        <v>53</v>
      </c>
      <c r="H399" s="13">
        <f t="shared" si="6"/>
        <v>-6.4863154564151829E-3</v>
      </c>
    </row>
    <row r="400" spans="4:8" x14ac:dyDescent="0.3">
      <c r="D400" s="10">
        <v>42726</v>
      </c>
      <c r="E400" s="9">
        <v>63.24</v>
      </c>
      <c r="F400" s="9">
        <v>2143100</v>
      </c>
      <c r="G400" t="s">
        <v>53</v>
      </c>
      <c r="H400" s="13">
        <f t="shared" si="6"/>
        <v>7.0063694267516697E-3</v>
      </c>
    </row>
    <row r="401" spans="4:8" x14ac:dyDescent="0.3">
      <c r="D401" s="10">
        <v>42727</v>
      </c>
      <c r="E401" s="9">
        <v>63.17</v>
      </c>
      <c r="F401" s="9">
        <v>1121600</v>
      </c>
      <c r="G401" t="s">
        <v>53</v>
      </c>
      <c r="H401" s="13">
        <f t="shared" si="6"/>
        <v>-1.1068943706514908E-3</v>
      </c>
    </row>
    <row r="402" spans="4:8" x14ac:dyDescent="0.3">
      <c r="D402" s="10">
        <v>42731</v>
      </c>
      <c r="E402" s="9">
        <v>63.13</v>
      </c>
      <c r="F402" s="9">
        <v>1246500</v>
      </c>
      <c r="G402" t="s">
        <v>53</v>
      </c>
      <c r="H402" s="13">
        <f t="shared" si="6"/>
        <v>-6.332119677061761E-4</v>
      </c>
    </row>
    <row r="403" spans="4:8" x14ac:dyDescent="0.3">
      <c r="D403" s="10">
        <v>42732</v>
      </c>
      <c r="E403" s="9">
        <v>62.39</v>
      </c>
      <c r="F403" s="9">
        <v>1501800</v>
      </c>
      <c r="G403" t="s">
        <v>53</v>
      </c>
      <c r="H403" s="13">
        <f t="shared" si="6"/>
        <v>-1.172184381435137E-2</v>
      </c>
    </row>
    <row r="404" spans="4:8" x14ac:dyDescent="0.3">
      <c r="D404" s="10">
        <v>42733</v>
      </c>
      <c r="E404" s="9">
        <v>63.28</v>
      </c>
      <c r="F404" s="9">
        <v>1508100</v>
      </c>
      <c r="G404" t="s">
        <v>53</v>
      </c>
      <c r="H404" s="13">
        <f t="shared" si="6"/>
        <v>1.4265106587594174E-2</v>
      </c>
    </row>
    <row r="405" spans="4:8" x14ac:dyDescent="0.3">
      <c r="D405" s="10">
        <v>42734</v>
      </c>
      <c r="E405" s="9">
        <v>62.96</v>
      </c>
      <c r="F405" s="9">
        <v>1677000</v>
      </c>
      <c r="G405" t="s">
        <v>53</v>
      </c>
      <c r="H405" s="13">
        <f t="shared" si="6"/>
        <v>-5.0568900126422298E-3</v>
      </c>
    </row>
    <row r="406" spans="4:8" x14ac:dyDescent="0.3">
      <c r="D406" s="10">
        <v>42738</v>
      </c>
      <c r="E406" s="9">
        <v>62.76</v>
      </c>
      <c r="F406" s="9">
        <v>1943800</v>
      </c>
      <c r="G406" t="s">
        <v>53</v>
      </c>
      <c r="H406" s="13">
        <f t="shared" si="6"/>
        <v>-3.1766200762389269E-3</v>
      </c>
    </row>
    <row r="407" spans="4:8" x14ac:dyDescent="0.3">
      <c r="D407" s="10">
        <v>42739</v>
      </c>
      <c r="E407" s="9">
        <v>62.85</v>
      </c>
      <c r="F407" s="9">
        <v>2127200</v>
      </c>
      <c r="G407" t="s">
        <v>53</v>
      </c>
      <c r="H407" s="13">
        <f t="shared" si="6"/>
        <v>1.4340344168260583E-3</v>
      </c>
    </row>
    <row r="408" spans="4:8" x14ac:dyDescent="0.3">
      <c r="D408" s="10">
        <v>42740</v>
      </c>
      <c r="E408" s="9">
        <v>63.19</v>
      </c>
      <c r="F408" s="9">
        <v>3884800</v>
      </c>
      <c r="G408" t="s">
        <v>53</v>
      </c>
      <c r="H408" s="13">
        <f t="shared" si="6"/>
        <v>5.4097056483690736E-3</v>
      </c>
    </row>
    <row r="409" spans="4:8" x14ac:dyDescent="0.3">
      <c r="D409" s="10">
        <v>42741</v>
      </c>
      <c r="E409" s="9">
        <v>63.14</v>
      </c>
      <c r="F409" s="9">
        <v>1769900</v>
      </c>
      <c r="G409" t="s">
        <v>53</v>
      </c>
      <c r="H409" s="13">
        <f t="shared" si="6"/>
        <v>-7.9126444057599557E-4</v>
      </c>
    </row>
    <row r="410" spans="4:8" x14ac:dyDescent="0.3">
      <c r="D410" s="10">
        <v>42744</v>
      </c>
      <c r="E410" s="9">
        <v>62.31</v>
      </c>
      <c r="F410" s="9">
        <v>2381300</v>
      </c>
      <c r="G410" t="s">
        <v>53</v>
      </c>
      <c r="H410" s="13">
        <f t="shared" si="6"/>
        <v>-1.3145391194171656E-2</v>
      </c>
    </row>
    <row r="411" spans="4:8" x14ac:dyDescent="0.3">
      <c r="D411" s="10">
        <v>42745</v>
      </c>
      <c r="E411" s="9">
        <v>62.12</v>
      </c>
      <c r="F411" s="9">
        <v>2046000</v>
      </c>
      <c r="G411" t="s">
        <v>53</v>
      </c>
      <c r="H411" s="13">
        <f t="shared" si="6"/>
        <v>-3.0492697801316774E-3</v>
      </c>
    </row>
    <row r="412" spans="4:8" x14ac:dyDescent="0.3">
      <c r="D412" s="10">
        <v>42746</v>
      </c>
      <c r="E412" s="9">
        <v>63.18</v>
      </c>
      <c r="F412" s="9">
        <v>2918400</v>
      </c>
      <c r="G412" t="s">
        <v>53</v>
      </c>
      <c r="H412" s="13">
        <f t="shared" si="6"/>
        <v>1.7063747585318777E-2</v>
      </c>
    </row>
    <row r="413" spans="4:8" x14ac:dyDescent="0.3">
      <c r="D413" s="10">
        <v>42747</v>
      </c>
      <c r="E413" s="9">
        <v>63.29</v>
      </c>
      <c r="F413" s="9">
        <v>2139900</v>
      </c>
      <c r="G413" t="s">
        <v>53</v>
      </c>
      <c r="H413" s="13">
        <f t="shared" si="6"/>
        <v>1.7410572966128431E-3</v>
      </c>
    </row>
    <row r="414" spans="4:8" x14ac:dyDescent="0.3">
      <c r="D414" s="10">
        <v>42748</v>
      </c>
      <c r="E414" s="9">
        <v>63.23</v>
      </c>
      <c r="F414" s="9">
        <v>2506500</v>
      </c>
      <c r="G414" t="s">
        <v>53</v>
      </c>
      <c r="H414" s="13">
        <f t="shared" si="6"/>
        <v>-9.4801706430719347E-4</v>
      </c>
    </row>
    <row r="415" spans="4:8" x14ac:dyDescent="0.3">
      <c r="D415" s="10">
        <v>42752</v>
      </c>
      <c r="E415" s="9">
        <v>63.81</v>
      </c>
      <c r="F415" s="9">
        <v>1705800</v>
      </c>
      <c r="G415" t="s">
        <v>53</v>
      </c>
      <c r="H415" s="13">
        <f t="shared" si="6"/>
        <v>9.1728609837103507E-3</v>
      </c>
    </row>
    <row r="416" spans="4:8" x14ac:dyDescent="0.3">
      <c r="D416" s="10">
        <v>42753</v>
      </c>
      <c r="E416" s="9">
        <v>63.46</v>
      </c>
      <c r="F416" s="9">
        <v>1883900</v>
      </c>
      <c r="G416" t="s">
        <v>53</v>
      </c>
      <c r="H416" s="13">
        <f t="shared" si="6"/>
        <v>-5.4850336937784265E-3</v>
      </c>
    </row>
    <row r="417" spans="4:8" x14ac:dyDescent="0.3">
      <c r="D417" s="10">
        <v>42754</v>
      </c>
      <c r="E417" s="9">
        <v>62.7</v>
      </c>
      <c r="F417" s="9">
        <v>2628100</v>
      </c>
      <c r="G417" t="s">
        <v>53</v>
      </c>
      <c r="H417" s="13">
        <f t="shared" si="6"/>
        <v>-1.1976047904191585E-2</v>
      </c>
    </row>
    <row r="418" spans="4:8" x14ac:dyDescent="0.3">
      <c r="D418" s="10">
        <v>42755</v>
      </c>
      <c r="E418" s="9">
        <v>62.91</v>
      </c>
      <c r="F418" s="9">
        <v>2015000</v>
      </c>
      <c r="G418" t="s">
        <v>53</v>
      </c>
      <c r="H418" s="13">
        <f t="shared" si="6"/>
        <v>3.349282296650618E-3</v>
      </c>
    </row>
    <row r="419" spans="4:8" x14ac:dyDescent="0.3">
      <c r="D419" s="10">
        <v>42758</v>
      </c>
      <c r="E419" s="9">
        <v>62.71</v>
      </c>
      <c r="F419" s="9">
        <v>1317800</v>
      </c>
      <c r="G419" t="s">
        <v>53</v>
      </c>
      <c r="H419" s="13">
        <f t="shared" si="6"/>
        <v>-3.1791448100460299E-3</v>
      </c>
    </row>
    <row r="420" spans="4:8" x14ac:dyDescent="0.3">
      <c r="D420" s="10">
        <v>42759</v>
      </c>
      <c r="E420" s="9">
        <v>62.78</v>
      </c>
      <c r="F420" s="9">
        <v>2061100</v>
      </c>
      <c r="G420" t="s">
        <v>53</v>
      </c>
      <c r="H420" s="13">
        <f t="shared" si="6"/>
        <v>1.1162494020092535E-3</v>
      </c>
    </row>
    <row r="421" spans="4:8" x14ac:dyDescent="0.3">
      <c r="D421" s="10">
        <v>42760</v>
      </c>
      <c r="E421" s="9">
        <v>62.53</v>
      </c>
      <c r="F421" s="9">
        <v>2316900</v>
      </c>
      <c r="G421" t="s">
        <v>53</v>
      </c>
      <c r="H421" s="13">
        <f t="shared" si="6"/>
        <v>-3.9821599235425297E-3</v>
      </c>
    </row>
    <row r="422" spans="4:8" x14ac:dyDescent="0.3">
      <c r="D422" s="10">
        <v>42761</v>
      </c>
      <c r="E422" s="9">
        <v>62.64</v>
      </c>
      <c r="F422" s="9">
        <v>2525600</v>
      </c>
      <c r="G422" t="s">
        <v>53</v>
      </c>
      <c r="H422" s="13">
        <f t="shared" si="6"/>
        <v>1.7591556053094424E-3</v>
      </c>
    </row>
    <row r="423" spans="4:8" x14ac:dyDescent="0.3">
      <c r="D423" s="10">
        <v>42762</v>
      </c>
      <c r="E423" s="9">
        <v>62.97</v>
      </c>
      <c r="F423" s="9">
        <v>2537400</v>
      </c>
      <c r="G423" t="s">
        <v>53</v>
      </c>
      <c r="H423" s="13">
        <f t="shared" si="6"/>
        <v>5.2681992337164476E-3</v>
      </c>
    </row>
    <row r="424" spans="4:8" x14ac:dyDescent="0.3">
      <c r="D424" s="10">
        <v>42765</v>
      </c>
      <c r="E424" s="9">
        <v>63.21</v>
      </c>
      <c r="F424" s="9">
        <v>2265000</v>
      </c>
      <c r="G424" t="s">
        <v>53</v>
      </c>
      <c r="H424" s="13">
        <f t="shared" si="6"/>
        <v>3.8113387327299028E-3</v>
      </c>
    </row>
    <row r="425" spans="4:8" x14ac:dyDescent="0.3">
      <c r="D425" s="10">
        <v>42766</v>
      </c>
      <c r="E425" s="9">
        <v>64.06</v>
      </c>
      <c r="F425" s="9">
        <v>2712300</v>
      </c>
      <c r="G425" t="s">
        <v>53</v>
      </c>
      <c r="H425" s="13">
        <f t="shared" si="6"/>
        <v>1.3447239360860645E-2</v>
      </c>
    </row>
    <row r="426" spans="4:8" x14ac:dyDescent="0.3">
      <c r="D426" s="10">
        <v>42767</v>
      </c>
      <c r="E426" s="9">
        <v>63.09</v>
      </c>
      <c r="F426" s="9">
        <v>2779500</v>
      </c>
      <c r="G426" t="s">
        <v>53</v>
      </c>
      <c r="H426" s="13">
        <f t="shared" si="6"/>
        <v>-1.5142054324071164E-2</v>
      </c>
    </row>
    <row r="427" spans="4:8" x14ac:dyDescent="0.3">
      <c r="D427" s="10">
        <v>42768</v>
      </c>
      <c r="E427" s="9">
        <v>63.78</v>
      </c>
      <c r="F427" s="9">
        <v>1802600</v>
      </c>
      <c r="G427" t="s">
        <v>53</v>
      </c>
      <c r="H427" s="13">
        <f t="shared" si="6"/>
        <v>1.0936757013789787E-2</v>
      </c>
    </row>
    <row r="428" spans="4:8" x14ac:dyDescent="0.3">
      <c r="D428" s="10">
        <v>42769</v>
      </c>
      <c r="E428" s="9">
        <v>64.03</v>
      </c>
      <c r="F428" s="9">
        <v>2288300</v>
      </c>
      <c r="G428" t="s">
        <v>53</v>
      </c>
      <c r="H428" s="13">
        <f t="shared" si="6"/>
        <v>3.9197240514267798E-3</v>
      </c>
    </row>
    <row r="429" spans="4:8" x14ac:dyDescent="0.3">
      <c r="D429" s="10">
        <v>42772</v>
      </c>
      <c r="E429" s="9">
        <v>63.82</v>
      </c>
      <c r="F429" s="9">
        <v>1741400</v>
      </c>
      <c r="G429" t="s">
        <v>53</v>
      </c>
      <c r="H429" s="13">
        <f t="shared" si="6"/>
        <v>-3.2797126347024965E-3</v>
      </c>
    </row>
    <row r="430" spans="4:8" x14ac:dyDescent="0.3">
      <c r="D430" s="10">
        <v>42773</v>
      </c>
      <c r="E430" s="9">
        <v>63.93</v>
      </c>
      <c r="F430" s="9">
        <v>1552800</v>
      </c>
      <c r="G430" t="s">
        <v>53</v>
      </c>
      <c r="H430" s="13">
        <f t="shared" si="6"/>
        <v>1.723597618301464E-3</v>
      </c>
    </row>
    <row r="431" spans="4:8" x14ac:dyDescent="0.3">
      <c r="D431" s="10">
        <v>42774</v>
      </c>
      <c r="E431" s="9">
        <v>63.8</v>
      </c>
      <c r="F431" s="9">
        <v>1817000</v>
      </c>
      <c r="G431" t="s">
        <v>53</v>
      </c>
      <c r="H431" s="13">
        <f t="shared" si="6"/>
        <v>-2.0334741123103793E-3</v>
      </c>
    </row>
    <row r="432" spans="4:8" x14ac:dyDescent="0.3">
      <c r="D432" s="10">
        <v>42775</v>
      </c>
      <c r="E432" s="9">
        <v>63.42</v>
      </c>
      <c r="F432" s="9">
        <v>2517000</v>
      </c>
      <c r="G432" t="s">
        <v>53</v>
      </c>
      <c r="H432" s="13">
        <f t="shared" si="6"/>
        <v>-5.9561128526645054E-3</v>
      </c>
    </row>
    <row r="433" spans="4:8" x14ac:dyDescent="0.3">
      <c r="D433" s="10">
        <v>42776</v>
      </c>
      <c r="E433" s="9">
        <v>63.95</v>
      </c>
      <c r="F433" s="9">
        <v>2429800</v>
      </c>
      <c r="G433" t="s">
        <v>53</v>
      </c>
      <c r="H433" s="13">
        <f t="shared" si="6"/>
        <v>8.3569851781772481E-3</v>
      </c>
    </row>
    <row r="434" spans="4:8" x14ac:dyDescent="0.3">
      <c r="D434" s="10">
        <v>42779</v>
      </c>
      <c r="E434" s="9">
        <v>63.79</v>
      </c>
      <c r="F434" s="9">
        <v>2188300</v>
      </c>
      <c r="G434" t="s">
        <v>53</v>
      </c>
      <c r="H434" s="13">
        <f t="shared" si="6"/>
        <v>-2.5019546520719887E-3</v>
      </c>
    </row>
    <row r="435" spans="4:8" x14ac:dyDescent="0.3">
      <c r="D435" s="10">
        <v>42780</v>
      </c>
      <c r="E435" s="9">
        <v>63.27</v>
      </c>
      <c r="F435" s="9">
        <v>2218600</v>
      </c>
      <c r="G435" t="s">
        <v>53</v>
      </c>
      <c r="H435" s="13">
        <f t="shared" si="6"/>
        <v>-8.1517479228718614E-3</v>
      </c>
    </row>
    <row r="436" spans="4:8" x14ac:dyDescent="0.3">
      <c r="D436" s="10">
        <v>42781</v>
      </c>
      <c r="E436" s="9">
        <v>63.29</v>
      </c>
      <c r="F436" s="9">
        <v>2068300</v>
      </c>
      <c r="G436" t="s">
        <v>53</v>
      </c>
      <c r="H436" s="13">
        <f t="shared" si="6"/>
        <v>3.1610557926341112E-4</v>
      </c>
    </row>
    <row r="437" spans="4:8" x14ac:dyDescent="0.3">
      <c r="D437" s="10">
        <v>42782</v>
      </c>
      <c r="E437" s="9">
        <v>63.7</v>
      </c>
      <c r="F437" s="9">
        <v>1890300</v>
      </c>
      <c r="G437" t="s">
        <v>53</v>
      </c>
      <c r="H437" s="13">
        <f t="shared" si="6"/>
        <v>6.4781166060989687E-3</v>
      </c>
    </row>
    <row r="438" spans="4:8" x14ac:dyDescent="0.3">
      <c r="D438" s="10">
        <v>42783</v>
      </c>
      <c r="E438" s="9">
        <v>64.11</v>
      </c>
      <c r="F438" s="9">
        <v>1955900</v>
      </c>
      <c r="G438" t="s">
        <v>53</v>
      </c>
      <c r="H438" s="13">
        <f t="shared" si="6"/>
        <v>6.4364207221349543E-3</v>
      </c>
    </row>
    <row r="439" spans="4:8" x14ac:dyDescent="0.3">
      <c r="D439" s="10">
        <v>42787</v>
      </c>
      <c r="E439" s="9">
        <v>64.760000000000005</v>
      </c>
      <c r="F439" s="9">
        <v>2067300</v>
      </c>
      <c r="G439" t="s">
        <v>53</v>
      </c>
      <c r="H439" s="13">
        <f t="shared" si="6"/>
        <v>1.0138823896428104E-2</v>
      </c>
    </row>
    <row r="440" spans="4:8" x14ac:dyDescent="0.3">
      <c r="D440" s="10">
        <v>42788</v>
      </c>
      <c r="E440" s="9">
        <v>65.31</v>
      </c>
      <c r="F440" s="9">
        <v>2455900</v>
      </c>
      <c r="G440" t="s">
        <v>53</v>
      </c>
      <c r="H440" s="13">
        <f t="shared" si="6"/>
        <v>8.4928968499073058E-3</v>
      </c>
    </row>
    <row r="441" spans="4:8" x14ac:dyDescent="0.3">
      <c r="D441" s="10">
        <v>42789</v>
      </c>
      <c r="E441" s="9">
        <v>66.010000000000005</v>
      </c>
      <c r="F441" s="9">
        <v>2286600</v>
      </c>
      <c r="G441" t="s">
        <v>53</v>
      </c>
      <c r="H441" s="13">
        <f t="shared" si="6"/>
        <v>1.071811361200433E-2</v>
      </c>
    </row>
    <row r="442" spans="4:8" x14ac:dyDescent="0.3">
      <c r="D442" s="10">
        <v>42790</v>
      </c>
      <c r="E442" s="9">
        <v>67.150000000000006</v>
      </c>
      <c r="F442" s="9">
        <v>4094100</v>
      </c>
      <c r="G442" t="s">
        <v>53</v>
      </c>
      <c r="H442" s="13">
        <f t="shared" si="6"/>
        <v>1.7270110589304659E-2</v>
      </c>
    </row>
    <row r="443" spans="4:8" x14ac:dyDescent="0.3">
      <c r="D443" s="10">
        <v>42793</v>
      </c>
      <c r="E443" s="9">
        <v>66.7</v>
      </c>
      <c r="F443" s="9">
        <v>3101200</v>
      </c>
      <c r="G443" t="s">
        <v>53</v>
      </c>
      <c r="H443" s="13">
        <f t="shared" si="6"/>
        <v>-6.7014147431124762E-3</v>
      </c>
    </row>
    <row r="444" spans="4:8" x14ac:dyDescent="0.3">
      <c r="D444" s="10">
        <v>42794</v>
      </c>
      <c r="E444" s="9">
        <v>66.97</v>
      </c>
      <c r="F444" s="9">
        <v>3912000</v>
      </c>
      <c r="G444" t="s">
        <v>53</v>
      </c>
      <c r="H444" s="13">
        <f t="shared" si="6"/>
        <v>4.0479760119939432E-3</v>
      </c>
    </row>
    <row r="445" spans="4:8" x14ac:dyDescent="0.3">
      <c r="D445" s="10">
        <v>42795</v>
      </c>
      <c r="E445" s="9">
        <v>66.12</v>
      </c>
      <c r="F445" s="9">
        <v>3147100</v>
      </c>
      <c r="G445" t="s">
        <v>53</v>
      </c>
      <c r="H445" s="13">
        <f t="shared" si="6"/>
        <v>-1.2692250261310951E-2</v>
      </c>
    </row>
    <row r="446" spans="4:8" x14ac:dyDescent="0.3">
      <c r="D446" s="10">
        <v>42796</v>
      </c>
      <c r="E446" s="9">
        <v>66.5</v>
      </c>
      <c r="F446" s="9">
        <v>2442900</v>
      </c>
      <c r="G446" t="s">
        <v>53</v>
      </c>
      <c r="H446" s="13">
        <f t="shared" si="6"/>
        <v>5.7471264367815397E-3</v>
      </c>
    </row>
    <row r="447" spans="4:8" x14ac:dyDescent="0.3">
      <c r="D447" s="10">
        <v>42797</v>
      </c>
      <c r="E447" s="9">
        <v>66.52</v>
      </c>
      <c r="F447" s="9">
        <v>2127400</v>
      </c>
      <c r="G447" t="s">
        <v>53</v>
      </c>
      <c r="H447" s="13">
        <f t="shared" si="6"/>
        <v>3.0075187969918831E-4</v>
      </c>
    </row>
    <row r="448" spans="4:8" x14ac:dyDescent="0.3">
      <c r="D448" s="10">
        <v>42800</v>
      </c>
      <c r="E448" s="9">
        <v>66.349999999999994</v>
      </c>
      <c r="F448" s="9">
        <v>1832300</v>
      </c>
      <c r="G448" t="s">
        <v>53</v>
      </c>
      <c r="H448" s="13">
        <f t="shared" si="6"/>
        <v>-2.5556223692122927E-3</v>
      </c>
    </row>
    <row r="449" spans="4:8" x14ac:dyDescent="0.3">
      <c r="D449" s="10">
        <v>42801</v>
      </c>
      <c r="E449" s="9">
        <v>66.239999999999995</v>
      </c>
      <c r="F449" s="9">
        <v>2770000</v>
      </c>
      <c r="G449" t="s">
        <v>53</v>
      </c>
      <c r="H449" s="13">
        <f t="shared" si="6"/>
        <v>-1.6578749058025538E-3</v>
      </c>
    </row>
    <row r="450" spans="4:8" x14ac:dyDescent="0.3">
      <c r="D450" s="10">
        <v>42802</v>
      </c>
      <c r="E450" s="9">
        <v>65.150000000000006</v>
      </c>
      <c r="F450" s="9">
        <v>3126100</v>
      </c>
      <c r="G450" t="s">
        <v>53</v>
      </c>
      <c r="H450" s="13">
        <f t="shared" si="6"/>
        <v>-1.6455314009661673E-2</v>
      </c>
    </row>
    <row r="451" spans="4:8" x14ac:dyDescent="0.3">
      <c r="D451" s="10">
        <v>42803</v>
      </c>
      <c r="E451" s="9">
        <v>64.84</v>
      </c>
      <c r="F451" s="9">
        <v>2532300</v>
      </c>
      <c r="G451" t="s">
        <v>53</v>
      </c>
      <c r="H451" s="13">
        <f t="shared" si="6"/>
        <v>-4.7582501918649617E-3</v>
      </c>
    </row>
    <row r="452" spans="4:8" x14ac:dyDescent="0.3">
      <c r="D452" s="10">
        <v>42804</v>
      </c>
      <c r="E452" s="9">
        <v>65.400000000000006</v>
      </c>
      <c r="F452" s="9">
        <v>2358600</v>
      </c>
      <c r="G452" t="s">
        <v>53</v>
      </c>
      <c r="H452" s="13">
        <f t="shared" ref="H452:H515" si="7">(E452-E451)/E451</f>
        <v>8.6366440468846738E-3</v>
      </c>
    </row>
    <row r="453" spans="4:8" x14ac:dyDescent="0.3">
      <c r="D453" s="10">
        <v>42807</v>
      </c>
      <c r="E453" s="9">
        <v>65.81</v>
      </c>
      <c r="F453" s="9">
        <v>1922000</v>
      </c>
      <c r="G453" t="s">
        <v>53</v>
      </c>
      <c r="H453" s="13">
        <f t="shared" si="7"/>
        <v>6.2691131498470425E-3</v>
      </c>
    </row>
    <row r="454" spans="4:8" x14ac:dyDescent="0.3">
      <c r="D454" s="10">
        <v>42808</v>
      </c>
      <c r="E454" s="9">
        <v>65.790000000000006</v>
      </c>
      <c r="F454" s="9">
        <v>1641900</v>
      </c>
      <c r="G454" t="s">
        <v>53</v>
      </c>
      <c r="H454" s="13">
        <f t="shared" si="7"/>
        <v>-3.039051815832855E-4</v>
      </c>
    </row>
    <row r="455" spans="4:8" x14ac:dyDescent="0.3">
      <c r="D455" s="10">
        <v>42809</v>
      </c>
      <c r="E455" s="9">
        <v>66.680000000000007</v>
      </c>
      <c r="F455" s="9">
        <v>1776000</v>
      </c>
      <c r="G455" t="s">
        <v>53</v>
      </c>
      <c r="H455" s="13">
        <f t="shared" si="7"/>
        <v>1.3527891776865792E-2</v>
      </c>
    </row>
    <row r="456" spans="4:8" x14ac:dyDescent="0.3">
      <c r="D456" s="10">
        <v>42810</v>
      </c>
      <c r="E456" s="9">
        <v>66.010000000000005</v>
      </c>
      <c r="F456" s="9">
        <v>1615300</v>
      </c>
      <c r="G456" t="s">
        <v>53</v>
      </c>
      <c r="H456" s="13">
        <f t="shared" si="7"/>
        <v>-1.0047990401919641E-2</v>
      </c>
    </row>
    <row r="457" spans="4:8" x14ac:dyDescent="0.3">
      <c r="D457" s="10">
        <v>42811</v>
      </c>
      <c r="E457" s="9">
        <v>66.47</v>
      </c>
      <c r="F457" s="9">
        <v>3823600</v>
      </c>
      <c r="G457" t="s">
        <v>53</v>
      </c>
      <c r="H457" s="13">
        <f t="shared" si="7"/>
        <v>6.968641114982483E-3</v>
      </c>
    </row>
    <row r="458" spans="4:8" x14ac:dyDescent="0.3">
      <c r="D458" s="10">
        <v>42814</v>
      </c>
      <c r="E458" s="9">
        <v>66.13</v>
      </c>
      <c r="F458" s="9">
        <v>1861500</v>
      </c>
      <c r="G458" t="s">
        <v>53</v>
      </c>
      <c r="H458" s="13">
        <f t="shared" si="7"/>
        <v>-5.1150895140665478E-3</v>
      </c>
    </row>
    <row r="459" spans="4:8" x14ac:dyDescent="0.3">
      <c r="D459" s="10">
        <v>42815</v>
      </c>
      <c r="E459" s="9">
        <v>66.98</v>
      </c>
      <c r="F459" s="9">
        <v>3159300</v>
      </c>
      <c r="G459" t="s">
        <v>53</v>
      </c>
      <c r="H459" s="13">
        <f t="shared" si="7"/>
        <v>1.2853470437018125E-2</v>
      </c>
    </row>
    <row r="460" spans="4:8" x14ac:dyDescent="0.3">
      <c r="D460" s="10">
        <v>42816</v>
      </c>
      <c r="E460" s="9">
        <v>67.44</v>
      </c>
      <c r="F460" s="9">
        <v>2609300</v>
      </c>
      <c r="G460" t="s">
        <v>53</v>
      </c>
      <c r="H460" s="13">
        <f t="shared" si="7"/>
        <v>6.8677217079724353E-3</v>
      </c>
    </row>
    <row r="461" spans="4:8" x14ac:dyDescent="0.3">
      <c r="D461" s="10">
        <v>42817</v>
      </c>
      <c r="E461" s="9">
        <v>67.45</v>
      </c>
      <c r="F461" s="9">
        <v>2554400</v>
      </c>
      <c r="G461" t="s">
        <v>53</v>
      </c>
      <c r="H461" s="13">
        <f t="shared" si="7"/>
        <v>1.4827995255049103E-4</v>
      </c>
    </row>
    <row r="462" spans="4:8" x14ac:dyDescent="0.3">
      <c r="D462" s="10">
        <v>42818</v>
      </c>
      <c r="E462" s="9">
        <v>67.790000000000006</v>
      </c>
      <c r="F462" s="9">
        <v>1969500</v>
      </c>
      <c r="G462" t="s">
        <v>53</v>
      </c>
      <c r="H462" s="13">
        <f t="shared" si="7"/>
        <v>5.0407709414381522E-3</v>
      </c>
    </row>
    <row r="463" spans="4:8" x14ac:dyDescent="0.3">
      <c r="D463" s="10">
        <v>42821</v>
      </c>
      <c r="E463" s="9">
        <v>67.69</v>
      </c>
      <c r="F463" s="9">
        <v>2565000</v>
      </c>
      <c r="G463" t="s">
        <v>53</v>
      </c>
      <c r="H463" s="13">
        <f t="shared" si="7"/>
        <v>-1.4751438265232116E-3</v>
      </c>
    </row>
    <row r="464" spans="4:8" x14ac:dyDescent="0.3">
      <c r="D464" s="10">
        <v>42822</v>
      </c>
      <c r="E464" s="9">
        <v>67.84</v>
      </c>
      <c r="F464" s="9">
        <v>2645000</v>
      </c>
      <c r="G464" t="s">
        <v>53</v>
      </c>
      <c r="H464" s="13">
        <f t="shared" si="7"/>
        <v>2.2159846358399422E-3</v>
      </c>
    </row>
    <row r="465" spans="4:8" x14ac:dyDescent="0.3">
      <c r="D465" s="10">
        <v>42823</v>
      </c>
      <c r="E465" s="9">
        <v>67.39</v>
      </c>
      <c r="F465" s="9">
        <v>2272400</v>
      </c>
      <c r="G465" t="s">
        <v>53</v>
      </c>
      <c r="H465" s="13">
        <f t="shared" si="7"/>
        <v>-6.633254716981174E-3</v>
      </c>
    </row>
    <row r="466" spans="4:8" x14ac:dyDescent="0.3">
      <c r="D466" s="10">
        <v>42824</v>
      </c>
      <c r="E466" s="9">
        <v>67.16</v>
      </c>
      <c r="F466" s="9">
        <v>2080900</v>
      </c>
      <c r="G466" t="s">
        <v>53</v>
      </c>
      <c r="H466" s="13">
        <f t="shared" si="7"/>
        <v>-3.4129692832765095E-3</v>
      </c>
    </row>
    <row r="467" spans="4:8" x14ac:dyDescent="0.3">
      <c r="D467" s="10">
        <v>42825</v>
      </c>
      <c r="E467" s="9">
        <v>67.13</v>
      </c>
      <c r="F467" s="9">
        <v>2259700</v>
      </c>
      <c r="G467" t="s">
        <v>53</v>
      </c>
      <c r="H467" s="13">
        <f t="shared" si="7"/>
        <v>-4.4669446098870069E-4</v>
      </c>
    </row>
    <row r="468" spans="4:8" x14ac:dyDescent="0.3">
      <c r="D468" s="10">
        <v>42828</v>
      </c>
      <c r="E468" s="9">
        <v>67.150000000000006</v>
      </c>
      <c r="F468" s="9">
        <v>1939900</v>
      </c>
      <c r="G468" t="s">
        <v>53</v>
      </c>
      <c r="H468" s="13">
        <f t="shared" si="7"/>
        <v>2.9792939073454839E-4</v>
      </c>
    </row>
    <row r="469" spans="4:8" x14ac:dyDescent="0.3">
      <c r="D469" s="10">
        <v>42829</v>
      </c>
      <c r="E469" s="9">
        <v>67.290000000000006</v>
      </c>
      <c r="F469" s="9">
        <v>1767600</v>
      </c>
      <c r="G469" t="s">
        <v>53</v>
      </c>
      <c r="H469" s="13">
        <f t="shared" si="7"/>
        <v>2.0848845867460991E-3</v>
      </c>
    </row>
    <row r="470" spans="4:8" x14ac:dyDescent="0.3">
      <c r="D470" s="10">
        <v>42830</v>
      </c>
      <c r="E470" s="9">
        <v>67.83</v>
      </c>
      <c r="F470" s="9">
        <v>2162700</v>
      </c>
      <c r="G470" t="s">
        <v>53</v>
      </c>
      <c r="H470" s="13">
        <f t="shared" si="7"/>
        <v>8.024966562639204E-3</v>
      </c>
    </row>
    <row r="471" spans="4:8" x14ac:dyDescent="0.3">
      <c r="D471" s="10">
        <v>42831</v>
      </c>
      <c r="E471" s="9">
        <v>67.62</v>
      </c>
      <c r="F471" s="9">
        <v>2073500</v>
      </c>
      <c r="G471" t="s">
        <v>53</v>
      </c>
      <c r="H471" s="13">
        <f t="shared" si="7"/>
        <v>-3.0959752321980502E-3</v>
      </c>
    </row>
    <row r="472" spans="4:8" x14ac:dyDescent="0.3">
      <c r="D472" s="10">
        <v>42832</v>
      </c>
      <c r="E472" s="9">
        <v>67.319999999999993</v>
      </c>
      <c r="F472" s="9">
        <v>2934600</v>
      </c>
      <c r="G472" t="s">
        <v>53</v>
      </c>
      <c r="H472" s="13">
        <f t="shared" si="7"/>
        <v>-4.4365572315884557E-3</v>
      </c>
    </row>
    <row r="473" spans="4:8" x14ac:dyDescent="0.3">
      <c r="D473" s="10">
        <v>42835</v>
      </c>
      <c r="E473" s="9">
        <v>67.5</v>
      </c>
      <c r="F473" s="9">
        <v>1556700</v>
      </c>
      <c r="G473" t="s">
        <v>53</v>
      </c>
      <c r="H473" s="13">
        <f t="shared" si="7"/>
        <v>2.673796791443952E-3</v>
      </c>
    </row>
    <row r="474" spans="4:8" x14ac:dyDescent="0.3">
      <c r="D474" s="10">
        <v>42836</v>
      </c>
      <c r="E474" s="9">
        <v>67.39</v>
      </c>
      <c r="F474" s="9">
        <v>2046600</v>
      </c>
      <c r="G474" t="s">
        <v>53</v>
      </c>
      <c r="H474" s="13">
        <f t="shared" si="7"/>
        <v>-1.6296296296296213E-3</v>
      </c>
    </row>
    <row r="475" spans="4:8" x14ac:dyDescent="0.3">
      <c r="D475" s="10">
        <v>42837</v>
      </c>
      <c r="E475" s="9">
        <v>67.790000000000006</v>
      </c>
      <c r="F475" s="9">
        <v>2286700</v>
      </c>
      <c r="G475" t="s">
        <v>53</v>
      </c>
      <c r="H475" s="13">
        <f t="shared" si="7"/>
        <v>5.9355987535243465E-3</v>
      </c>
    </row>
    <row r="476" spans="4:8" x14ac:dyDescent="0.3">
      <c r="D476" s="10">
        <v>42838</v>
      </c>
      <c r="E476" s="9">
        <v>67.540000000000006</v>
      </c>
      <c r="F476" s="9">
        <v>1899000</v>
      </c>
      <c r="G476" t="s">
        <v>53</v>
      </c>
      <c r="H476" s="13">
        <f t="shared" si="7"/>
        <v>-3.6878595663077146E-3</v>
      </c>
    </row>
    <row r="477" spans="4:8" x14ac:dyDescent="0.3">
      <c r="D477" s="10">
        <v>42842</v>
      </c>
      <c r="E477" s="9">
        <v>67.739999999999995</v>
      </c>
      <c r="F477" s="9">
        <v>1452600</v>
      </c>
      <c r="G477" t="s">
        <v>53</v>
      </c>
      <c r="H477" s="13">
        <f t="shared" si="7"/>
        <v>2.9612081729343885E-3</v>
      </c>
    </row>
    <row r="478" spans="4:8" x14ac:dyDescent="0.3">
      <c r="D478" s="10">
        <v>42843</v>
      </c>
      <c r="E478" s="9">
        <v>67.98</v>
      </c>
      <c r="F478" s="9">
        <v>2427400</v>
      </c>
      <c r="G478" t="s">
        <v>53</v>
      </c>
      <c r="H478" s="13">
        <f t="shared" si="7"/>
        <v>3.5429583702392842E-3</v>
      </c>
    </row>
    <row r="479" spans="4:8" x14ac:dyDescent="0.3">
      <c r="D479" s="10">
        <v>42844</v>
      </c>
      <c r="E479" s="9">
        <v>67.739999999999995</v>
      </c>
      <c r="F479" s="9">
        <v>2802200</v>
      </c>
      <c r="G479" t="s">
        <v>53</v>
      </c>
      <c r="H479" s="13">
        <f t="shared" si="7"/>
        <v>-3.5304501323920137E-3</v>
      </c>
    </row>
    <row r="480" spans="4:8" x14ac:dyDescent="0.3">
      <c r="D480" s="10">
        <v>42845</v>
      </c>
      <c r="E480" s="9">
        <v>67.44</v>
      </c>
      <c r="F480" s="9">
        <v>2518300</v>
      </c>
      <c r="G480" t="s">
        <v>53</v>
      </c>
      <c r="H480" s="13">
        <f t="shared" si="7"/>
        <v>-4.4286979627988958E-3</v>
      </c>
    </row>
    <row r="481" spans="4:8" x14ac:dyDescent="0.3">
      <c r="D481" s="10">
        <v>42846</v>
      </c>
      <c r="E481" s="9">
        <v>67.86</v>
      </c>
      <c r="F481" s="9">
        <v>2721100</v>
      </c>
      <c r="G481" t="s">
        <v>53</v>
      </c>
      <c r="H481" s="13">
        <f t="shared" si="7"/>
        <v>6.2277580071174636E-3</v>
      </c>
    </row>
    <row r="482" spans="4:8" x14ac:dyDescent="0.3">
      <c r="D482" s="10">
        <v>42849</v>
      </c>
      <c r="E482" s="9">
        <v>67.97</v>
      </c>
      <c r="F482" s="9">
        <v>2714500</v>
      </c>
      <c r="G482" t="s">
        <v>53</v>
      </c>
      <c r="H482" s="13">
        <f t="shared" si="7"/>
        <v>1.6209843796050609E-3</v>
      </c>
    </row>
    <row r="483" spans="4:8" x14ac:dyDescent="0.3">
      <c r="D483" s="10">
        <v>42850</v>
      </c>
      <c r="E483" s="9">
        <v>67.86</v>
      </c>
      <c r="F483" s="9">
        <v>1824500</v>
      </c>
      <c r="G483" t="s">
        <v>53</v>
      </c>
      <c r="H483" s="13">
        <f t="shared" si="7"/>
        <v>-1.6183610416360076E-3</v>
      </c>
    </row>
    <row r="484" spans="4:8" x14ac:dyDescent="0.3">
      <c r="D484" s="10">
        <v>42851</v>
      </c>
      <c r="E484" s="9">
        <v>67.69</v>
      </c>
      <c r="F484" s="9">
        <v>2821600</v>
      </c>
      <c r="G484" t="s">
        <v>53</v>
      </c>
      <c r="H484" s="13">
        <f t="shared" si="7"/>
        <v>-2.5051576775714959E-3</v>
      </c>
    </row>
    <row r="485" spans="4:8" x14ac:dyDescent="0.3">
      <c r="D485" s="10">
        <v>42852</v>
      </c>
      <c r="E485" s="9">
        <v>68.099999999999994</v>
      </c>
      <c r="F485" s="9">
        <v>2225400</v>
      </c>
      <c r="G485" t="s">
        <v>53</v>
      </c>
      <c r="H485" s="13">
        <f t="shared" si="7"/>
        <v>6.0570246712955619E-3</v>
      </c>
    </row>
    <row r="486" spans="4:8" x14ac:dyDescent="0.3">
      <c r="D486" s="10">
        <v>42853</v>
      </c>
      <c r="E486" s="9">
        <v>67.83</v>
      </c>
      <c r="F486" s="9">
        <v>2671300</v>
      </c>
      <c r="G486" t="s">
        <v>53</v>
      </c>
      <c r="H486" s="13">
        <f t="shared" si="7"/>
        <v>-3.9647577092510435E-3</v>
      </c>
    </row>
    <row r="487" spans="4:8" x14ac:dyDescent="0.3">
      <c r="D487" s="10">
        <v>42856</v>
      </c>
      <c r="E487" s="9">
        <v>67.47</v>
      </c>
      <c r="F487" s="9">
        <v>1694400</v>
      </c>
      <c r="G487" t="s">
        <v>53</v>
      </c>
      <c r="H487" s="13">
        <f t="shared" si="7"/>
        <v>-5.3073861123396644E-3</v>
      </c>
    </row>
    <row r="488" spans="4:8" x14ac:dyDescent="0.3">
      <c r="D488" s="10">
        <v>42857</v>
      </c>
      <c r="E488" s="9">
        <v>68.010000000000005</v>
      </c>
      <c r="F488" s="9">
        <v>3172000</v>
      </c>
      <c r="G488" t="s">
        <v>53</v>
      </c>
      <c r="H488" s="13">
        <f t="shared" si="7"/>
        <v>8.0035571365052061E-3</v>
      </c>
    </row>
    <row r="489" spans="4:8" x14ac:dyDescent="0.3">
      <c r="D489" s="10">
        <v>42858</v>
      </c>
      <c r="E489" s="9">
        <v>67.900000000000006</v>
      </c>
      <c r="F489" s="9">
        <v>1879000</v>
      </c>
      <c r="G489" t="s">
        <v>53</v>
      </c>
      <c r="H489" s="13">
        <f t="shared" si="7"/>
        <v>-1.6174092045287373E-3</v>
      </c>
    </row>
    <row r="490" spans="4:8" x14ac:dyDescent="0.3">
      <c r="D490" s="10">
        <v>42859</v>
      </c>
      <c r="E490" s="9">
        <v>68.02</v>
      </c>
      <c r="F490" s="9">
        <v>2285000</v>
      </c>
      <c r="G490" t="s">
        <v>53</v>
      </c>
      <c r="H490" s="13">
        <f t="shared" si="7"/>
        <v>1.7673048600882228E-3</v>
      </c>
    </row>
    <row r="491" spans="4:8" x14ac:dyDescent="0.3">
      <c r="D491" s="10">
        <v>42860</v>
      </c>
      <c r="E491" s="9">
        <v>68.41</v>
      </c>
      <c r="F491" s="9">
        <v>2674800</v>
      </c>
      <c r="G491" t="s">
        <v>53</v>
      </c>
      <c r="H491" s="13">
        <f t="shared" si="7"/>
        <v>5.7336077624228253E-3</v>
      </c>
    </row>
    <row r="492" spans="4:8" x14ac:dyDescent="0.3">
      <c r="D492" s="10">
        <v>42863</v>
      </c>
      <c r="E492" s="9">
        <v>67.73</v>
      </c>
      <c r="F492" s="9">
        <v>2650900</v>
      </c>
      <c r="G492" t="s">
        <v>53</v>
      </c>
      <c r="H492" s="13">
        <f t="shared" si="7"/>
        <v>-9.9400672416312327E-3</v>
      </c>
    </row>
    <row r="493" spans="4:8" x14ac:dyDescent="0.3">
      <c r="D493" s="10">
        <v>42864</v>
      </c>
      <c r="E493" s="9">
        <v>67.31</v>
      </c>
      <c r="F493" s="9">
        <v>2340700</v>
      </c>
      <c r="G493" t="s">
        <v>53</v>
      </c>
      <c r="H493" s="13">
        <f t="shared" si="7"/>
        <v>-6.2010925734534428E-3</v>
      </c>
    </row>
    <row r="494" spans="4:8" x14ac:dyDescent="0.3">
      <c r="D494" s="10">
        <v>42865</v>
      </c>
      <c r="E494" s="9">
        <v>67.41</v>
      </c>
      <c r="F494" s="9">
        <v>2236300</v>
      </c>
      <c r="G494" t="s">
        <v>53</v>
      </c>
      <c r="H494" s="13">
        <f t="shared" si="7"/>
        <v>1.4856633486851035E-3</v>
      </c>
    </row>
    <row r="495" spans="4:8" x14ac:dyDescent="0.3">
      <c r="D495" s="10">
        <v>42866</v>
      </c>
      <c r="E495" s="9">
        <v>67.55</v>
      </c>
      <c r="F495" s="9">
        <v>1491200</v>
      </c>
      <c r="G495" t="s">
        <v>53</v>
      </c>
      <c r="H495" s="13">
        <f t="shared" si="7"/>
        <v>2.0768431983385341E-3</v>
      </c>
    </row>
    <row r="496" spans="4:8" x14ac:dyDescent="0.3">
      <c r="D496" s="10">
        <v>42867</v>
      </c>
      <c r="E496" s="9">
        <v>68.06</v>
      </c>
      <c r="F496" s="9">
        <v>2241700</v>
      </c>
      <c r="G496" t="s">
        <v>53</v>
      </c>
      <c r="H496" s="13">
        <f t="shared" si="7"/>
        <v>7.5499629903775746E-3</v>
      </c>
    </row>
    <row r="497" spans="4:8" x14ac:dyDescent="0.3">
      <c r="D497" s="10">
        <v>42870</v>
      </c>
      <c r="E497" s="9">
        <v>68.56</v>
      </c>
      <c r="F497" s="9">
        <v>2427700</v>
      </c>
      <c r="G497" t="s">
        <v>53</v>
      </c>
      <c r="H497" s="13">
        <f t="shared" si="7"/>
        <v>7.3464590067587416E-3</v>
      </c>
    </row>
    <row r="498" spans="4:8" x14ac:dyDescent="0.3">
      <c r="D498" s="10">
        <v>42871</v>
      </c>
      <c r="E498" s="9">
        <v>67.86</v>
      </c>
      <c r="F498" s="9">
        <v>1556700</v>
      </c>
      <c r="G498" t="s">
        <v>53</v>
      </c>
      <c r="H498" s="13">
        <f t="shared" si="7"/>
        <v>-1.0210035005834346E-2</v>
      </c>
    </row>
    <row r="499" spans="4:8" x14ac:dyDescent="0.3">
      <c r="D499" s="10">
        <v>42872</v>
      </c>
      <c r="E499" s="9">
        <v>68.150000000000006</v>
      </c>
      <c r="F499" s="9">
        <v>2243900</v>
      </c>
      <c r="G499" t="s">
        <v>53</v>
      </c>
      <c r="H499" s="13">
        <f t="shared" si="7"/>
        <v>4.2735042735043659E-3</v>
      </c>
    </row>
    <row r="500" spans="4:8" x14ac:dyDescent="0.3">
      <c r="D500" s="10">
        <v>42873</v>
      </c>
      <c r="E500" s="9">
        <v>68.31</v>
      </c>
      <c r="F500" s="9">
        <v>2139900</v>
      </c>
      <c r="G500" t="s">
        <v>53</v>
      </c>
      <c r="H500" s="13">
        <f t="shared" si="7"/>
        <v>2.3477622890681815E-3</v>
      </c>
    </row>
    <row r="501" spans="4:8" x14ac:dyDescent="0.3">
      <c r="D501" s="10">
        <v>42874</v>
      </c>
      <c r="E501" s="9">
        <v>68.72</v>
      </c>
      <c r="F501" s="9">
        <v>2377600</v>
      </c>
      <c r="G501" t="s">
        <v>53</v>
      </c>
      <c r="H501" s="13">
        <f t="shared" si="7"/>
        <v>6.0020494803103E-3</v>
      </c>
    </row>
    <row r="502" spans="4:8" x14ac:dyDescent="0.3">
      <c r="D502" s="10">
        <v>42877</v>
      </c>
      <c r="E502" s="9">
        <v>69.42</v>
      </c>
      <c r="F502" s="9">
        <v>2881500</v>
      </c>
      <c r="G502" t="s">
        <v>53</v>
      </c>
      <c r="H502" s="13">
        <f t="shared" si="7"/>
        <v>1.0186263096624022E-2</v>
      </c>
    </row>
    <row r="503" spans="4:8" x14ac:dyDescent="0.3">
      <c r="D503" s="10">
        <v>42878</v>
      </c>
      <c r="E503" s="9">
        <v>69.59</v>
      </c>
      <c r="F503" s="9">
        <v>2251900</v>
      </c>
      <c r="G503" t="s">
        <v>53</v>
      </c>
      <c r="H503" s="13">
        <f t="shared" si="7"/>
        <v>2.4488619994238216E-3</v>
      </c>
    </row>
    <row r="504" spans="4:8" x14ac:dyDescent="0.3">
      <c r="D504" s="10">
        <v>42879</v>
      </c>
      <c r="E504" s="9">
        <v>70.2</v>
      </c>
      <c r="F504" s="9">
        <v>1997700</v>
      </c>
      <c r="G504" t="s">
        <v>53</v>
      </c>
      <c r="H504" s="13">
        <f t="shared" si="7"/>
        <v>8.7656272452938562E-3</v>
      </c>
    </row>
    <row r="505" spans="4:8" x14ac:dyDescent="0.3">
      <c r="D505" s="10">
        <v>42880</v>
      </c>
      <c r="E505" s="9">
        <v>70.8</v>
      </c>
      <c r="F505" s="9">
        <v>2214200</v>
      </c>
      <c r="G505" t="s">
        <v>53</v>
      </c>
      <c r="H505" s="13">
        <f t="shared" si="7"/>
        <v>8.5470085470084663E-3</v>
      </c>
    </row>
    <row r="506" spans="4:8" x14ac:dyDescent="0.3">
      <c r="D506" s="10">
        <v>42881</v>
      </c>
      <c r="E506" s="9">
        <v>70.87</v>
      </c>
      <c r="F506" s="9">
        <v>3464800</v>
      </c>
      <c r="G506" t="s">
        <v>53</v>
      </c>
      <c r="H506" s="13">
        <f t="shared" si="7"/>
        <v>9.8870056497185588E-4</v>
      </c>
    </row>
    <row r="507" spans="4:8" x14ac:dyDescent="0.3">
      <c r="D507" s="10">
        <v>42885</v>
      </c>
      <c r="E507" s="9">
        <v>71.209999999999994</v>
      </c>
      <c r="F507" s="9">
        <v>2027900</v>
      </c>
      <c r="G507" t="s">
        <v>53</v>
      </c>
      <c r="H507" s="13">
        <f t="shared" si="7"/>
        <v>4.7975165796527329E-3</v>
      </c>
    </row>
    <row r="508" spans="4:8" x14ac:dyDescent="0.3">
      <c r="D508" s="10">
        <v>42886</v>
      </c>
      <c r="E508" s="9">
        <v>71.78</v>
      </c>
      <c r="F508" s="9">
        <v>2857100</v>
      </c>
      <c r="G508" t="s">
        <v>53</v>
      </c>
      <c r="H508" s="13">
        <f t="shared" si="7"/>
        <v>8.0044937508777902E-3</v>
      </c>
    </row>
    <row r="509" spans="4:8" x14ac:dyDescent="0.3">
      <c r="D509" s="10">
        <v>42887</v>
      </c>
      <c r="E509" s="9">
        <v>72.209999999999994</v>
      </c>
      <c r="F509" s="9">
        <v>2715100</v>
      </c>
      <c r="G509" t="s">
        <v>53</v>
      </c>
      <c r="H509" s="13">
        <f t="shared" si="7"/>
        <v>5.990526609083207E-3</v>
      </c>
    </row>
    <row r="510" spans="4:8" x14ac:dyDescent="0.3">
      <c r="D510" s="10">
        <v>42888</v>
      </c>
      <c r="E510" s="9">
        <v>72.67</v>
      </c>
      <c r="F510" s="9">
        <v>2583700</v>
      </c>
      <c r="G510" t="s">
        <v>53</v>
      </c>
      <c r="H510" s="13">
        <f t="shared" si="7"/>
        <v>6.3703088214929786E-3</v>
      </c>
    </row>
    <row r="511" spans="4:8" x14ac:dyDescent="0.3">
      <c r="D511" s="10">
        <v>42891</v>
      </c>
      <c r="E511" s="9">
        <v>72.400000000000006</v>
      </c>
      <c r="F511" s="9">
        <v>2723200</v>
      </c>
      <c r="G511" t="s">
        <v>53</v>
      </c>
      <c r="H511" s="13">
        <f t="shared" si="7"/>
        <v>-3.715425897894537E-3</v>
      </c>
    </row>
    <row r="512" spans="4:8" x14ac:dyDescent="0.3">
      <c r="D512" s="10">
        <v>42892</v>
      </c>
      <c r="E512" s="9">
        <v>72.13</v>
      </c>
      <c r="F512" s="9">
        <v>2485900</v>
      </c>
      <c r="G512" t="s">
        <v>53</v>
      </c>
      <c r="H512" s="13">
        <f t="shared" si="7"/>
        <v>-3.729281767955942E-3</v>
      </c>
    </row>
    <row r="513" spans="4:8" x14ac:dyDescent="0.3">
      <c r="D513" s="10">
        <v>42893</v>
      </c>
      <c r="E513" s="9">
        <v>72.62</v>
      </c>
      <c r="F513" s="9">
        <v>2565300</v>
      </c>
      <c r="G513" t="s">
        <v>53</v>
      </c>
      <c r="H513" s="13">
        <f t="shared" si="7"/>
        <v>6.7932898932484284E-3</v>
      </c>
    </row>
    <row r="514" spans="4:8" x14ac:dyDescent="0.3">
      <c r="D514" s="10">
        <v>42894</v>
      </c>
      <c r="E514" s="9">
        <v>71.95</v>
      </c>
      <c r="F514" s="9">
        <v>2679900</v>
      </c>
      <c r="G514" t="s">
        <v>53</v>
      </c>
      <c r="H514" s="13">
        <f t="shared" si="7"/>
        <v>-9.2261085100523495E-3</v>
      </c>
    </row>
    <row r="515" spans="4:8" x14ac:dyDescent="0.3">
      <c r="D515" s="10">
        <v>42895</v>
      </c>
      <c r="E515" s="9">
        <v>71.86</v>
      </c>
      <c r="F515" s="9">
        <v>2271600</v>
      </c>
      <c r="G515" t="s">
        <v>53</v>
      </c>
      <c r="H515" s="13">
        <f t="shared" si="7"/>
        <v>-1.2508686587908743E-3</v>
      </c>
    </row>
    <row r="516" spans="4:8" x14ac:dyDescent="0.3">
      <c r="D516" s="10">
        <v>42898</v>
      </c>
      <c r="E516" s="9">
        <v>71.41</v>
      </c>
      <c r="F516" s="9">
        <v>3169400</v>
      </c>
      <c r="G516" t="s">
        <v>53</v>
      </c>
      <c r="H516" s="13">
        <f t="shared" ref="H516:H579" si="8">(E516-E515)/E515</f>
        <v>-6.2621764542165718E-3</v>
      </c>
    </row>
    <row r="517" spans="4:8" x14ac:dyDescent="0.3">
      <c r="D517" s="10">
        <v>42899</v>
      </c>
      <c r="E517" s="9">
        <v>71.650000000000006</v>
      </c>
      <c r="F517" s="9">
        <v>1800200</v>
      </c>
      <c r="G517" t="s">
        <v>53</v>
      </c>
      <c r="H517" s="13">
        <f t="shared" si="8"/>
        <v>3.3608738271951981E-3</v>
      </c>
    </row>
    <row r="518" spans="4:8" x14ac:dyDescent="0.3">
      <c r="D518" s="10">
        <v>42900</v>
      </c>
      <c r="E518" s="9">
        <v>71.959999999999994</v>
      </c>
      <c r="F518" s="9">
        <v>1792200</v>
      </c>
      <c r="G518" t="s">
        <v>53</v>
      </c>
      <c r="H518" s="13">
        <f t="shared" si="8"/>
        <v>4.3265875785064621E-3</v>
      </c>
    </row>
    <row r="519" spans="4:8" x14ac:dyDescent="0.3">
      <c r="D519" s="10">
        <v>42901</v>
      </c>
      <c r="E519" s="9">
        <v>72.14</v>
      </c>
      <c r="F519" s="9">
        <v>2311500</v>
      </c>
      <c r="G519" t="s">
        <v>53</v>
      </c>
      <c r="H519" s="13">
        <f t="shared" si="8"/>
        <v>2.50138966092283E-3</v>
      </c>
    </row>
    <row r="520" spans="4:8" x14ac:dyDescent="0.3">
      <c r="D520" s="10">
        <v>42902</v>
      </c>
      <c r="E520" s="9">
        <v>72.42</v>
      </c>
      <c r="F520" s="9">
        <v>3326400</v>
      </c>
      <c r="G520" t="s">
        <v>53</v>
      </c>
      <c r="H520" s="13">
        <f t="shared" si="8"/>
        <v>3.8813418353202266E-3</v>
      </c>
    </row>
    <row r="521" spans="4:8" x14ac:dyDescent="0.3">
      <c r="D521" s="10">
        <v>42905</v>
      </c>
      <c r="E521" s="9">
        <v>72.06</v>
      </c>
      <c r="F521" s="9">
        <v>2076300</v>
      </c>
      <c r="G521" t="s">
        <v>53</v>
      </c>
      <c r="H521" s="13">
        <f t="shared" si="8"/>
        <v>-4.9710024855012351E-3</v>
      </c>
    </row>
    <row r="522" spans="4:8" x14ac:dyDescent="0.3">
      <c r="D522" s="10">
        <v>42906</v>
      </c>
      <c r="E522" s="9">
        <v>72.56</v>
      </c>
      <c r="F522" s="9">
        <v>2486600</v>
      </c>
      <c r="G522" t="s">
        <v>53</v>
      </c>
      <c r="H522" s="13">
        <f t="shared" si="8"/>
        <v>6.938662225922842E-3</v>
      </c>
    </row>
    <row r="523" spans="4:8" x14ac:dyDescent="0.3">
      <c r="D523" s="10">
        <v>42907</v>
      </c>
      <c r="E523" s="9">
        <v>72.400000000000006</v>
      </c>
      <c r="F523" s="9">
        <v>6134900</v>
      </c>
      <c r="G523" t="s">
        <v>53</v>
      </c>
      <c r="H523" s="13">
        <f t="shared" si="8"/>
        <v>-2.2050716648290597E-3</v>
      </c>
    </row>
    <row r="524" spans="4:8" x14ac:dyDescent="0.3">
      <c r="D524" s="10">
        <v>42908</v>
      </c>
      <c r="E524" s="9">
        <v>71.790000000000006</v>
      </c>
      <c r="F524" s="9">
        <v>2172100</v>
      </c>
      <c r="G524" t="s">
        <v>53</v>
      </c>
      <c r="H524" s="13">
        <f t="shared" si="8"/>
        <v>-8.4254143646408756E-3</v>
      </c>
    </row>
    <row r="525" spans="4:8" x14ac:dyDescent="0.3">
      <c r="D525" s="10">
        <v>42909</v>
      </c>
      <c r="E525" s="9">
        <v>71.55</v>
      </c>
      <c r="F525" s="9">
        <v>2431800</v>
      </c>
      <c r="G525" t="s">
        <v>53</v>
      </c>
      <c r="H525" s="13">
        <f t="shared" si="8"/>
        <v>-3.3430839949855004E-3</v>
      </c>
    </row>
    <row r="526" spans="4:8" x14ac:dyDescent="0.3">
      <c r="D526" s="10">
        <v>42912</v>
      </c>
      <c r="E526" s="9">
        <v>71.87</v>
      </c>
      <c r="F526" s="9">
        <v>2026000</v>
      </c>
      <c r="G526" t="s">
        <v>53</v>
      </c>
      <c r="H526" s="13">
        <f t="shared" si="8"/>
        <v>4.4723969252272178E-3</v>
      </c>
    </row>
    <row r="527" spans="4:8" x14ac:dyDescent="0.3">
      <c r="D527" s="10">
        <v>42913</v>
      </c>
      <c r="E527" s="9">
        <v>70.72</v>
      </c>
      <c r="F527" s="9">
        <v>3003600</v>
      </c>
      <c r="G527" t="s">
        <v>53</v>
      </c>
      <c r="H527" s="13">
        <f t="shared" si="8"/>
        <v>-1.6001113120912836E-2</v>
      </c>
    </row>
    <row r="528" spans="4:8" x14ac:dyDescent="0.3">
      <c r="D528" s="10">
        <v>42914</v>
      </c>
      <c r="E528" s="9">
        <v>70.150000000000006</v>
      </c>
      <c r="F528" s="9">
        <v>2553900</v>
      </c>
      <c r="G528" t="s">
        <v>53</v>
      </c>
      <c r="H528" s="13">
        <f t="shared" si="8"/>
        <v>-8.0599547511311254E-3</v>
      </c>
    </row>
    <row r="529" spans="4:8" x14ac:dyDescent="0.3">
      <c r="D529" s="10">
        <v>42915</v>
      </c>
      <c r="E529" s="9">
        <v>69.599999999999994</v>
      </c>
      <c r="F529" s="9">
        <v>3112100</v>
      </c>
      <c r="G529" t="s">
        <v>53</v>
      </c>
      <c r="H529" s="13">
        <f t="shared" si="8"/>
        <v>-7.840342124020119E-3</v>
      </c>
    </row>
    <row r="530" spans="4:8" x14ac:dyDescent="0.3">
      <c r="D530" s="10">
        <v>42916</v>
      </c>
      <c r="E530" s="9">
        <v>69.47</v>
      </c>
      <c r="F530" s="9">
        <v>2130200</v>
      </c>
      <c r="G530" t="s">
        <v>53</v>
      </c>
      <c r="H530" s="13">
        <f t="shared" si="8"/>
        <v>-1.8678160919539579E-3</v>
      </c>
    </row>
    <row r="531" spans="4:8" x14ac:dyDescent="0.3">
      <c r="D531" s="10">
        <v>42919</v>
      </c>
      <c r="E531" s="9">
        <v>69</v>
      </c>
      <c r="F531" s="9">
        <v>1592000</v>
      </c>
      <c r="G531" t="s">
        <v>53</v>
      </c>
      <c r="H531" s="13">
        <f t="shared" si="8"/>
        <v>-6.7655102922124493E-3</v>
      </c>
    </row>
    <row r="532" spans="4:8" x14ac:dyDescent="0.3">
      <c r="D532" s="10">
        <v>42921</v>
      </c>
      <c r="E532" s="9">
        <v>68.819999999999993</v>
      </c>
      <c r="F532" s="9">
        <v>2735700</v>
      </c>
      <c r="G532" t="s">
        <v>53</v>
      </c>
      <c r="H532" s="13">
        <f t="shared" si="8"/>
        <v>-2.6086956521740117E-3</v>
      </c>
    </row>
    <row r="533" spans="4:8" x14ac:dyDescent="0.3">
      <c r="D533" s="10">
        <v>42922</v>
      </c>
      <c r="E533" s="9">
        <v>69.02</v>
      </c>
      <c r="F533" s="9">
        <v>2147800</v>
      </c>
      <c r="G533" t="s">
        <v>53</v>
      </c>
      <c r="H533" s="13">
        <f t="shared" si="8"/>
        <v>2.9061319383900447E-3</v>
      </c>
    </row>
    <row r="534" spans="4:8" x14ac:dyDescent="0.3">
      <c r="D534" s="10">
        <v>42923</v>
      </c>
      <c r="E534" s="9">
        <v>69.150000000000006</v>
      </c>
      <c r="F534" s="9">
        <v>1747500</v>
      </c>
      <c r="G534" t="s">
        <v>53</v>
      </c>
      <c r="H534" s="13">
        <f t="shared" si="8"/>
        <v>1.8835120254999953E-3</v>
      </c>
    </row>
    <row r="535" spans="4:8" x14ac:dyDescent="0.3">
      <c r="D535" s="10">
        <v>42926</v>
      </c>
      <c r="E535" s="9">
        <v>68.89</v>
      </c>
      <c r="F535" s="9">
        <v>1567600</v>
      </c>
      <c r="G535" t="s">
        <v>53</v>
      </c>
      <c r="H535" s="13">
        <f t="shared" si="8"/>
        <v>-3.7599421547361545E-3</v>
      </c>
    </row>
    <row r="536" spans="4:8" x14ac:dyDescent="0.3">
      <c r="D536" s="10">
        <v>42927</v>
      </c>
      <c r="E536" s="9">
        <v>68.84</v>
      </c>
      <c r="F536" s="9">
        <v>1813100</v>
      </c>
      <c r="G536" t="s">
        <v>53</v>
      </c>
      <c r="H536" s="13">
        <f t="shared" si="8"/>
        <v>-7.2579474524600313E-4</v>
      </c>
    </row>
    <row r="537" spans="4:8" x14ac:dyDescent="0.3">
      <c r="D537" s="10">
        <v>42928</v>
      </c>
      <c r="E537" s="9">
        <v>68.989999999999995</v>
      </c>
      <c r="F537" s="9">
        <v>2287800</v>
      </c>
      <c r="G537" t="s">
        <v>53</v>
      </c>
      <c r="H537" s="13">
        <f t="shared" si="8"/>
        <v>2.1789657176059189E-3</v>
      </c>
    </row>
    <row r="538" spans="4:8" x14ac:dyDescent="0.3">
      <c r="D538" s="10">
        <v>42929</v>
      </c>
      <c r="E538" s="9">
        <v>68.28</v>
      </c>
      <c r="F538" s="9">
        <v>3489100</v>
      </c>
      <c r="G538" t="s">
        <v>53</v>
      </c>
      <c r="H538" s="13">
        <f t="shared" si="8"/>
        <v>-1.0291346571966863E-2</v>
      </c>
    </row>
    <row r="539" spans="4:8" x14ac:dyDescent="0.3">
      <c r="D539" s="10">
        <v>42930</v>
      </c>
      <c r="E539" s="9">
        <v>68.17</v>
      </c>
      <c r="F539" s="9">
        <v>4900500</v>
      </c>
      <c r="G539" t="s">
        <v>53</v>
      </c>
      <c r="H539" s="13">
        <f t="shared" si="8"/>
        <v>-1.6110134739308645E-3</v>
      </c>
    </row>
    <row r="540" spans="4:8" x14ac:dyDescent="0.3">
      <c r="D540" s="10">
        <v>42933</v>
      </c>
      <c r="E540" s="9">
        <v>68.55</v>
      </c>
      <c r="F540" s="9">
        <v>2885100</v>
      </c>
      <c r="G540" t="s">
        <v>53</v>
      </c>
      <c r="H540" s="13">
        <f t="shared" si="8"/>
        <v>5.5742995452544436E-3</v>
      </c>
    </row>
    <row r="541" spans="4:8" x14ac:dyDescent="0.3">
      <c r="D541" s="10">
        <v>42934</v>
      </c>
      <c r="E541" s="9">
        <v>68.36</v>
      </c>
      <c r="F541" s="9">
        <v>2721400</v>
      </c>
      <c r="G541" t="s">
        <v>53</v>
      </c>
      <c r="H541" s="13">
        <f t="shared" si="8"/>
        <v>-2.7716994894237453E-3</v>
      </c>
    </row>
    <row r="542" spans="4:8" x14ac:dyDescent="0.3">
      <c r="D542" s="10">
        <v>42935</v>
      </c>
      <c r="E542" s="9">
        <v>68.650000000000006</v>
      </c>
      <c r="F542" s="9">
        <v>2981300</v>
      </c>
      <c r="G542" t="s">
        <v>53</v>
      </c>
      <c r="H542" s="13">
        <f t="shared" si="8"/>
        <v>4.2422469280281785E-3</v>
      </c>
    </row>
    <row r="543" spans="4:8" x14ac:dyDescent="0.3">
      <c r="D543" s="10">
        <v>42936</v>
      </c>
      <c r="E543" s="9">
        <v>68.7</v>
      </c>
      <c r="F543" s="9">
        <v>3771000</v>
      </c>
      <c r="G543" t="s">
        <v>53</v>
      </c>
      <c r="H543" s="13">
        <f t="shared" si="8"/>
        <v>7.283321194464261E-4</v>
      </c>
    </row>
    <row r="544" spans="4:8" x14ac:dyDescent="0.3">
      <c r="D544" s="10">
        <v>42937</v>
      </c>
      <c r="E544" s="9">
        <v>69.98</v>
      </c>
      <c r="F544" s="9">
        <v>2922300</v>
      </c>
      <c r="G544" t="s">
        <v>53</v>
      </c>
      <c r="H544" s="13">
        <f t="shared" si="8"/>
        <v>1.8631732168850088E-2</v>
      </c>
    </row>
    <row r="545" spans="4:8" x14ac:dyDescent="0.3">
      <c r="D545" s="10">
        <v>42940</v>
      </c>
      <c r="E545" s="9">
        <v>69.19</v>
      </c>
      <c r="F545" s="9">
        <v>4129500</v>
      </c>
      <c r="G545" t="s">
        <v>53</v>
      </c>
      <c r="H545" s="13">
        <f t="shared" si="8"/>
        <v>-1.1288939697056391E-2</v>
      </c>
    </row>
    <row r="546" spans="4:8" x14ac:dyDescent="0.3">
      <c r="D546" s="10">
        <v>42941</v>
      </c>
      <c r="E546" s="9">
        <v>68.84</v>
      </c>
      <c r="F546" s="9">
        <v>1614100</v>
      </c>
      <c r="G546" t="s">
        <v>53</v>
      </c>
      <c r="H546" s="13">
        <f t="shared" si="8"/>
        <v>-5.0585344702990939E-3</v>
      </c>
    </row>
    <row r="547" spans="4:8" x14ac:dyDescent="0.3">
      <c r="D547" s="10">
        <v>42942</v>
      </c>
      <c r="E547" s="9">
        <v>69.45</v>
      </c>
      <c r="F547" s="9">
        <v>1962900</v>
      </c>
      <c r="G547" t="s">
        <v>53</v>
      </c>
      <c r="H547" s="13">
        <f t="shared" si="8"/>
        <v>8.8611272515978987E-3</v>
      </c>
    </row>
    <row r="548" spans="4:8" x14ac:dyDescent="0.3">
      <c r="D548" s="10">
        <v>42943</v>
      </c>
      <c r="E548" s="9">
        <v>70.67</v>
      </c>
      <c r="F548" s="9">
        <v>4203300</v>
      </c>
      <c r="G548" t="s">
        <v>53</v>
      </c>
      <c r="H548" s="13">
        <f t="shared" si="8"/>
        <v>1.7566594672426189E-2</v>
      </c>
    </row>
    <row r="549" spans="4:8" x14ac:dyDescent="0.3">
      <c r="D549" s="10">
        <v>42944</v>
      </c>
      <c r="E549" s="9">
        <v>70.430000000000007</v>
      </c>
      <c r="F549" s="9">
        <v>2570900</v>
      </c>
      <c r="G549" t="s">
        <v>53</v>
      </c>
      <c r="H549" s="13">
        <f t="shared" si="8"/>
        <v>-3.3960662232912818E-3</v>
      </c>
    </row>
    <row r="550" spans="4:8" x14ac:dyDescent="0.3">
      <c r="D550" s="10">
        <v>42947</v>
      </c>
      <c r="E550" s="9">
        <v>70.540000000000006</v>
      </c>
      <c r="F550" s="9">
        <v>2268900</v>
      </c>
      <c r="G550" t="s">
        <v>53</v>
      </c>
      <c r="H550" s="13">
        <f t="shared" si="8"/>
        <v>1.5618344455487637E-3</v>
      </c>
    </row>
    <row r="551" spans="4:8" x14ac:dyDescent="0.3">
      <c r="D551" s="10">
        <v>42948</v>
      </c>
      <c r="E551" s="9">
        <v>70.62</v>
      </c>
      <c r="F551" s="9">
        <v>1629000</v>
      </c>
      <c r="G551" t="s">
        <v>53</v>
      </c>
      <c r="H551" s="13">
        <f t="shared" si="8"/>
        <v>1.134108307343327E-3</v>
      </c>
    </row>
    <row r="552" spans="4:8" x14ac:dyDescent="0.3">
      <c r="D552" s="10">
        <v>42949</v>
      </c>
      <c r="E552" s="9">
        <v>70.930000000000007</v>
      </c>
      <c r="F552" s="9">
        <v>1405000</v>
      </c>
      <c r="G552" t="s">
        <v>53</v>
      </c>
      <c r="H552" s="13">
        <f t="shared" si="8"/>
        <v>4.3896913055791881E-3</v>
      </c>
    </row>
    <row r="553" spans="4:8" x14ac:dyDescent="0.3">
      <c r="D553" s="10">
        <v>42950</v>
      </c>
      <c r="E553" s="9">
        <v>71.2</v>
      </c>
      <c r="F553" s="9">
        <v>1794100</v>
      </c>
      <c r="G553" t="s">
        <v>53</v>
      </c>
      <c r="H553" s="13">
        <f t="shared" si="8"/>
        <v>3.806569857606034E-3</v>
      </c>
    </row>
    <row r="554" spans="4:8" x14ac:dyDescent="0.3">
      <c r="D554" s="10">
        <v>42951</v>
      </c>
      <c r="E554" s="9">
        <v>70.88</v>
      </c>
      <c r="F554" s="9">
        <v>1879500</v>
      </c>
      <c r="G554" t="s">
        <v>53</v>
      </c>
      <c r="H554" s="13">
        <f t="shared" si="8"/>
        <v>-4.4943820224720137E-3</v>
      </c>
    </row>
    <row r="555" spans="4:8" x14ac:dyDescent="0.3">
      <c r="D555" s="10">
        <v>42954</v>
      </c>
      <c r="E555" s="9">
        <v>71.39</v>
      </c>
      <c r="F555" s="9">
        <v>2007000</v>
      </c>
      <c r="G555" t="s">
        <v>53</v>
      </c>
      <c r="H555" s="13">
        <f t="shared" si="8"/>
        <v>7.1952595936795307E-3</v>
      </c>
    </row>
    <row r="556" spans="4:8" x14ac:dyDescent="0.3">
      <c r="D556" s="10">
        <v>42955</v>
      </c>
      <c r="E556" s="9">
        <v>71.349999999999994</v>
      </c>
      <c r="F556" s="9">
        <v>2398000</v>
      </c>
      <c r="G556" t="s">
        <v>53</v>
      </c>
      <c r="H556" s="13">
        <f t="shared" si="8"/>
        <v>-5.6030256338431505E-4</v>
      </c>
    </row>
    <row r="557" spans="4:8" x14ac:dyDescent="0.3">
      <c r="D557" s="10">
        <v>42956</v>
      </c>
      <c r="E557" s="9">
        <v>70.959999999999994</v>
      </c>
      <c r="F557" s="9">
        <v>2492200</v>
      </c>
      <c r="G557" t="s">
        <v>53</v>
      </c>
      <c r="H557" s="13">
        <f t="shared" si="8"/>
        <v>-5.4660126138752711E-3</v>
      </c>
    </row>
    <row r="558" spans="4:8" x14ac:dyDescent="0.3">
      <c r="D558" s="10">
        <v>42957</v>
      </c>
      <c r="E558" s="9">
        <v>71.36</v>
      </c>
      <c r="F558" s="9">
        <v>2053500</v>
      </c>
      <c r="G558" t="s">
        <v>53</v>
      </c>
      <c r="H558" s="13">
        <f t="shared" si="8"/>
        <v>5.6369785794814784E-3</v>
      </c>
    </row>
    <row r="559" spans="4:8" x14ac:dyDescent="0.3">
      <c r="D559" s="10">
        <v>42958</v>
      </c>
      <c r="E559" s="9">
        <v>70.56</v>
      </c>
      <c r="F559" s="9">
        <v>2007600</v>
      </c>
      <c r="G559" t="s">
        <v>53</v>
      </c>
      <c r="H559" s="13">
        <f t="shared" si="8"/>
        <v>-1.1210762331838525E-2</v>
      </c>
    </row>
    <row r="560" spans="4:8" x14ac:dyDescent="0.3">
      <c r="D560" s="10">
        <v>42961</v>
      </c>
      <c r="E560" s="9">
        <v>71.05</v>
      </c>
      <c r="F560" s="9">
        <v>1865200</v>
      </c>
      <c r="G560" t="s">
        <v>53</v>
      </c>
      <c r="H560" s="13">
        <f t="shared" si="8"/>
        <v>6.9444444444443721E-3</v>
      </c>
    </row>
    <row r="561" spans="4:8" x14ac:dyDescent="0.3">
      <c r="D561" s="10">
        <v>42962</v>
      </c>
      <c r="E561" s="9">
        <v>71.52</v>
      </c>
      <c r="F561" s="9">
        <v>1289300</v>
      </c>
      <c r="G561" t="s">
        <v>53</v>
      </c>
      <c r="H561" s="13">
        <f t="shared" si="8"/>
        <v>6.6150598170302451E-3</v>
      </c>
    </row>
    <row r="562" spans="4:8" x14ac:dyDescent="0.3">
      <c r="D562" s="10">
        <v>42963</v>
      </c>
      <c r="E562" s="9">
        <v>72.02</v>
      </c>
      <c r="F562" s="9">
        <v>1692400</v>
      </c>
      <c r="G562" t="s">
        <v>53</v>
      </c>
      <c r="H562" s="13">
        <f t="shared" si="8"/>
        <v>6.9910514541387031E-3</v>
      </c>
    </row>
    <row r="563" spans="4:8" x14ac:dyDescent="0.3">
      <c r="D563" s="10">
        <v>42964</v>
      </c>
      <c r="E563" s="9">
        <v>72</v>
      </c>
      <c r="F563" s="9">
        <v>3318500</v>
      </c>
      <c r="G563" t="s">
        <v>53</v>
      </c>
      <c r="H563" s="13">
        <f t="shared" si="8"/>
        <v>-2.7770063871141381E-4</v>
      </c>
    </row>
    <row r="564" spans="4:8" x14ac:dyDescent="0.3">
      <c r="D564" s="10">
        <v>42965</v>
      </c>
      <c r="E564" s="9">
        <v>72.16</v>
      </c>
      <c r="F564" s="9">
        <v>2871400</v>
      </c>
      <c r="G564" t="s">
        <v>53</v>
      </c>
      <c r="H564" s="13">
        <f t="shared" si="8"/>
        <v>2.2222222222221749E-3</v>
      </c>
    </row>
    <row r="565" spans="4:8" x14ac:dyDescent="0.3">
      <c r="D565" s="10">
        <v>42968</v>
      </c>
      <c r="E565" s="9">
        <v>72.67</v>
      </c>
      <c r="F565" s="9">
        <v>1808200</v>
      </c>
      <c r="G565" t="s">
        <v>53</v>
      </c>
      <c r="H565" s="13">
        <f t="shared" si="8"/>
        <v>7.0676274944568339E-3</v>
      </c>
    </row>
    <row r="566" spans="4:8" x14ac:dyDescent="0.3">
      <c r="D566" s="10">
        <v>42969</v>
      </c>
      <c r="E566" s="9">
        <v>72.81</v>
      </c>
      <c r="F566" s="9">
        <v>1959100</v>
      </c>
      <c r="G566" t="s">
        <v>53</v>
      </c>
      <c r="H566" s="13">
        <f t="shared" si="8"/>
        <v>1.9265171322416482E-3</v>
      </c>
    </row>
    <row r="567" spans="4:8" x14ac:dyDescent="0.3">
      <c r="D567" s="10">
        <v>42970</v>
      </c>
      <c r="E567" s="9">
        <v>73.31</v>
      </c>
      <c r="F567" s="9">
        <v>2379900</v>
      </c>
      <c r="G567" t="s">
        <v>53</v>
      </c>
      <c r="H567" s="13">
        <f t="shared" si="8"/>
        <v>6.8671885729982146E-3</v>
      </c>
    </row>
    <row r="568" spans="4:8" x14ac:dyDescent="0.3">
      <c r="D568" s="10">
        <v>42971</v>
      </c>
      <c r="E568" s="9">
        <v>73.39</v>
      </c>
      <c r="F568" s="9">
        <v>2123000</v>
      </c>
      <c r="G568" t="s">
        <v>53</v>
      </c>
      <c r="H568" s="13">
        <f t="shared" si="8"/>
        <v>1.0912563088255121E-3</v>
      </c>
    </row>
    <row r="569" spans="4:8" x14ac:dyDescent="0.3">
      <c r="D569" s="10">
        <v>42972</v>
      </c>
      <c r="E569" s="9">
        <v>73.569999999999993</v>
      </c>
      <c r="F569" s="9">
        <v>2067800</v>
      </c>
      <c r="G569" t="s">
        <v>53</v>
      </c>
      <c r="H569" s="13">
        <f t="shared" si="8"/>
        <v>2.4526502248261701E-3</v>
      </c>
    </row>
    <row r="570" spans="4:8" x14ac:dyDescent="0.3">
      <c r="D570" s="10">
        <v>42975</v>
      </c>
      <c r="E570" s="9">
        <v>74.099999999999994</v>
      </c>
      <c r="F570" s="9">
        <v>1768100</v>
      </c>
      <c r="G570" t="s">
        <v>53</v>
      </c>
      <c r="H570" s="13">
        <f t="shared" si="8"/>
        <v>7.204023379094756E-3</v>
      </c>
    </row>
    <row r="571" spans="4:8" x14ac:dyDescent="0.3">
      <c r="D571" s="10">
        <v>42976</v>
      </c>
      <c r="E571" s="9">
        <v>73.94</v>
      </c>
      <c r="F571" s="9">
        <v>1748900</v>
      </c>
      <c r="G571" t="s">
        <v>53</v>
      </c>
      <c r="H571" s="13">
        <f t="shared" si="8"/>
        <v>-2.1592442645073763E-3</v>
      </c>
    </row>
    <row r="572" spans="4:8" x14ac:dyDescent="0.3">
      <c r="D572" s="10">
        <v>42977</v>
      </c>
      <c r="E572" s="9">
        <v>73.75</v>
      </c>
      <c r="F572" s="9">
        <v>1356800</v>
      </c>
      <c r="G572" t="s">
        <v>53</v>
      </c>
      <c r="H572" s="13">
        <f t="shared" si="8"/>
        <v>-2.5696510684338346E-3</v>
      </c>
    </row>
    <row r="573" spans="4:8" x14ac:dyDescent="0.3">
      <c r="D573" s="10">
        <v>42978</v>
      </c>
      <c r="E573" s="9">
        <v>73.63</v>
      </c>
      <c r="F573" s="9">
        <v>2787400</v>
      </c>
      <c r="G573" t="s">
        <v>53</v>
      </c>
      <c r="H573" s="13">
        <f t="shared" si="8"/>
        <v>-1.6271186440678582E-3</v>
      </c>
    </row>
    <row r="574" spans="4:8" x14ac:dyDescent="0.3">
      <c r="D574" s="10">
        <v>42979</v>
      </c>
      <c r="E574" s="9">
        <v>73.540000000000006</v>
      </c>
      <c r="F574" s="9">
        <v>1745400</v>
      </c>
      <c r="G574" t="s">
        <v>53</v>
      </c>
      <c r="H574" s="13">
        <f t="shared" si="8"/>
        <v>-1.222327855493538E-3</v>
      </c>
    </row>
    <row r="575" spans="4:8" x14ac:dyDescent="0.3">
      <c r="D575" s="10">
        <v>42983</v>
      </c>
      <c r="E575" s="9">
        <v>74.09</v>
      </c>
      <c r="F575" s="9">
        <v>2824700</v>
      </c>
      <c r="G575" t="s">
        <v>53</v>
      </c>
      <c r="H575" s="13">
        <f t="shared" si="8"/>
        <v>7.478923035082909E-3</v>
      </c>
    </row>
    <row r="576" spans="4:8" x14ac:dyDescent="0.3">
      <c r="D576" s="10">
        <v>42984</v>
      </c>
      <c r="E576" s="9">
        <v>73.3</v>
      </c>
      <c r="F576" s="9">
        <v>2491900</v>
      </c>
      <c r="G576" t="s">
        <v>53</v>
      </c>
      <c r="H576" s="13">
        <f t="shared" si="8"/>
        <v>-1.0662707517883738E-2</v>
      </c>
    </row>
    <row r="577" spans="4:8" x14ac:dyDescent="0.3">
      <c r="D577" s="10">
        <v>42985</v>
      </c>
      <c r="E577" s="9">
        <v>73.83</v>
      </c>
      <c r="F577" s="9">
        <v>2286000</v>
      </c>
      <c r="G577" t="s">
        <v>53</v>
      </c>
      <c r="H577" s="13">
        <f t="shared" si="8"/>
        <v>7.2305593451569049E-3</v>
      </c>
    </row>
    <row r="578" spans="4:8" x14ac:dyDescent="0.3">
      <c r="D578" s="10">
        <v>42986</v>
      </c>
      <c r="E578" s="9">
        <v>74.19</v>
      </c>
      <c r="F578" s="9">
        <v>1507000</v>
      </c>
      <c r="G578" t="s">
        <v>53</v>
      </c>
      <c r="H578" s="13">
        <f t="shared" si="8"/>
        <v>4.8760666395773998E-3</v>
      </c>
    </row>
    <row r="579" spans="4:8" x14ac:dyDescent="0.3">
      <c r="D579" s="10">
        <v>42989</v>
      </c>
      <c r="E579" s="9">
        <v>74.55</v>
      </c>
      <c r="F579" s="9">
        <v>2108600</v>
      </c>
      <c r="G579" t="s">
        <v>53</v>
      </c>
      <c r="H579" s="13">
        <f t="shared" si="8"/>
        <v>4.8524059846340398E-3</v>
      </c>
    </row>
    <row r="580" spans="4:8" x14ac:dyDescent="0.3">
      <c r="D580" s="10">
        <v>42990</v>
      </c>
      <c r="E580" s="9">
        <v>73.11</v>
      </c>
      <c r="F580" s="9">
        <v>2166500</v>
      </c>
      <c r="G580" t="s">
        <v>53</v>
      </c>
      <c r="H580" s="13">
        <f t="shared" ref="H580:H643" si="9">(E580-E579)/E579</f>
        <v>-1.9315895372233372E-2</v>
      </c>
    </row>
    <row r="581" spans="4:8" x14ac:dyDescent="0.3">
      <c r="D581" s="10">
        <v>42991</v>
      </c>
      <c r="E581" s="9">
        <v>72.59</v>
      </c>
      <c r="F581" s="9">
        <v>3147600</v>
      </c>
      <c r="G581" t="s">
        <v>53</v>
      </c>
      <c r="H581" s="13">
        <f t="shared" si="9"/>
        <v>-7.1125700998494875E-3</v>
      </c>
    </row>
    <row r="582" spans="4:8" x14ac:dyDescent="0.3">
      <c r="D582" s="10">
        <v>42992</v>
      </c>
      <c r="E582" s="9">
        <v>72.900000000000006</v>
      </c>
      <c r="F582" s="9">
        <v>2234400</v>
      </c>
      <c r="G582" t="s">
        <v>53</v>
      </c>
      <c r="H582" s="13">
        <f t="shared" si="9"/>
        <v>4.2705606832897404E-3</v>
      </c>
    </row>
    <row r="583" spans="4:8" x14ac:dyDescent="0.3">
      <c r="D583" s="10">
        <v>42993</v>
      </c>
      <c r="E583" s="9">
        <v>73.03</v>
      </c>
      <c r="F583" s="9">
        <v>2730900</v>
      </c>
      <c r="G583" t="s">
        <v>53</v>
      </c>
      <c r="H583" s="13">
        <f t="shared" si="9"/>
        <v>1.7832647462276466E-3</v>
      </c>
    </row>
    <row r="584" spans="4:8" x14ac:dyDescent="0.3">
      <c r="D584" s="10">
        <v>42996</v>
      </c>
      <c r="E584" s="9">
        <v>72.27</v>
      </c>
      <c r="F584" s="9">
        <v>2230700</v>
      </c>
      <c r="G584" t="s">
        <v>53</v>
      </c>
      <c r="H584" s="13">
        <f t="shared" si="9"/>
        <v>-1.0406682185403329E-2</v>
      </c>
    </row>
    <row r="585" spans="4:8" x14ac:dyDescent="0.3">
      <c r="D585" s="10">
        <v>42997</v>
      </c>
      <c r="E585" s="9">
        <v>71.98</v>
      </c>
      <c r="F585" s="9">
        <v>2268900</v>
      </c>
      <c r="G585" t="s">
        <v>53</v>
      </c>
      <c r="H585" s="13">
        <f t="shared" si="9"/>
        <v>-4.0127300401271906E-3</v>
      </c>
    </row>
    <row r="586" spans="4:8" x14ac:dyDescent="0.3">
      <c r="D586" s="10">
        <v>42998</v>
      </c>
      <c r="E586" s="9">
        <v>71.680000000000007</v>
      </c>
      <c r="F586" s="9">
        <v>2446900</v>
      </c>
      <c r="G586" t="s">
        <v>53</v>
      </c>
      <c r="H586" s="13">
        <f t="shared" si="9"/>
        <v>-4.1678243956654228E-3</v>
      </c>
    </row>
    <row r="587" spans="4:8" x14ac:dyDescent="0.3">
      <c r="D587" s="10">
        <v>42999</v>
      </c>
      <c r="E587" s="9">
        <v>71.45</v>
      </c>
      <c r="F587" s="9">
        <v>1942600</v>
      </c>
      <c r="G587" t="s">
        <v>53</v>
      </c>
      <c r="H587" s="13">
        <f t="shared" si="9"/>
        <v>-3.2087053571429125E-3</v>
      </c>
    </row>
    <row r="588" spans="4:8" x14ac:dyDescent="0.3">
      <c r="D588" s="10">
        <v>43000</v>
      </c>
      <c r="E588" s="9">
        <v>70.569999999999993</v>
      </c>
      <c r="F588" s="9">
        <v>3052200</v>
      </c>
      <c r="G588" t="s">
        <v>53</v>
      </c>
      <c r="H588" s="13">
        <f t="shared" si="9"/>
        <v>-1.2316305108467594E-2</v>
      </c>
    </row>
    <row r="589" spans="4:8" x14ac:dyDescent="0.3">
      <c r="D589" s="10">
        <v>43003</v>
      </c>
      <c r="E589" s="9">
        <v>71.040000000000006</v>
      </c>
      <c r="F589" s="9">
        <v>3057100</v>
      </c>
      <c r="G589" t="s">
        <v>53</v>
      </c>
      <c r="H589" s="13">
        <f t="shared" si="9"/>
        <v>6.660053847244057E-3</v>
      </c>
    </row>
    <row r="590" spans="4:8" x14ac:dyDescent="0.3">
      <c r="D590" s="10">
        <v>43004</v>
      </c>
      <c r="E590" s="9">
        <v>71.19</v>
      </c>
      <c r="F590" s="9">
        <v>2038900</v>
      </c>
      <c r="G590" t="s">
        <v>53</v>
      </c>
      <c r="H590" s="13">
        <f t="shared" si="9"/>
        <v>2.1114864864863665E-3</v>
      </c>
    </row>
    <row r="591" spans="4:8" x14ac:dyDescent="0.3">
      <c r="D591" s="10">
        <v>43005</v>
      </c>
      <c r="E591" s="9">
        <v>70.31</v>
      </c>
      <c r="F591" s="9">
        <v>2339600</v>
      </c>
      <c r="G591" t="s">
        <v>53</v>
      </c>
      <c r="H591" s="13">
        <f t="shared" si="9"/>
        <v>-1.236128669756982E-2</v>
      </c>
    </row>
    <row r="592" spans="4:8" x14ac:dyDescent="0.3">
      <c r="D592" s="10">
        <v>43006</v>
      </c>
      <c r="E592" s="9">
        <v>70.5</v>
      </c>
      <c r="F592" s="9">
        <v>1820100</v>
      </c>
      <c r="G592" t="s">
        <v>53</v>
      </c>
      <c r="H592" s="13">
        <f t="shared" si="9"/>
        <v>2.7023183046507998E-3</v>
      </c>
    </row>
    <row r="593" spans="4:8" x14ac:dyDescent="0.3">
      <c r="D593" s="10">
        <v>43007</v>
      </c>
      <c r="E593" s="9">
        <v>70.239999999999995</v>
      </c>
      <c r="F593" s="9">
        <v>1624900</v>
      </c>
      <c r="G593" t="s">
        <v>53</v>
      </c>
      <c r="H593" s="13">
        <f t="shared" si="9"/>
        <v>-3.6879432624114202E-3</v>
      </c>
    </row>
    <row r="594" spans="4:8" x14ac:dyDescent="0.3">
      <c r="D594" s="10">
        <v>43010</v>
      </c>
      <c r="E594" s="9">
        <v>70.430000000000007</v>
      </c>
      <c r="F594" s="9">
        <v>1446600</v>
      </c>
      <c r="G594" t="s">
        <v>53</v>
      </c>
      <c r="H594" s="13">
        <f t="shared" si="9"/>
        <v>2.7050113895218104E-3</v>
      </c>
    </row>
    <row r="595" spans="4:8" x14ac:dyDescent="0.3">
      <c r="D595" s="10">
        <v>43011</v>
      </c>
      <c r="E595" s="9">
        <v>70.290000000000006</v>
      </c>
      <c r="F595" s="9">
        <v>2406000</v>
      </c>
      <c r="G595" t="s">
        <v>53</v>
      </c>
      <c r="H595" s="13">
        <f t="shared" si="9"/>
        <v>-1.9877892943348085E-3</v>
      </c>
    </row>
    <row r="596" spans="4:8" x14ac:dyDescent="0.3">
      <c r="D596" s="10">
        <v>43012</v>
      </c>
      <c r="E596" s="9">
        <v>71.52</v>
      </c>
      <c r="F596" s="9">
        <v>3066100</v>
      </c>
      <c r="G596" t="s">
        <v>53</v>
      </c>
      <c r="H596" s="13">
        <f t="shared" si="9"/>
        <v>1.7498932991890592E-2</v>
      </c>
    </row>
    <row r="597" spans="4:8" x14ac:dyDescent="0.3">
      <c r="D597" s="10">
        <v>43013</v>
      </c>
      <c r="E597" s="9">
        <v>71.489999999999995</v>
      </c>
      <c r="F597" s="9">
        <v>2305100</v>
      </c>
      <c r="G597" t="s">
        <v>53</v>
      </c>
      <c r="H597" s="13">
        <f t="shared" si="9"/>
        <v>-4.1946308724833808E-4</v>
      </c>
    </row>
    <row r="598" spans="4:8" x14ac:dyDescent="0.3">
      <c r="D598" s="10">
        <v>43014</v>
      </c>
      <c r="E598" s="9">
        <v>71.53</v>
      </c>
      <c r="F598" s="9">
        <v>1813600</v>
      </c>
      <c r="G598" t="s">
        <v>53</v>
      </c>
      <c r="H598" s="13">
        <f t="shared" si="9"/>
        <v>5.5951881382020215E-4</v>
      </c>
    </row>
    <row r="599" spans="4:8" x14ac:dyDescent="0.3">
      <c r="D599" s="10">
        <v>43017</v>
      </c>
      <c r="E599" s="9">
        <v>71.739999999999995</v>
      </c>
      <c r="F599" s="9">
        <v>1603300</v>
      </c>
      <c r="G599" t="s">
        <v>53</v>
      </c>
      <c r="H599" s="13">
        <f t="shared" si="9"/>
        <v>2.9358311198097826E-3</v>
      </c>
    </row>
    <row r="600" spans="4:8" x14ac:dyDescent="0.3">
      <c r="D600" s="10">
        <v>43018</v>
      </c>
      <c r="E600" s="9">
        <v>72.39</v>
      </c>
      <c r="F600" s="9">
        <v>2163600</v>
      </c>
      <c r="G600" t="s">
        <v>53</v>
      </c>
      <c r="H600" s="13">
        <f t="shared" si="9"/>
        <v>9.060496236409336E-3</v>
      </c>
    </row>
    <row r="601" spans="4:8" x14ac:dyDescent="0.3">
      <c r="D601" s="10">
        <v>43019</v>
      </c>
      <c r="E601" s="9">
        <v>72.760000000000005</v>
      </c>
      <c r="F601" s="9">
        <v>1975100</v>
      </c>
      <c r="G601" t="s">
        <v>53</v>
      </c>
      <c r="H601" s="13">
        <f t="shared" si="9"/>
        <v>5.1112032048626129E-3</v>
      </c>
    </row>
    <row r="602" spans="4:8" x14ac:dyDescent="0.3">
      <c r="D602" s="10">
        <v>43020</v>
      </c>
      <c r="E602" s="9">
        <v>73.34</v>
      </c>
      <c r="F602" s="9">
        <v>1822000</v>
      </c>
      <c r="G602" t="s">
        <v>53</v>
      </c>
      <c r="H602" s="13">
        <f t="shared" si="9"/>
        <v>7.9714128642110818E-3</v>
      </c>
    </row>
    <row r="603" spans="4:8" x14ac:dyDescent="0.3">
      <c r="D603" s="10">
        <v>43021</v>
      </c>
      <c r="E603" s="9">
        <v>73.16</v>
      </c>
      <c r="F603" s="9">
        <v>1943800</v>
      </c>
      <c r="G603" t="s">
        <v>53</v>
      </c>
      <c r="H603" s="13">
        <f t="shared" si="9"/>
        <v>-2.4543223343333354E-3</v>
      </c>
    </row>
    <row r="604" spans="4:8" x14ac:dyDescent="0.3">
      <c r="D604" s="10">
        <v>43024</v>
      </c>
      <c r="E604" s="9">
        <v>73.12</v>
      </c>
      <c r="F604" s="9">
        <v>1464700</v>
      </c>
      <c r="G604" t="s">
        <v>53</v>
      </c>
      <c r="H604" s="13">
        <f t="shared" si="9"/>
        <v>-5.4674685620546804E-4</v>
      </c>
    </row>
    <row r="605" spans="4:8" x14ac:dyDescent="0.3">
      <c r="D605" s="10">
        <v>43025</v>
      </c>
      <c r="E605" s="9">
        <v>73.2</v>
      </c>
      <c r="F605" s="9">
        <v>1721900</v>
      </c>
      <c r="G605" t="s">
        <v>53</v>
      </c>
      <c r="H605" s="13">
        <f t="shared" si="9"/>
        <v>1.094091903719889E-3</v>
      </c>
    </row>
    <row r="606" spans="4:8" x14ac:dyDescent="0.3">
      <c r="D606" s="10">
        <v>43026</v>
      </c>
      <c r="E606" s="9">
        <v>73.010000000000005</v>
      </c>
      <c r="F606" s="9">
        <v>1100500</v>
      </c>
      <c r="G606" t="s">
        <v>53</v>
      </c>
      <c r="H606" s="13">
        <f t="shared" si="9"/>
        <v>-2.5956284153005153E-3</v>
      </c>
    </row>
    <row r="607" spans="4:8" x14ac:dyDescent="0.3">
      <c r="D607" s="10">
        <v>43027</v>
      </c>
      <c r="E607" s="9">
        <v>73.83</v>
      </c>
      <c r="F607" s="9">
        <v>1686200</v>
      </c>
      <c r="G607" t="s">
        <v>53</v>
      </c>
      <c r="H607" s="13">
        <f t="shared" si="9"/>
        <v>1.1231338172852939E-2</v>
      </c>
    </row>
    <row r="608" spans="4:8" x14ac:dyDescent="0.3">
      <c r="D608" s="10">
        <v>43028</v>
      </c>
      <c r="E608" s="9">
        <v>73.98</v>
      </c>
      <c r="F608" s="9">
        <v>1568300</v>
      </c>
      <c r="G608" t="s">
        <v>53</v>
      </c>
      <c r="H608" s="13">
        <f t="shared" si="9"/>
        <v>2.03169443315733E-3</v>
      </c>
    </row>
    <row r="609" spans="4:8" x14ac:dyDescent="0.3">
      <c r="D609" s="10">
        <v>43031</v>
      </c>
      <c r="E609" s="9">
        <v>73.92</v>
      </c>
      <c r="F609" s="9">
        <v>1787300</v>
      </c>
      <c r="G609" t="s">
        <v>53</v>
      </c>
      <c r="H609" s="13">
        <f t="shared" si="9"/>
        <v>-8.1103000811033079E-4</v>
      </c>
    </row>
    <row r="610" spans="4:8" x14ac:dyDescent="0.3">
      <c r="D610" s="10">
        <v>43032</v>
      </c>
      <c r="E610" s="9">
        <v>73.97</v>
      </c>
      <c r="F610" s="9">
        <v>2107900</v>
      </c>
      <c r="G610" t="s">
        <v>53</v>
      </c>
      <c r="H610" s="13">
        <f t="shared" si="9"/>
        <v>6.7640692640688789E-4</v>
      </c>
    </row>
    <row r="611" spans="4:8" x14ac:dyDescent="0.3">
      <c r="D611" s="10">
        <v>43033</v>
      </c>
      <c r="E611" s="9">
        <v>73.58</v>
      </c>
      <c r="F611" s="9">
        <v>3179500</v>
      </c>
      <c r="G611" t="s">
        <v>53</v>
      </c>
      <c r="H611" s="13">
        <f t="shared" si="9"/>
        <v>-5.2724077328646828E-3</v>
      </c>
    </row>
    <row r="612" spans="4:8" x14ac:dyDescent="0.3">
      <c r="D612" s="10">
        <v>43034</v>
      </c>
      <c r="E612" s="9">
        <v>73.760000000000005</v>
      </c>
      <c r="F612" s="9">
        <v>2303900</v>
      </c>
      <c r="G612" t="s">
        <v>53</v>
      </c>
      <c r="H612" s="13">
        <f t="shared" si="9"/>
        <v>2.4463169339495354E-3</v>
      </c>
    </row>
    <row r="613" spans="4:8" x14ac:dyDescent="0.3">
      <c r="D613" s="10">
        <v>43035</v>
      </c>
      <c r="E613" s="9">
        <v>74.02</v>
      </c>
      <c r="F613" s="9">
        <v>1839300</v>
      </c>
      <c r="G613" t="s">
        <v>53</v>
      </c>
      <c r="H613" s="13">
        <f t="shared" si="9"/>
        <v>3.5249457700649522E-3</v>
      </c>
    </row>
    <row r="614" spans="4:8" x14ac:dyDescent="0.3">
      <c r="D614" s="10">
        <v>43038</v>
      </c>
      <c r="E614" s="9">
        <v>74.17</v>
      </c>
      <c r="F614" s="9">
        <v>1541400</v>
      </c>
      <c r="G614" t="s">
        <v>53</v>
      </c>
      <c r="H614" s="13">
        <f t="shared" si="9"/>
        <v>2.0264793299109118E-3</v>
      </c>
    </row>
    <row r="615" spans="4:8" x14ac:dyDescent="0.3">
      <c r="D615" s="10">
        <v>43039</v>
      </c>
      <c r="E615" s="9">
        <v>74.41</v>
      </c>
      <c r="F615" s="9">
        <v>2314000</v>
      </c>
      <c r="G615" t="s">
        <v>53</v>
      </c>
      <c r="H615" s="13">
        <f t="shared" si="9"/>
        <v>3.2358096265335699E-3</v>
      </c>
    </row>
    <row r="616" spans="4:8" x14ac:dyDescent="0.3">
      <c r="D616" s="10">
        <v>43040</v>
      </c>
      <c r="E616" s="9">
        <v>74.010000000000005</v>
      </c>
      <c r="F616" s="9">
        <v>1614700</v>
      </c>
      <c r="G616" t="s">
        <v>53</v>
      </c>
      <c r="H616" s="13">
        <f t="shared" si="9"/>
        <v>-5.3756215562423262E-3</v>
      </c>
    </row>
    <row r="617" spans="4:8" x14ac:dyDescent="0.3">
      <c r="D617" s="10">
        <v>43041</v>
      </c>
      <c r="E617" s="9">
        <v>73.72</v>
      </c>
      <c r="F617" s="9">
        <v>4226100</v>
      </c>
      <c r="G617" t="s">
        <v>53</v>
      </c>
      <c r="H617" s="13">
        <f t="shared" si="9"/>
        <v>-3.9183894068369985E-3</v>
      </c>
    </row>
    <row r="618" spans="4:8" x14ac:dyDescent="0.3">
      <c r="D618" s="10">
        <v>43042</v>
      </c>
      <c r="E618" s="9">
        <v>74.08</v>
      </c>
      <c r="F618" s="9">
        <v>2312100</v>
      </c>
      <c r="G618" t="s">
        <v>53</v>
      </c>
      <c r="H618" s="13">
        <f t="shared" si="9"/>
        <v>4.8833423765599487E-3</v>
      </c>
    </row>
    <row r="619" spans="4:8" x14ac:dyDescent="0.3">
      <c r="D619" s="10">
        <v>43045</v>
      </c>
      <c r="E619" s="9">
        <v>73.73</v>
      </c>
      <c r="F619" s="9">
        <v>2339800</v>
      </c>
      <c r="G619" t="s">
        <v>53</v>
      </c>
      <c r="H619" s="13">
        <f t="shared" si="9"/>
        <v>-4.7246220302375047E-3</v>
      </c>
    </row>
    <row r="620" spans="4:8" x14ac:dyDescent="0.3">
      <c r="D620" s="10">
        <v>43046</v>
      </c>
      <c r="E620" s="9">
        <v>75.19</v>
      </c>
      <c r="F620" s="9">
        <v>2239000</v>
      </c>
      <c r="G620" t="s">
        <v>53</v>
      </c>
      <c r="H620" s="13">
        <f t="shared" si="9"/>
        <v>1.9801980198019715E-2</v>
      </c>
    </row>
    <row r="621" spans="4:8" x14ac:dyDescent="0.3">
      <c r="D621" s="10">
        <v>43047</v>
      </c>
      <c r="E621" s="9">
        <v>75.52</v>
      </c>
      <c r="F621" s="9">
        <v>2491100</v>
      </c>
      <c r="G621" t="s">
        <v>53</v>
      </c>
      <c r="H621" s="13">
        <f t="shared" si="9"/>
        <v>4.388881500199472E-3</v>
      </c>
    </row>
    <row r="622" spans="4:8" x14ac:dyDescent="0.3">
      <c r="D622" s="10">
        <v>43048</v>
      </c>
      <c r="E622" s="9">
        <v>75.489999999999995</v>
      </c>
      <c r="F622" s="9">
        <v>1728700</v>
      </c>
      <c r="G622" t="s">
        <v>53</v>
      </c>
      <c r="H622" s="13">
        <f t="shared" si="9"/>
        <v>-3.972457627118795E-4</v>
      </c>
    </row>
    <row r="623" spans="4:8" x14ac:dyDescent="0.3">
      <c r="D623" s="10">
        <v>43049</v>
      </c>
      <c r="E623" s="9">
        <v>74.78</v>
      </c>
      <c r="F623" s="9">
        <v>2133500</v>
      </c>
      <c r="G623" t="s">
        <v>53</v>
      </c>
      <c r="H623" s="13">
        <f t="shared" si="9"/>
        <v>-9.405219234335592E-3</v>
      </c>
    </row>
    <row r="624" spans="4:8" x14ac:dyDescent="0.3">
      <c r="D624" s="10">
        <v>43052</v>
      </c>
      <c r="E624" s="9">
        <v>76.13</v>
      </c>
      <c r="F624" s="9">
        <v>2280700</v>
      </c>
      <c r="G624" t="s">
        <v>53</v>
      </c>
      <c r="H624" s="13">
        <f t="shared" si="9"/>
        <v>1.8052955335651169E-2</v>
      </c>
    </row>
    <row r="625" spans="4:8" x14ac:dyDescent="0.3">
      <c r="D625" s="10">
        <v>43053</v>
      </c>
      <c r="E625" s="9">
        <v>77.39</v>
      </c>
      <c r="F625" s="9">
        <v>2050500</v>
      </c>
      <c r="G625" t="s">
        <v>53</v>
      </c>
      <c r="H625" s="13">
        <f t="shared" si="9"/>
        <v>1.6550637068172929E-2</v>
      </c>
    </row>
    <row r="626" spans="4:8" x14ac:dyDescent="0.3">
      <c r="D626" s="10">
        <v>43054</v>
      </c>
      <c r="E626" s="9">
        <v>76.59</v>
      </c>
      <c r="F626" s="9">
        <v>2187200</v>
      </c>
      <c r="G626" t="s">
        <v>53</v>
      </c>
      <c r="H626" s="13">
        <f t="shared" si="9"/>
        <v>-1.0337252875048419E-2</v>
      </c>
    </row>
    <row r="627" spans="4:8" x14ac:dyDescent="0.3">
      <c r="D627" s="10">
        <v>43055</v>
      </c>
      <c r="E627" s="9">
        <v>76.760000000000005</v>
      </c>
      <c r="F627" s="9">
        <v>1750100</v>
      </c>
      <c r="G627" t="s">
        <v>53</v>
      </c>
      <c r="H627" s="13">
        <f t="shared" si="9"/>
        <v>2.2196109152631113E-3</v>
      </c>
    </row>
    <row r="628" spans="4:8" x14ac:dyDescent="0.3">
      <c r="D628" s="10">
        <v>43056</v>
      </c>
      <c r="E628" s="9">
        <v>76.38</v>
      </c>
      <c r="F628" s="9">
        <v>1720900</v>
      </c>
      <c r="G628" t="s">
        <v>53</v>
      </c>
      <c r="H628" s="13">
        <f t="shared" si="9"/>
        <v>-4.9504950495050763E-3</v>
      </c>
    </row>
    <row r="629" spans="4:8" x14ac:dyDescent="0.3">
      <c r="D629" s="10">
        <v>43059</v>
      </c>
      <c r="E629" s="9">
        <v>76.44</v>
      </c>
      <c r="F629" s="9">
        <v>1614100</v>
      </c>
      <c r="G629" t="s">
        <v>53</v>
      </c>
      <c r="H629" s="13">
        <f t="shared" si="9"/>
        <v>7.8554595443836451E-4</v>
      </c>
    </row>
    <row r="630" spans="4:8" x14ac:dyDescent="0.3">
      <c r="D630" s="10">
        <v>43060</v>
      </c>
      <c r="E630" s="9">
        <v>76.77</v>
      </c>
      <c r="F630" s="9">
        <v>2080900</v>
      </c>
      <c r="G630" t="s">
        <v>53</v>
      </c>
      <c r="H630" s="13">
        <f t="shared" si="9"/>
        <v>4.3171114599685808E-3</v>
      </c>
    </row>
    <row r="631" spans="4:8" x14ac:dyDescent="0.3">
      <c r="D631" s="10">
        <v>43061</v>
      </c>
      <c r="E631" s="9">
        <v>76.59</v>
      </c>
      <c r="F631" s="9">
        <v>1065200</v>
      </c>
      <c r="G631" t="s">
        <v>53</v>
      </c>
      <c r="H631" s="13">
        <f t="shared" si="9"/>
        <v>-2.3446658851112756E-3</v>
      </c>
    </row>
    <row r="632" spans="4:8" x14ac:dyDescent="0.3">
      <c r="D632" s="10">
        <v>43063</v>
      </c>
      <c r="E632" s="9">
        <v>76.47</v>
      </c>
      <c r="F632" s="9">
        <v>732600</v>
      </c>
      <c r="G632" t="s">
        <v>53</v>
      </c>
      <c r="H632" s="13">
        <f t="shared" si="9"/>
        <v>-1.566784175479887E-3</v>
      </c>
    </row>
    <row r="633" spans="4:8" x14ac:dyDescent="0.3">
      <c r="D633" s="10">
        <v>43066</v>
      </c>
      <c r="E633" s="9">
        <v>76.739999999999995</v>
      </c>
      <c r="F633" s="9">
        <v>1629200</v>
      </c>
      <c r="G633" t="s">
        <v>53</v>
      </c>
      <c r="H633" s="13">
        <f t="shared" si="9"/>
        <v>3.5307963907414155E-3</v>
      </c>
    </row>
    <row r="634" spans="4:8" x14ac:dyDescent="0.3">
      <c r="D634" s="10">
        <v>43067</v>
      </c>
      <c r="E634" s="9">
        <v>77.02</v>
      </c>
      <c r="F634" s="9">
        <v>3039500</v>
      </c>
      <c r="G634" t="s">
        <v>53</v>
      </c>
      <c r="H634" s="13">
        <f t="shared" si="9"/>
        <v>3.6486838676049148E-3</v>
      </c>
    </row>
    <row r="635" spans="4:8" x14ac:dyDescent="0.3">
      <c r="D635" s="10">
        <v>43068</v>
      </c>
      <c r="E635" s="9">
        <v>77.14</v>
      </c>
      <c r="F635" s="9">
        <v>1568400</v>
      </c>
      <c r="G635" t="s">
        <v>53</v>
      </c>
      <c r="H635" s="13">
        <f t="shared" si="9"/>
        <v>1.5580368735393995E-3</v>
      </c>
    </row>
    <row r="636" spans="4:8" x14ac:dyDescent="0.3">
      <c r="D636" s="10">
        <v>43069</v>
      </c>
      <c r="E636" s="9">
        <v>77.63</v>
      </c>
      <c r="F636" s="9">
        <v>3201800</v>
      </c>
      <c r="G636" t="s">
        <v>53</v>
      </c>
      <c r="H636" s="13">
        <f t="shared" si="9"/>
        <v>6.3520871143375015E-3</v>
      </c>
    </row>
    <row r="637" spans="4:8" x14ac:dyDescent="0.3">
      <c r="D637" s="10">
        <v>43070</v>
      </c>
      <c r="E637" s="9">
        <v>77.239999999999995</v>
      </c>
      <c r="F637" s="9">
        <v>2082100</v>
      </c>
      <c r="G637" t="s">
        <v>53</v>
      </c>
      <c r="H637" s="13">
        <f t="shared" si="9"/>
        <v>-5.0238309931727497E-3</v>
      </c>
    </row>
    <row r="638" spans="4:8" x14ac:dyDescent="0.3">
      <c r="D638" s="10">
        <v>43073</v>
      </c>
      <c r="E638" s="9">
        <v>77.39</v>
      </c>
      <c r="F638" s="9">
        <v>2558300</v>
      </c>
      <c r="G638" t="s">
        <v>53</v>
      </c>
      <c r="H638" s="13">
        <f t="shared" si="9"/>
        <v>1.9419989642672929E-3</v>
      </c>
    </row>
    <row r="639" spans="4:8" x14ac:dyDescent="0.3">
      <c r="D639" s="10">
        <v>43074</v>
      </c>
      <c r="E639" s="9">
        <v>76.27</v>
      </c>
      <c r="F639" s="9">
        <v>2630400</v>
      </c>
      <c r="G639" t="s">
        <v>53</v>
      </c>
      <c r="H639" s="13">
        <f t="shared" si="9"/>
        <v>-1.4472154025067897E-2</v>
      </c>
    </row>
    <row r="640" spans="4:8" x14ac:dyDescent="0.3">
      <c r="D640" s="10">
        <v>43075</v>
      </c>
      <c r="E640" s="9">
        <v>76.73</v>
      </c>
      <c r="F640" s="9">
        <v>3733400</v>
      </c>
      <c r="G640" t="s">
        <v>53</v>
      </c>
      <c r="H640" s="13">
        <f t="shared" si="9"/>
        <v>6.0312049298545693E-3</v>
      </c>
    </row>
    <row r="641" spans="4:8" x14ac:dyDescent="0.3">
      <c r="D641" s="10">
        <v>43076</v>
      </c>
      <c r="E641" s="9">
        <v>76.61</v>
      </c>
      <c r="F641" s="9">
        <v>2041300</v>
      </c>
      <c r="G641" t="s">
        <v>53</v>
      </c>
      <c r="H641" s="13">
        <f t="shared" si="9"/>
        <v>-1.563925452886805E-3</v>
      </c>
    </row>
    <row r="642" spans="4:8" x14ac:dyDescent="0.3">
      <c r="D642" s="10">
        <v>43077</v>
      </c>
      <c r="E642" s="9">
        <v>76.930000000000007</v>
      </c>
      <c r="F642" s="9">
        <v>1459600</v>
      </c>
      <c r="G642" t="s">
        <v>53</v>
      </c>
      <c r="H642" s="13">
        <f t="shared" si="9"/>
        <v>4.1770003915938833E-3</v>
      </c>
    </row>
    <row r="643" spans="4:8" x14ac:dyDescent="0.3">
      <c r="D643" s="10">
        <v>43080</v>
      </c>
      <c r="E643" s="9">
        <v>77.08</v>
      </c>
      <c r="F643" s="9">
        <v>1670600</v>
      </c>
      <c r="G643" t="s">
        <v>53</v>
      </c>
      <c r="H643" s="13">
        <f t="shared" si="9"/>
        <v>1.9498245157934676E-3</v>
      </c>
    </row>
    <row r="644" spans="4:8" x14ac:dyDescent="0.3">
      <c r="D644" s="10">
        <v>43081</v>
      </c>
      <c r="E644" s="9">
        <v>76.02</v>
      </c>
      <c r="F644" s="9">
        <v>2105700</v>
      </c>
      <c r="G644" t="s">
        <v>53</v>
      </c>
      <c r="H644" s="13">
        <f t="shared" ref="H644:H707" si="10">(E644-E643)/E643</f>
        <v>-1.3751946030098629E-2</v>
      </c>
    </row>
    <row r="645" spans="4:8" x14ac:dyDescent="0.3">
      <c r="D645" s="10">
        <v>43082</v>
      </c>
      <c r="E645" s="9">
        <v>76.510000000000005</v>
      </c>
      <c r="F645" s="9">
        <v>2301700</v>
      </c>
      <c r="G645" t="s">
        <v>53</v>
      </c>
      <c r="H645" s="13">
        <f t="shared" si="10"/>
        <v>6.4456721915286648E-3</v>
      </c>
    </row>
    <row r="646" spans="4:8" x14ac:dyDescent="0.3">
      <c r="D646" s="10">
        <v>43083</v>
      </c>
      <c r="E646" s="9">
        <v>76.290000000000006</v>
      </c>
      <c r="F646" s="9">
        <v>1942800</v>
      </c>
      <c r="G646" t="s">
        <v>53</v>
      </c>
      <c r="H646" s="13">
        <f t="shared" si="10"/>
        <v>-2.8754411188079837E-3</v>
      </c>
    </row>
    <row r="647" spans="4:8" x14ac:dyDescent="0.3">
      <c r="D647" s="10">
        <v>43084</v>
      </c>
      <c r="E647" s="9">
        <v>76.540000000000006</v>
      </c>
      <c r="F647" s="9">
        <v>3894800</v>
      </c>
      <c r="G647" t="s">
        <v>53</v>
      </c>
      <c r="H647" s="13">
        <f t="shared" si="10"/>
        <v>3.2769694586446451E-3</v>
      </c>
    </row>
    <row r="648" spans="4:8" x14ac:dyDescent="0.3">
      <c r="D648" s="10">
        <v>43087</v>
      </c>
      <c r="E648" s="9">
        <v>75.5</v>
      </c>
      <c r="F648" s="9">
        <v>2489700</v>
      </c>
      <c r="G648" t="s">
        <v>53</v>
      </c>
      <c r="H648" s="13">
        <f t="shared" si="10"/>
        <v>-1.358766657956632E-2</v>
      </c>
    </row>
    <row r="649" spans="4:8" x14ac:dyDescent="0.3">
      <c r="D649" s="10">
        <v>43088</v>
      </c>
      <c r="E649" s="9">
        <v>74.510000000000005</v>
      </c>
      <c r="F649" s="9">
        <v>1684400</v>
      </c>
      <c r="G649" t="s">
        <v>53</v>
      </c>
      <c r="H649" s="13">
        <f t="shared" si="10"/>
        <v>-1.3112582781456886E-2</v>
      </c>
    </row>
    <row r="650" spans="4:8" x14ac:dyDescent="0.3">
      <c r="D650" s="10">
        <v>43089</v>
      </c>
      <c r="E650" s="9">
        <v>74.5</v>
      </c>
      <c r="F650" s="9">
        <v>3630900</v>
      </c>
      <c r="G650" t="s">
        <v>53</v>
      </c>
      <c r="H650" s="13">
        <f t="shared" si="10"/>
        <v>-1.3421017313119198E-4</v>
      </c>
    </row>
    <row r="651" spans="4:8" x14ac:dyDescent="0.3">
      <c r="D651" s="10">
        <v>43090</v>
      </c>
      <c r="E651" s="9">
        <v>73.739999999999995</v>
      </c>
      <c r="F651" s="9">
        <v>4431100</v>
      </c>
      <c r="G651" t="s">
        <v>53</v>
      </c>
      <c r="H651" s="13">
        <f t="shared" si="10"/>
        <v>-1.0201342281879263E-2</v>
      </c>
    </row>
    <row r="652" spans="4:8" x14ac:dyDescent="0.3">
      <c r="D652" s="10">
        <v>43091</v>
      </c>
      <c r="E652" s="9">
        <v>73.650000000000006</v>
      </c>
      <c r="F652" s="9">
        <v>1801500</v>
      </c>
      <c r="G652" t="s">
        <v>53</v>
      </c>
      <c r="H652" s="13">
        <f t="shared" si="10"/>
        <v>-1.2205044751829293E-3</v>
      </c>
    </row>
    <row r="653" spans="4:8" x14ac:dyDescent="0.3">
      <c r="D653" s="10">
        <v>43095</v>
      </c>
      <c r="E653" s="9">
        <v>72.989999999999995</v>
      </c>
      <c r="F653" s="9">
        <v>1077800</v>
      </c>
      <c r="G653" t="s">
        <v>53</v>
      </c>
      <c r="H653" s="13">
        <f t="shared" si="10"/>
        <v>-8.961303462321938E-3</v>
      </c>
    </row>
    <row r="654" spans="4:8" x14ac:dyDescent="0.3">
      <c r="D654" s="10">
        <v>43096</v>
      </c>
      <c r="E654" s="9">
        <v>73.239999999999995</v>
      </c>
      <c r="F654" s="9">
        <v>2156400</v>
      </c>
      <c r="G654" t="s">
        <v>53</v>
      </c>
      <c r="H654" s="13">
        <f t="shared" si="10"/>
        <v>3.4251267296889986E-3</v>
      </c>
    </row>
    <row r="655" spans="4:8" x14ac:dyDescent="0.3">
      <c r="D655" s="10">
        <v>43097</v>
      </c>
      <c r="E655" s="9">
        <v>73.650000000000006</v>
      </c>
      <c r="F655" s="9">
        <v>1615000</v>
      </c>
      <c r="G655" t="s">
        <v>53</v>
      </c>
      <c r="H655" s="13">
        <f t="shared" si="10"/>
        <v>5.5980338612781379E-3</v>
      </c>
    </row>
    <row r="656" spans="4:8" x14ac:dyDescent="0.3">
      <c r="D656" s="10">
        <v>43098</v>
      </c>
      <c r="E656" s="9">
        <v>73.569999999999993</v>
      </c>
      <c r="F656" s="9">
        <v>1415900</v>
      </c>
      <c r="G656" t="s">
        <v>53</v>
      </c>
      <c r="H656" s="13">
        <f t="shared" si="10"/>
        <v>-1.0862186014937202E-3</v>
      </c>
    </row>
    <row r="657" spans="4:8" x14ac:dyDescent="0.3">
      <c r="D657" s="10">
        <v>43102</v>
      </c>
      <c r="E657" s="9">
        <v>72.41</v>
      </c>
      <c r="F657" s="9">
        <v>3016800</v>
      </c>
      <c r="G657" t="s">
        <v>53</v>
      </c>
      <c r="H657" s="13">
        <f t="shared" si="10"/>
        <v>-1.5767296452358252E-2</v>
      </c>
    </row>
    <row r="658" spans="4:8" x14ac:dyDescent="0.3">
      <c r="D658" s="10">
        <v>43103</v>
      </c>
      <c r="E658" s="9">
        <v>71.8</v>
      </c>
      <c r="F658" s="9">
        <v>2235700</v>
      </c>
      <c r="G658" t="s">
        <v>53</v>
      </c>
      <c r="H658" s="13">
        <f t="shared" si="10"/>
        <v>-8.424250794089207E-3</v>
      </c>
    </row>
    <row r="659" spans="4:8" x14ac:dyDescent="0.3">
      <c r="D659" s="10">
        <v>43104</v>
      </c>
      <c r="E659" s="9">
        <v>70.95</v>
      </c>
      <c r="F659" s="9">
        <v>3392100</v>
      </c>
      <c r="G659" t="s">
        <v>53</v>
      </c>
      <c r="H659" s="13">
        <f t="shared" si="10"/>
        <v>-1.1838440111420535E-2</v>
      </c>
    </row>
    <row r="660" spans="4:8" x14ac:dyDescent="0.3">
      <c r="D660" s="10">
        <v>43105</v>
      </c>
      <c r="E660" s="9">
        <v>70.8</v>
      </c>
      <c r="F660" s="9">
        <v>2967900</v>
      </c>
      <c r="G660" t="s">
        <v>53</v>
      </c>
      <c r="H660" s="13">
        <f t="shared" si="10"/>
        <v>-2.1141649048626592E-3</v>
      </c>
    </row>
    <row r="661" spans="4:8" x14ac:dyDescent="0.3">
      <c r="D661" s="10">
        <v>43108</v>
      </c>
      <c r="E661" s="9">
        <v>71.42</v>
      </c>
      <c r="F661" s="9">
        <v>5715500</v>
      </c>
      <c r="G661" t="s">
        <v>53</v>
      </c>
      <c r="H661" s="13">
        <f t="shared" si="10"/>
        <v>8.7570621468927197E-3</v>
      </c>
    </row>
    <row r="662" spans="4:8" x14ac:dyDescent="0.3">
      <c r="D662" s="10">
        <v>43109</v>
      </c>
      <c r="E662" s="9">
        <v>70.58</v>
      </c>
      <c r="F662" s="9">
        <v>4323700</v>
      </c>
      <c r="G662" t="s">
        <v>53</v>
      </c>
      <c r="H662" s="13">
        <f t="shared" si="10"/>
        <v>-1.1761411369364372E-2</v>
      </c>
    </row>
    <row r="663" spans="4:8" x14ac:dyDescent="0.3">
      <c r="D663" s="10">
        <v>43110</v>
      </c>
      <c r="E663" s="9">
        <v>69.5</v>
      </c>
      <c r="F663" s="9">
        <v>3978400</v>
      </c>
      <c r="G663" t="s">
        <v>53</v>
      </c>
      <c r="H663" s="13">
        <f t="shared" si="10"/>
        <v>-1.5301785208274275E-2</v>
      </c>
    </row>
    <row r="664" spans="4:8" x14ac:dyDescent="0.3">
      <c r="D664" s="10">
        <v>43111</v>
      </c>
      <c r="E664" s="9">
        <v>68.73</v>
      </c>
      <c r="F664" s="9">
        <v>2794200</v>
      </c>
      <c r="G664" t="s">
        <v>53</v>
      </c>
      <c r="H664" s="13">
        <f t="shared" si="10"/>
        <v>-1.1079136690647425E-2</v>
      </c>
    </row>
    <row r="665" spans="4:8" x14ac:dyDescent="0.3">
      <c r="D665" s="10">
        <v>43112</v>
      </c>
      <c r="E665" s="9">
        <v>67.459999999999994</v>
      </c>
      <c r="F665" s="9">
        <v>6646900</v>
      </c>
      <c r="G665" t="s">
        <v>53</v>
      </c>
      <c r="H665" s="13">
        <f t="shared" si="10"/>
        <v>-1.8478102720791652E-2</v>
      </c>
    </row>
    <row r="666" spans="4:8" x14ac:dyDescent="0.3">
      <c r="D666" s="10">
        <v>43116</v>
      </c>
      <c r="E666" s="9">
        <v>67.5</v>
      </c>
      <c r="F666" s="9">
        <v>3999900</v>
      </c>
      <c r="G666" t="s">
        <v>53</v>
      </c>
      <c r="H666" s="13">
        <f t="shared" si="10"/>
        <v>5.9294396679523064E-4</v>
      </c>
    </row>
    <row r="667" spans="4:8" x14ac:dyDescent="0.3">
      <c r="D667" s="10">
        <v>43117</v>
      </c>
      <c r="E667" s="9">
        <v>68.25</v>
      </c>
      <c r="F667" s="9">
        <v>2934700</v>
      </c>
      <c r="G667" t="s">
        <v>53</v>
      </c>
      <c r="H667" s="13">
        <f t="shared" si="10"/>
        <v>1.1111111111111112E-2</v>
      </c>
    </row>
    <row r="668" spans="4:8" x14ac:dyDescent="0.3">
      <c r="D668" s="10">
        <v>43118</v>
      </c>
      <c r="E668" s="9">
        <v>67.8</v>
      </c>
      <c r="F668" s="9">
        <v>2704800</v>
      </c>
      <c r="G668" t="s">
        <v>53</v>
      </c>
      <c r="H668" s="13">
        <f t="shared" si="10"/>
        <v>-6.593406593406635E-3</v>
      </c>
    </row>
    <row r="669" spans="4:8" x14ac:dyDescent="0.3">
      <c r="D669" s="10">
        <v>43119</v>
      </c>
      <c r="E669" s="9">
        <v>67.760000000000005</v>
      </c>
      <c r="F669" s="9">
        <v>3221600</v>
      </c>
      <c r="G669" t="s">
        <v>53</v>
      </c>
      <c r="H669" s="13">
        <f t="shared" si="10"/>
        <v>-5.8997050147480893E-4</v>
      </c>
    </row>
    <row r="670" spans="4:8" x14ac:dyDescent="0.3">
      <c r="D670" s="10">
        <v>43122</v>
      </c>
      <c r="E670" s="9">
        <v>68.13</v>
      </c>
      <c r="F670" s="9">
        <v>4622500</v>
      </c>
      <c r="G670" t="s">
        <v>53</v>
      </c>
      <c r="H670" s="13">
        <f t="shared" si="10"/>
        <v>5.4604486422666814E-3</v>
      </c>
    </row>
    <row r="671" spans="4:8" x14ac:dyDescent="0.3">
      <c r="D671" s="10">
        <v>43123</v>
      </c>
      <c r="E671" s="9">
        <v>68.77</v>
      </c>
      <c r="F671" s="9">
        <v>3888500</v>
      </c>
      <c r="G671" t="s">
        <v>53</v>
      </c>
      <c r="H671" s="13">
        <f t="shared" si="10"/>
        <v>9.3938059591956637E-3</v>
      </c>
    </row>
    <row r="672" spans="4:8" x14ac:dyDescent="0.3">
      <c r="D672" s="10">
        <v>43124</v>
      </c>
      <c r="E672" s="9">
        <v>68.48</v>
      </c>
      <c r="F672" s="9">
        <v>3519600</v>
      </c>
      <c r="G672" t="s">
        <v>53</v>
      </c>
      <c r="H672" s="13">
        <f t="shared" si="10"/>
        <v>-4.2169550676165778E-3</v>
      </c>
    </row>
    <row r="673" spans="4:8" x14ac:dyDescent="0.3">
      <c r="D673" s="10">
        <v>43125</v>
      </c>
      <c r="E673" s="9">
        <v>69.7</v>
      </c>
      <c r="F673" s="9">
        <v>3721100</v>
      </c>
      <c r="G673" t="s">
        <v>53</v>
      </c>
      <c r="H673" s="13">
        <f t="shared" si="10"/>
        <v>1.7815420560747645E-2</v>
      </c>
    </row>
    <row r="674" spans="4:8" x14ac:dyDescent="0.3">
      <c r="D674" s="10">
        <v>43126</v>
      </c>
      <c r="E674" s="9">
        <v>68.75</v>
      </c>
      <c r="F674" s="9">
        <v>4900600</v>
      </c>
      <c r="G674" t="s">
        <v>53</v>
      </c>
      <c r="H674" s="13">
        <f t="shared" si="10"/>
        <v>-1.3629842180774789E-2</v>
      </c>
    </row>
    <row r="675" spans="4:8" x14ac:dyDescent="0.3">
      <c r="D675" s="10">
        <v>43129</v>
      </c>
      <c r="E675" s="9">
        <v>67.900000000000006</v>
      </c>
      <c r="F675" s="9">
        <v>5796100</v>
      </c>
      <c r="G675" t="s">
        <v>53</v>
      </c>
      <c r="H675" s="13">
        <f t="shared" si="10"/>
        <v>-1.2363636363636282E-2</v>
      </c>
    </row>
    <row r="676" spans="4:8" x14ac:dyDescent="0.3">
      <c r="D676" s="10">
        <v>43130</v>
      </c>
      <c r="E676" s="9">
        <v>68.349999999999994</v>
      </c>
      <c r="F676" s="9">
        <v>4216000</v>
      </c>
      <c r="G676" t="s">
        <v>53</v>
      </c>
      <c r="H676" s="13">
        <f t="shared" si="10"/>
        <v>6.6273932253312013E-3</v>
      </c>
    </row>
    <row r="677" spans="4:8" x14ac:dyDescent="0.3">
      <c r="D677" s="10">
        <v>43131</v>
      </c>
      <c r="E677" s="9">
        <v>68.78</v>
      </c>
      <c r="F677" s="9">
        <v>3754400</v>
      </c>
      <c r="G677" t="s">
        <v>53</v>
      </c>
      <c r="H677" s="13">
        <f t="shared" si="10"/>
        <v>6.2911485003658649E-3</v>
      </c>
    </row>
    <row r="678" spans="4:8" x14ac:dyDescent="0.3">
      <c r="D678" s="10">
        <v>43132</v>
      </c>
      <c r="E678" s="9">
        <v>67.84</v>
      </c>
      <c r="F678" s="9">
        <v>2968600</v>
      </c>
      <c r="G678" t="s">
        <v>53</v>
      </c>
      <c r="H678" s="13">
        <f t="shared" si="10"/>
        <v>-1.366676359406801E-2</v>
      </c>
    </row>
    <row r="679" spans="4:8" x14ac:dyDescent="0.3">
      <c r="D679" s="10">
        <v>43133</v>
      </c>
      <c r="E679" s="9">
        <v>67.75</v>
      </c>
      <c r="F679" s="9">
        <v>2800200</v>
      </c>
      <c r="G679" t="s">
        <v>53</v>
      </c>
      <c r="H679" s="13">
        <f t="shared" si="10"/>
        <v>-1.3266509433962766E-3</v>
      </c>
    </row>
    <row r="680" spans="4:8" x14ac:dyDescent="0.3">
      <c r="D680" s="10">
        <v>43136</v>
      </c>
      <c r="E680" s="9">
        <v>66.48</v>
      </c>
      <c r="F680" s="9">
        <v>4146500</v>
      </c>
      <c r="G680" t="s">
        <v>53</v>
      </c>
      <c r="H680" s="13">
        <f t="shared" si="10"/>
        <v>-1.8745387453874478E-2</v>
      </c>
    </row>
    <row r="681" spans="4:8" x14ac:dyDescent="0.3">
      <c r="D681" s="10">
        <v>43137</v>
      </c>
      <c r="E681" s="9">
        <v>64.91</v>
      </c>
      <c r="F681" s="9">
        <v>7872400</v>
      </c>
      <c r="G681" t="s">
        <v>53</v>
      </c>
      <c r="H681" s="13">
        <f t="shared" si="10"/>
        <v>-2.3616125150421288E-2</v>
      </c>
    </row>
    <row r="682" spans="4:8" x14ac:dyDescent="0.3">
      <c r="D682" s="10">
        <v>43138</v>
      </c>
      <c r="E682" s="9">
        <v>64.45</v>
      </c>
      <c r="F682" s="9">
        <v>5927700</v>
      </c>
      <c r="G682" t="s">
        <v>53</v>
      </c>
      <c r="H682" s="13">
        <f t="shared" si="10"/>
        <v>-7.0867354798951438E-3</v>
      </c>
    </row>
    <row r="683" spans="4:8" x14ac:dyDescent="0.3">
      <c r="D683" s="10">
        <v>43139</v>
      </c>
      <c r="E683" s="9">
        <v>63.38</v>
      </c>
      <c r="F683" s="9">
        <v>4464700</v>
      </c>
      <c r="G683" t="s">
        <v>53</v>
      </c>
      <c r="H683" s="13">
        <f t="shared" si="10"/>
        <v>-1.6602017067494184E-2</v>
      </c>
    </row>
    <row r="684" spans="4:8" x14ac:dyDescent="0.3">
      <c r="D684" s="10">
        <v>43140</v>
      </c>
      <c r="E684" s="9">
        <v>64.72</v>
      </c>
      <c r="F684" s="9">
        <v>4761500</v>
      </c>
      <c r="G684" t="s">
        <v>53</v>
      </c>
      <c r="H684" s="13">
        <f t="shared" si="10"/>
        <v>2.1142316188071889E-2</v>
      </c>
    </row>
    <row r="685" spans="4:8" x14ac:dyDescent="0.3">
      <c r="D685" s="10">
        <v>43143</v>
      </c>
      <c r="E685" s="9">
        <v>64.8</v>
      </c>
      <c r="F685" s="9">
        <v>3538200</v>
      </c>
      <c r="G685" t="s">
        <v>53</v>
      </c>
      <c r="H685" s="13">
        <f t="shared" si="10"/>
        <v>1.2360939431396523E-3</v>
      </c>
    </row>
    <row r="686" spans="4:8" x14ac:dyDescent="0.3">
      <c r="D686" s="10">
        <v>43144</v>
      </c>
      <c r="E686" s="9">
        <v>65.58</v>
      </c>
      <c r="F686" s="9">
        <v>3859200</v>
      </c>
      <c r="G686" t="s">
        <v>53</v>
      </c>
      <c r="H686" s="13">
        <f t="shared" si="10"/>
        <v>1.2037037037037054E-2</v>
      </c>
    </row>
    <row r="687" spans="4:8" x14ac:dyDescent="0.3">
      <c r="D687" s="10">
        <v>43145</v>
      </c>
      <c r="E687" s="9">
        <v>65.3</v>
      </c>
      <c r="F687" s="9">
        <v>5756000</v>
      </c>
      <c r="G687" t="s">
        <v>53</v>
      </c>
      <c r="H687" s="13">
        <f t="shared" si="10"/>
        <v>-4.2695943885331065E-3</v>
      </c>
    </row>
    <row r="688" spans="4:8" x14ac:dyDescent="0.3">
      <c r="D688" s="10">
        <v>43146</v>
      </c>
      <c r="E688" s="9">
        <v>66.680000000000007</v>
      </c>
      <c r="F688" s="9">
        <v>3870400</v>
      </c>
      <c r="G688" t="s">
        <v>53</v>
      </c>
      <c r="H688" s="13">
        <f t="shared" si="10"/>
        <v>2.1133231240428939E-2</v>
      </c>
    </row>
    <row r="689" spans="4:8" x14ac:dyDescent="0.3">
      <c r="D689" s="10">
        <v>43147</v>
      </c>
      <c r="E689" s="9">
        <v>67.260000000000005</v>
      </c>
      <c r="F689" s="9">
        <v>3559500</v>
      </c>
      <c r="G689" t="s">
        <v>53</v>
      </c>
      <c r="H689" s="13">
        <f t="shared" si="10"/>
        <v>8.698260347930387E-3</v>
      </c>
    </row>
    <row r="690" spans="4:8" x14ac:dyDescent="0.3">
      <c r="D690" s="10">
        <v>43151</v>
      </c>
      <c r="E690" s="9">
        <v>66.37</v>
      </c>
      <c r="F690" s="9">
        <v>2750100</v>
      </c>
      <c r="G690" t="s">
        <v>53</v>
      </c>
      <c r="H690" s="13">
        <f t="shared" si="10"/>
        <v>-1.3232233125185854E-2</v>
      </c>
    </row>
    <row r="691" spans="4:8" x14ac:dyDescent="0.3">
      <c r="D691" s="10">
        <v>43152</v>
      </c>
      <c r="E691" s="9">
        <v>65.58</v>
      </c>
      <c r="F691" s="9">
        <v>3570400</v>
      </c>
      <c r="G691" t="s">
        <v>53</v>
      </c>
      <c r="H691" s="13">
        <f t="shared" si="10"/>
        <v>-1.1902968208528042E-2</v>
      </c>
    </row>
    <row r="692" spans="4:8" x14ac:dyDescent="0.3">
      <c r="D692" s="10">
        <v>43153</v>
      </c>
      <c r="E692" s="9">
        <v>65.680000000000007</v>
      </c>
      <c r="F692" s="9">
        <v>2639100</v>
      </c>
      <c r="G692" t="s">
        <v>53</v>
      </c>
      <c r="H692" s="13">
        <f t="shared" si="10"/>
        <v>1.5248551387619478E-3</v>
      </c>
    </row>
    <row r="693" spans="4:8" x14ac:dyDescent="0.3">
      <c r="D693" s="10">
        <v>43154</v>
      </c>
      <c r="E693" s="9">
        <v>67.37</v>
      </c>
      <c r="F693" s="9">
        <v>2401000</v>
      </c>
      <c r="G693" t="s">
        <v>53</v>
      </c>
      <c r="H693" s="13">
        <f t="shared" si="10"/>
        <v>2.5730816077953678E-2</v>
      </c>
    </row>
    <row r="694" spans="4:8" x14ac:dyDescent="0.3">
      <c r="D694" s="10">
        <v>43157</v>
      </c>
      <c r="E694" s="9">
        <v>66.97</v>
      </c>
      <c r="F694" s="9">
        <v>2088200</v>
      </c>
      <c r="G694" t="s">
        <v>53</v>
      </c>
      <c r="H694" s="13">
        <f t="shared" si="10"/>
        <v>-5.9373608431053234E-3</v>
      </c>
    </row>
    <row r="695" spans="4:8" x14ac:dyDescent="0.3">
      <c r="D695" s="10">
        <v>43158</v>
      </c>
      <c r="E695" s="9">
        <v>65.95</v>
      </c>
      <c r="F695" s="9">
        <v>3678000</v>
      </c>
      <c r="G695" t="s">
        <v>53</v>
      </c>
      <c r="H695" s="13">
        <f t="shared" si="10"/>
        <v>-1.5230700313573183E-2</v>
      </c>
    </row>
    <row r="696" spans="4:8" x14ac:dyDescent="0.3">
      <c r="D696" s="10">
        <v>43159</v>
      </c>
      <c r="E696" s="9">
        <v>65.58</v>
      </c>
      <c r="F696" s="9">
        <v>2935300</v>
      </c>
      <c r="G696" t="s">
        <v>53</v>
      </c>
      <c r="H696" s="13">
        <f t="shared" si="10"/>
        <v>-5.6103108415466946E-3</v>
      </c>
    </row>
    <row r="697" spans="4:8" x14ac:dyDescent="0.3">
      <c r="D697" s="10">
        <v>43160</v>
      </c>
      <c r="E697" s="9">
        <v>65.62</v>
      </c>
      <c r="F697" s="9">
        <v>3568000</v>
      </c>
      <c r="G697" t="s">
        <v>53</v>
      </c>
      <c r="H697" s="13">
        <f t="shared" si="10"/>
        <v>6.0994205550482245E-4</v>
      </c>
    </row>
    <row r="698" spans="4:8" x14ac:dyDescent="0.3">
      <c r="D698" s="10">
        <v>43161</v>
      </c>
      <c r="E698" s="9">
        <v>65.180000000000007</v>
      </c>
      <c r="F698" s="9">
        <v>4418700</v>
      </c>
      <c r="G698" t="s">
        <v>53</v>
      </c>
      <c r="H698" s="13">
        <f t="shared" si="10"/>
        <v>-6.7052727826881695E-3</v>
      </c>
    </row>
    <row r="699" spans="4:8" x14ac:dyDescent="0.3">
      <c r="D699" s="10">
        <v>43164</v>
      </c>
      <c r="E699" s="9">
        <v>66.489999999999995</v>
      </c>
      <c r="F699" s="9">
        <v>2720200</v>
      </c>
      <c r="G699" t="s">
        <v>53</v>
      </c>
      <c r="H699" s="13">
        <f t="shared" si="10"/>
        <v>2.009818962872028E-2</v>
      </c>
    </row>
    <row r="700" spans="4:8" x14ac:dyDescent="0.3">
      <c r="D700" s="10">
        <v>43165</v>
      </c>
      <c r="E700" s="9">
        <v>65.5</v>
      </c>
      <c r="F700" s="9">
        <v>3507700</v>
      </c>
      <c r="G700" t="s">
        <v>53</v>
      </c>
      <c r="H700" s="13">
        <f t="shared" si="10"/>
        <v>-1.4889457061212136E-2</v>
      </c>
    </row>
    <row r="701" spans="4:8" x14ac:dyDescent="0.3">
      <c r="D701" s="10">
        <v>43166</v>
      </c>
      <c r="E701" s="9">
        <v>64.92</v>
      </c>
      <c r="F701" s="9">
        <v>3071000</v>
      </c>
      <c r="G701" t="s">
        <v>53</v>
      </c>
      <c r="H701" s="13">
        <f t="shared" si="10"/>
        <v>-8.8549618320610431E-3</v>
      </c>
    </row>
    <row r="702" spans="4:8" x14ac:dyDescent="0.3">
      <c r="D702" s="10">
        <v>43167</v>
      </c>
      <c r="E702" s="9">
        <v>65.3</v>
      </c>
      <c r="F702" s="9">
        <v>2346300</v>
      </c>
      <c r="G702" t="s">
        <v>53</v>
      </c>
      <c r="H702" s="13">
        <f t="shared" si="10"/>
        <v>5.8533579790510694E-3</v>
      </c>
    </row>
    <row r="703" spans="4:8" x14ac:dyDescent="0.3">
      <c r="D703" s="10">
        <v>43168</v>
      </c>
      <c r="E703" s="9">
        <v>65.650000000000006</v>
      </c>
      <c r="F703" s="9">
        <v>3379800</v>
      </c>
      <c r="G703" t="s">
        <v>53</v>
      </c>
      <c r="H703" s="13">
        <f t="shared" si="10"/>
        <v>5.3598774885146791E-3</v>
      </c>
    </row>
    <row r="704" spans="4:8" x14ac:dyDescent="0.3">
      <c r="D704" s="10">
        <v>43171</v>
      </c>
      <c r="E704" s="9">
        <v>65.87</v>
      </c>
      <c r="F704" s="9">
        <v>3190400</v>
      </c>
      <c r="G704" t="s">
        <v>53</v>
      </c>
      <c r="H704" s="13">
        <f t="shared" si="10"/>
        <v>3.3511043412033335E-3</v>
      </c>
    </row>
    <row r="705" spans="4:8" x14ac:dyDescent="0.3">
      <c r="D705" s="10">
        <v>43172</v>
      </c>
      <c r="E705" s="9">
        <v>66.040000000000006</v>
      </c>
      <c r="F705" s="9">
        <v>3006400</v>
      </c>
      <c r="G705" t="s">
        <v>53</v>
      </c>
      <c r="H705" s="13">
        <f t="shared" si="10"/>
        <v>2.5808410505541476E-3</v>
      </c>
    </row>
    <row r="706" spans="4:8" x14ac:dyDescent="0.3">
      <c r="D706" s="10">
        <v>43173</v>
      </c>
      <c r="E706" s="9">
        <v>66.59</v>
      </c>
      <c r="F706" s="9">
        <v>3138900</v>
      </c>
      <c r="G706" t="s">
        <v>53</v>
      </c>
      <c r="H706" s="13">
        <f t="shared" si="10"/>
        <v>8.3282858873409624E-3</v>
      </c>
    </row>
    <row r="707" spans="4:8" x14ac:dyDescent="0.3">
      <c r="D707" s="10">
        <v>43174</v>
      </c>
      <c r="E707" s="9">
        <v>66.989999999999995</v>
      </c>
      <c r="F707" s="9">
        <v>4182500</v>
      </c>
      <c r="G707" t="s">
        <v>53</v>
      </c>
      <c r="H707" s="13">
        <f t="shared" si="10"/>
        <v>6.0069079441356279E-3</v>
      </c>
    </row>
    <row r="708" spans="4:8" x14ac:dyDescent="0.3">
      <c r="D708" s="10">
        <v>43175</v>
      </c>
      <c r="E708" s="9">
        <v>67.81</v>
      </c>
      <c r="F708" s="9">
        <v>6399400</v>
      </c>
      <c r="G708" t="s">
        <v>53</v>
      </c>
      <c r="H708" s="13">
        <f t="shared" ref="H708:H771" si="11">(E708-E707)/E707</f>
        <v>1.2240632930288214E-2</v>
      </c>
    </row>
    <row r="709" spans="4:8" x14ac:dyDescent="0.3">
      <c r="D709" s="10">
        <v>43178</v>
      </c>
      <c r="E709" s="9">
        <v>67.45</v>
      </c>
      <c r="F709" s="9">
        <v>2595600</v>
      </c>
      <c r="G709" t="s">
        <v>53</v>
      </c>
      <c r="H709" s="13">
        <f t="shared" si="11"/>
        <v>-5.3089514820822805E-3</v>
      </c>
    </row>
    <row r="710" spans="4:8" x14ac:dyDescent="0.3">
      <c r="D710" s="10">
        <v>43179</v>
      </c>
      <c r="E710" s="9">
        <v>67.45</v>
      </c>
      <c r="F710" s="9">
        <v>2496400</v>
      </c>
      <c r="G710" t="s">
        <v>53</v>
      </c>
      <c r="H710" s="13">
        <f t="shared" si="11"/>
        <v>0</v>
      </c>
    </row>
    <row r="711" spans="4:8" x14ac:dyDescent="0.3">
      <c r="D711" s="10">
        <v>43180</v>
      </c>
      <c r="E711" s="9">
        <v>66.91</v>
      </c>
      <c r="F711" s="9">
        <v>2805300</v>
      </c>
      <c r="G711" t="s">
        <v>53</v>
      </c>
      <c r="H711" s="13">
        <f t="shared" si="11"/>
        <v>-8.0059303187547254E-3</v>
      </c>
    </row>
    <row r="712" spans="4:8" x14ac:dyDescent="0.3">
      <c r="D712" s="10">
        <v>43181</v>
      </c>
      <c r="E712" s="9">
        <v>67.36</v>
      </c>
      <c r="F712" s="9">
        <v>3137500</v>
      </c>
      <c r="G712" t="s">
        <v>53</v>
      </c>
      <c r="H712" s="13">
        <f t="shared" si="11"/>
        <v>6.725452099835643E-3</v>
      </c>
    </row>
    <row r="713" spans="4:8" x14ac:dyDescent="0.3">
      <c r="D713" s="10">
        <v>43182</v>
      </c>
      <c r="E713" s="9">
        <v>66.39</v>
      </c>
      <c r="F713" s="9">
        <v>3111800</v>
      </c>
      <c r="G713" t="s">
        <v>53</v>
      </c>
      <c r="H713" s="13">
        <f t="shared" si="11"/>
        <v>-1.4400237529691195E-2</v>
      </c>
    </row>
    <row r="714" spans="4:8" x14ac:dyDescent="0.3">
      <c r="D714" s="10">
        <v>43185</v>
      </c>
      <c r="E714" s="9">
        <v>67.31</v>
      </c>
      <c r="F714" s="9">
        <v>2917800</v>
      </c>
      <c r="G714" t="s">
        <v>53</v>
      </c>
      <c r="H714" s="13">
        <f t="shared" si="11"/>
        <v>1.3857508660942939E-2</v>
      </c>
    </row>
    <row r="715" spans="4:8" x14ac:dyDescent="0.3">
      <c r="D715" s="10">
        <v>43186</v>
      </c>
      <c r="E715" s="9">
        <v>68.430000000000007</v>
      </c>
      <c r="F715" s="9">
        <v>3484400</v>
      </c>
      <c r="G715" t="s">
        <v>53</v>
      </c>
      <c r="H715" s="13">
        <f t="shared" si="11"/>
        <v>1.663942950527417E-2</v>
      </c>
    </row>
    <row r="716" spans="4:8" x14ac:dyDescent="0.3">
      <c r="D716" s="10">
        <v>43187</v>
      </c>
      <c r="E716" s="9">
        <v>68.66</v>
      </c>
      <c r="F716" s="9">
        <v>3274700</v>
      </c>
      <c r="G716" t="s">
        <v>53</v>
      </c>
      <c r="H716" s="13">
        <f t="shared" si="11"/>
        <v>3.3610989332162758E-3</v>
      </c>
    </row>
    <row r="717" spans="4:8" x14ac:dyDescent="0.3">
      <c r="D717" s="10">
        <v>43188</v>
      </c>
      <c r="E717" s="9">
        <v>68.59</v>
      </c>
      <c r="F717" s="9">
        <v>2238900</v>
      </c>
      <c r="G717" t="s">
        <v>53</v>
      </c>
      <c r="H717" s="13">
        <f t="shared" si="11"/>
        <v>-1.0195164579084356E-3</v>
      </c>
    </row>
    <row r="718" spans="4:8" x14ac:dyDescent="0.3">
      <c r="D718" s="10">
        <v>43192</v>
      </c>
      <c r="E718" s="9">
        <v>68.28</v>
      </c>
      <c r="F718" s="9">
        <v>2808500</v>
      </c>
      <c r="G718" t="s">
        <v>53</v>
      </c>
      <c r="H718" s="13">
        <f t="shared" si="11"/>
        <v>-4.5196092724887338E-3</v>
      </c>
    </row>
    <row r="719" spans="4:8" x14ac:dyDescent="0.3">
      <c r="D719" s="10">
        <v>43193</v>
      </c>
      <c r="E719" s="9">
        <v>68.45</v>
      </c>
      <c r="F719" s="9">
        <v>2551500</v>
      </c>
      <c r="G719" t="s">
        <v>53</v>
      </c>
      <c r="H719" s="13">
        <f t="shared" si="11"/>
        <v>2.4897480960750103E-3</v>
      </c>
    </row>
    <row r="720" spans="4:8" x14ac:dyDescent="0.3">
      <c r="D720" s="10">
        <v>43194</v>
      </c>
      <c r="E720" s="9">
        <v>68.67</v>
      </c>
      <c r="F720" s="9">
        <v>2082700</v>
      </c>
      <c r="G720" t="s">
        <v>53</v>
      </c>
      <c r="H720" s="13">
        <f t="shared" si="11"/>
        <v>3.2140248356464407E-3</v>
      </c>
    </row>
    <row r="721" spans="4:8" x14ac:dyDescent="0.3">
      <c r="D721" s="10">
        <v>43195</v>
      </c>
      <c r="E721" s="9">
        <v>68.94</v>
      </c>
      <c r="F721" s="9">
        <v>2017900</v>
      </c>
      <c r="G721" t="s">
        <v>53</v>
      </c>
      <c r="H721" s="13">
        <f t="shared" si="11"/>
        <v>3.9318479685451586E-3</v>
      </c>
    </row>
    <row r="722" spans="4:8" x14ac:dyDescent="0.3">
      <c r="D722" s="10">
        <v>43196</v>
      </c>
      <c r="E722" s="9">
        <v>68.53</v>
      </c>
      <c r="F722" s="9">
        <v>2307500</v>
      </c>
      <c r="G722" t="s">
        <v>53</v>
      </c>
      <c r="H722" s="13">
        <f t="shared" si="11"/>
        <v>-5.9472004641716938E-3</v>
      </c>
    </row>
    <row r="723" spans="4:8" x14ac:dyDescent="0.3">
      <c r="D723" s="10">
        <v>43199</v>
      </c>
      <c r="E723" s="9">
        <v>68.709999999999994</v>
      </c>
      <c r="F723" s="9">
        <v>1940900</v>
      </c>
      <c r="G723" t="s">
        <v>53</v>
      </c>
      <c r="H723" s="13">
        <f t="shared" si="11"/>
        <v>2.6265868962497096E-3</v>
      </c>
    </row>
    <row r="724" spans="4:8" x14ac:dyDescent="0.3">
      <c r="D724" s="10">
        <v>43200</v>
      </c>
      <c r="E724" s="9">
        <v>67.87</v>
      </c>
      <c r="F724" s="9">
        <v>2183500</v>
      </c>
      <c r="G724" t="s">
        <v>53</v>
      </c>
      <c r="H724" s="13">
        <f t="shared" si="11"/>
        <v>-1.2225294716926056E-2</v>
      </c>
    </row>
    <row r="725" spans="4:8" x14ac:dyDescent="0.3">
      <c r="D725" s="10">
        <v>43201</v>
      </c>
      <c r="E725" s="9">
        <v>67.790000000000006</v>
      </c>
      <c r="F725" s="9">
        <v>1803200</v>
      </c>
      <c r="G725" t="s">
        <v>53</v>
      </c>
      <c r="H725" s="13">
        <f t="shared" si="11"/>
        <v>-1.1787240312361616E-3</v>
      </c>
    </row>
    <row r="726" spans="4:8" x14ac:dyDescent="0.3">
      <c r="D726" s="10">
        <v>43202</v>
      </c>
      <c r="E726" s="9">
        <v>66.64</v>
      </c>
      <c r="F726" s="9">
        <v>2565000</v>
      </c>
      <c r="G726" t="s">
        <v>53</v>
      </c>
      <c r="H726" s="13">
        <f t="shared" si="11"/>
        <v>-1.696415400501557E-2</v>
      </c>
    </row>
    <row r="727" spans="4:8" x14ac:dyDescent="0.3">
      <c r="D727" s="10">
        <v>43203</v>
      </c>
      <c r="E727" s="9">
        <v>67.34</v>
      </c>
      <c r="F727" s="9">
        <v>1833700</v>
      </c>
      <c r="G727" t="s">
        <v>53</v>
      </c>
      <c r="H727" s="13">
        <f t="shared" si="11"/>
        <v>1.0504201680672311E-2</v>
      </c>
    </row>
    <row r="728" spans="4:8" x14ac:dyDescent="0.3">
      <c r="D728" s="10">
        <v>43206</v>
      </c>
      <c r="E728" s="9">
        <v>68.27</v>
      </c>
      <c r="F728" s="9">
        <v>1537300</v>
      </c>
      <c r="G728" t="s">
        <v>53</v>
      </c>
      <c r="H728" s="13">
        <f t="shared" si="11"/>
        <v>1.38105138105137E-2</v>
      </c>
    </row>
    <row r="729" spans="4:8" x14ac:dyDescent="0.3">
      <c r="D729" s="10">
        <v>43207</v>
      </c>
      <c r="E729" s="9">
        <v>68.86</v>
      </c>
      <c r="F729" s="9">
        <v>1710900</v>
      </c>
      <c r="G729" t="s">
        <v>53</v>
      </c>
      <c r="H729" s="13">
        <f t="shared" si="11"/>
        <v>8.6421561447195469E-3</v>
      </c>
    </row>
    <row r="730" spans="4:8" x14ac:dyDescent="0.3">
      <c r="D730" s="10">
        <v>43208</v>
      </c>
      <c r="E730" s="9">
        <v>68.73</v>
      </c>
      <c r="F730" s="9">
        <v>2040600</v>
      </c>
      <c r="G730" t="s">
        <v>53</v>
      </c>
      <c r="H730" s="13">
        <f t="shared" si="11"/>
        <v>-1.8878884693580519E-3</v>
      </c>
    </row>
    <row r="731" spans="4:8" x14ac:dyDescent="0.3">
      <c r="D731" s="10">
        <v>43209</v>
      </c>
      <c r="E731" s="9">
        <v>68.52</v>
      </c>
      <c r="F731" s="9">
        <v>2464300</v>
      </c>
      <c r="G731" t="s">
        <v>53</v>
      </c>
      <c r="H731" s="13">
        <f t="shared" si="11"/>
        <v>-3.05543430816249E-3</v>
      </c>
    </row>
    <row r="732" spans="4:8" x14ac:dyDescent="0.3">
      <c r="D732" s="10">
        <v>43210</v>
      </c>
      <c r="E732" s="9">
        <v>68.459999999999994</v>
      </c>
      <c r="F732" s="9">
        <v>2634600</v>
      </c>
      <c r="G732" t="s">
        <v>53</v>
      </c>
      <c r="H732" s="13">
        <f t="shared" si="11"/>
        <v>-8.7565674255695087E-4</v>
      </c>
    </row>
    <row r="733" spans="4:8" x14ac:dyDescent="0.3">
      <c r="D733" s="10">
        <v>43213</v>
      </c>
      <c r="E733" s="9">
        <v>68.44</v>
      </c>
      <c r="F733" s="9">
        <v>1875700</v>
      </c>
      <c r="G733" t="s">
        <v>53</v>
      </c>
      <c r="H733" s="13">
        <f t="shared" si="11"/>
        <v>-2.9214139643581689E-4</v>
      </c>
    </row>
    <row r="734" spans="4:8" x14ac:dyDescent="0.3">
      <c r="D734" s="10">
        <v>43214</v>
      </c>
      <c r="E734" s="9">
        <v>68.88</v>
      </c>
      <c r="F734" s="9">
        <v>2022300</v>
      </c>
      <c r="G734" t="s">
        <v>53</v>
      </c>
      <c r="H734" s="13">
        <f t="shared" si="11"/>
        <v>6.4289888953827845E-3</v>
      </c>
    </row>
    <row r="735" spans="4:8" x14ac:dyDescent="0.3">
      <c r="D735" s="10">
        <v>43215</v>
      </c>
      <c r="E735" s="9">
        <v>69.09</v>
      </c>
      <c r="F735" s="9">
        <v>3067800</v>
      </c>
      <c r="G735" t="s">
        <v>53</v>
      </c>
      <c r="H735" s="13">
        <f t="shared" si="11"/>
        <v>3.0487804878049939E-3</v>
      </c>
    </row>
    <row r="736" spans="4:8" x14ac:dyDescent="0.3">
      <c r="D736" s="10">
        <v>43216</v>
      </c>
      <c r="E736" s="9">
        <v>69.77</v>
      </c>
      <c r="F736" s="9">
        <v>2326200</v>
      </c>
      <c r="G736" t="s">
        <v>53</v>
      </c>
      <c r="H736" s="13">
        <f t="shared" si="11"/>
        <v>9.842234766246816E-3</v>
      </c>
    </row>
    <row r="737" spans="4:8" x14ac:dyDescent="0.3">
      <c r="D737" s="10">
        <v>43217</v>
      </c>
      <c r="E737" s="9">
        <v>70.55</v>
      </c>
      <c r="F737" s="9">
        <v>3010000</v>
      </c>
      <c r="G737" t="s">
        <v>53</v>
      </c>
      <c r="H737" s="13">
        <f t="shared" si="11"/>
        <v>1.1179590081697022E-2</v>
      </c>
    </row>
    <row r="738" spans="4:8" x14ac:dyDescent="0.3">
      <c r="D738" s="10">
        <v>43220</v>
      </c>
      <c r="E738" s="9">
        <v>69.98</v>
      </c>
      <c r="F738" s="9">
        <v>3056200</v>
      </c>
      <c r="G738" t="s">
        <v>53</v>
      </c>
      <c r="H738" s="13">
        <f t="shared" si="11"/>
        <v>-8.0793763288446938E-3</v>
      </c>
    </row>
    <row r="739" spans="4:8" x14ac:dyDescent="0.3">
      <c r="D739" s="10">
        <v>43221</v>
      </c>
      <c r="E739" s="9">
        <v>69.44</v>
      </c>
      <c r="F739" s="9">
        <v>3028000</v>
      </c>
      <c r="G739" t="s">
        <v>53</v>
      </c>
      <c r="H739" s="13">
        <f t="shared" si="11"/>
        <v>-7.7164904258360421E-3</v>
      </c>
    </row>
    <row r="740" spans="4:8" x14ac:dyDescent="0.3">
      <c r="D740" s="10">
        <v>43222</v>
      </c>
      <c r="E740" s="9">
        <v>69.19</v>
      </c>
      <c r="F740" s="9">
        <v>2669300</v>
      </c>
      <c r="G740" t="s">
        <v>53</v>
      </c>
      <c r="H740" s="13">
        <f t="shared" si="11"/>
        <v>-3.6002304147465438E-3</v>
      </c>
    </row>
    <row r="741" spans="4:8" x14ac:dyDescent="0.3">
      <c r="D741" s="10">
        <v>43223</v>
      </c>
      <c r="E741" s="9">
        <v>69.239999999999995</v>
      </c>
      <c r="F741" s="9">
        <v>2346400</v>
      </c>
      <c r="G741" t="s">
        <v>53</v>
      </c>
      <c r="H741" s="13">
        <f t="shared" si="11"/>
        <v>7.2264778147126984E-4</v>
      </c>
    </row>
    <row r="742" spans="4:8" x14ac:dyDescent="0.3">
      <c r="D742" s="10">
        <v>43224</v>
      </c>
      <c r="E742" s="9">
        <v>69.39</v>
      </c>
      <c r="F742" s="9">
        <v>2238500</v>
      </c>
      <c r="G742" t="s">
        <v>53</v>
      </c>
      <c r="H742" s="13">
        <f t="shared" si="11"/>
        <v>2.1663778162912435E-3</v>
      </c>
    </row>
    <row r="743" spans="4:8" x14ac:dyDescent="0.3">
      <c r="D743" s="10">
        <v>43227</v>
      </c>
      <c r="E743" s="9">
        <v>68.78</v>
      </c>
      <c r="F743" s="9">
        <v>1961200</v>
      </c>
      <c r="G743" t="s">
        <v>53</v>
      </c>
      <c r="H743" s="13">
        <f t="shared" si="11"/>
        <v>-8.7908920593745415E-3</v>
      </c>
    </row>
    <row r="744" spans="4:8" x14ac:dyDescent="0.3">
      <c r="D744" s="10">
        <v>43228</v>
      </c>
      <c r="E744" s="9">
        <v>67.25</v>
      </c>
      <c r="F744" s="9">
        <v>4789700</v>
      </c>
      <c r="G744" t="s">
        <v>53</v>
      </c>
      <c r="H744" s="13">
        <f t="shared" si="11"/>
        <v>-2.2244838615876724E-2</v>
      </c>
    </row>
    <row r="745" spans="4:8" x14ac:dyDescent="0.3">
      <c r="D745" s="10">
        <v>43229</v>
      </c>
      <c r="E745" s="9">
        <v>66.27</v>
      </c>
      <c r="F745" s="9">
        <v>3535000</v>
      </c>
      <c r="G745" t="s">
        <v>53</v>
      </c>
      <c r="H745" s="13">
        <f t="shared" si="11"/>
        <v>-1.4572490706319762E-2</v>
      </c>
    </row>
    <row r="746" spans="4:8" x14ac:dyDescent="0.3">
      <c r="D746" s="10">
        <v>43230</v>
      </c>
      <c r="E746" s="9">
        <v>67.02</v>
      </c>
      <c r="F746" s="9">
        <v>1909800</v>
      </c>
      <c r="G746" t="s">
        <v>53</v>
      </c>
      <c r="H746" s="13">
        <f t="shared" si="11"/>
        <v>1.1317338162064284E-2</v>
      </c>
    </row>
    <row r="747" spans="4:8" x14ac:dyDescent="0.3">
      <c r="D747" s="10">
        <v>43231</v>
      </c>
      <c r="E747" s="9">
        <v>67.16</v>
      </c>
      <c r="F747" s="9">
        <v>1541600</v>
      </c>
      <c r="G747" t="s">
        <v>53</v>
      </c>
      <c r="H747" s="13">
        <f t="shared" si="11"/>
        <v>2.0889286780065739E-3</v>
      </c>
    </row>
    <row r="748" spans="4:8" x14ac:dyDescent="0.3">
      <c r="D748" s="10">
        <v>43234</v>
      </c>
      <c r="E748" s="9">
        <v>67.11</v>
      </c>
      <c r="F748" s="9">
        <v>2843900</v>
      </c>
      <c r="G748" t="s">
        <v>53</v>
      </c>
      <c r="H748" s="13">
        <f t="shared" si="11"/>
        <v>-7.4449076831443063E-4</v>
      </c>
    </row>
    <row r="749" spans="4:8" x14ac:dyDescent="0.3">
      <c r="D749" s="10">
        <v>43235</v>
      </c>
      <c r="E749" s="9">
        <v>66.81</v>
      </c>
      <c r="F749" s="9">
        <v>4596100</v>
      </c>
      <c r="G749" t="s">
        <v>53</v>
      </c>
      <c r="H749" s="13">
        <f t="shared" si="11"/>
        <v>-4.4702726866338426E-3</v>
      </c>
    </row>
    <row r="750" spans="4:8" x14ac:dyDescent="0.3">
      <c r="D750" s="10">
        <v>43236</v>
      </c>
      <c r="E750" s="9">
        <v>66.150000000000006</v>
      </c>
      <c r="F750" s="9">
        <v>3652800</v>
      </c>
      <c r="G750" t="s">
        <v>53</v>
      </c>
      <c r="H750" s="13">
        <f t="shared" si="11"/>
        <v>-9.8787606645711207E-3</v>
      </c>
    </row>
    <row r="751" spans="4:8" x14ac:dyDescent="0.3">
      <c r="D751" s="10">
        <v>43237</v>
      </c>
      <c r="E751" s="9">
        <v>65.22</v>
      </c>
      <c r="F751" s="9">
        <v>3186800</v>
      </c>
      <c r="G751" t="s">
        <v>53</v>
      </c>
      <c r="H751" s="13">
        <f t="shared" si="11"/>
        <v>-1.4058956916099876E-2</v>
      </c>
    </row>
    <row r="752" spans="4:8" x14ac:dyDescent="0.3">
      <c r="D752" s="10">
        <v>43238</v>
      </c>
      <c r="E752" s="9">
        <v>64.930000000000007</v>
      </c>
      <c r="F752" s="9">
        <v>3145600</v>
      </c>
      <c r="G752" t="s">
        <v>53</v>
      </c>
      <c r="H752" s="13">
        <f t="shared" si="11"/>
        <v>-4.4464888071142602E-3</v>
      </c>
    </row>
    <row r="753" spans="4:8" x14ac:dyDescent="0.3">
      <c r="D753" s="10">
        <v>43241</v>
      </c>
      <c r="E753" s="9">
        <v>65.09</v>
      </c>
      <c r="F753" s="9">
        <v>2765000</v>
      </c>
      <c r="G753" t="s">
        <v>53</v>
      </c>
      <c r="H753" s="13">
        <f t="shared" si="11"/>
        <v>2.4641922069920928E-3</v>
      </c>
    </row>
    <row r="754" spans="4:8" x14ac:dyDescent="0.3">
      <c r="D754" s="10">
        <v>43242</v>
      </c>
      <c r="E754" s="9">
        <v>65.44</v>
      </c>
      <c r="F754" s="9">
        <v>2319500</v>
      </c>
      <c r="G754" t="s">
        <v>53</v>
      </c>
      <c r="H754" s="13">
        <f t="shared" si="11"/>
        <v>5.377170072207625E-3</v>
      </c>
    </row>
    <row r="755" spans="4:8" x14ac:dyDescent="0.3">
      <c r="D755" s="10">
        <v>43243</v>
      </c>
      <c r="E755" s="9">
        <v>66.47</v>
      </c>
      <c r="F755" s="9">
        <v>2820000</v>
      </c>
      <c r="G755" t="s">
        <v>53</v>
      </c>
      <c r="H755" s="13">
        <f t="shared" si="11"/>
        <v>1.5739608801956007E-2</v>
      </c>
    </row>
    <row r="756" spans="4:8" x14ac:dyDescent="0.3">
      <c r="D756" s="10">
        <v>43244</v>
      </c>
      <c r="E756" s="9">
        <v>66.84</v>
      </c>
      <c r="F756" s="9">
        <v>2442700</v>
      </c>
      <c r="G756" t="s">
        <v>53</v>
      </c>
      <c r="H756" s="13">
        <f t="shared" si="11"/>
        <v>5.5664209417783141E-3</v>
      </c>
    </row>
    <row r="757" spans="4:8" x14ac:dyDescent="0.3">
      <c r="D757" s="10">
        <v>43245</v>
      </c>
      <c r="E757" s="9">
        <v>67.22</v>
      </c>
      <c r="F757" s="9">
        <v>2039200</v>
      </c>
      <c r="G757" t="s">
        <v>53</v>
      </c>
      <c r="H757" s="13">
        <f t="shared" si="11"/>
        <v>5.6852184320765322E-3</v>
      </c>
    </row>
    <row r="758" spans="4:8" x14ac:dyDescent="0.3">
      <c r="D758" s="10">
        <v>43249</v>
      </c>
      <c r="E758" s="9">
        <v>67.62</v>
      </c>
      <c r="F758" s="9">
        <v>2758300</v>
      </c>
      <c r="G758" t="s">
        <v>53</v>
      </c>
      <c r="H758" s="13">
        <f t="shared" si="11"/>
        <v>5.9506099375186807E-3</v>
      </c>
    </row>
    <row r="759" spans="4:8" x14ac:dyDescent="0.3">
      <c r="D759" s="10">
        <v>43250</v>
      </c>
      <c r="E759" s="9">
        <v>68</v>
      </c>
      <c r="F759" s="9">
        <v>2947300</v>
      </c>
      <c r="G759" t="s">
        <v>53</v>
      </c>
      <c r="H759" s="13">
        <f t="shared" si="11"/>
        <v>5.6196391600117634E-3</v>
      </c>
    </row>
    <row r="760" spans="4:8" x14ac:dyDescent="0.3">
      <c r="D760" s="10">
        <v>43251</v>
      </c>
      <c r="E760" s="9">
        <v>67.95</v>
      </c>
      <c r="F760" s="9">
        <v>4301700</v>
      </c>
      <c r="G760" t="s">
        <v>53</v>
      </c>
      <c r="H760" s="13">
        <f t="shared" si="11"/>
        <v>-7.3529411764701707E-4</v>
      </c>
    </row>
    <row r="761" spans="4:8" x14ac:dyDescent="0.3">
      <c r="D761" s="10">
        <v>43252</v>
      </c>
      <c r="E761" s="9">
        <v>66.680000000000007</v>
      </c>
      <c r="F761" s="9">
        <v>2789700</v>
      </c>
      <c r="G761" t="s">
        <v>53</v>
      </c>
      <c r="H761" s="13">
        <f t="shared" si="11"/>
        <v>-1.8690213392200089E-2</v>
      </c>
    </row>
    <row r="762" spans="4:8" x14ac:dyDescent="0.3">
      <c r="D762" s="10">
        <v>43255</v>
      </c>
      <c r="E762" s="9">
        <v>66.05</v>
      </c>
      <c r="F762" s="9">
        <v>2205600</v>
      </c>
      <c r="G762" t="s">
        <v>53</v>
      </c>
      <c r="H762" s="13">
        <f t="shared" si="11"/>
        <v>-9.4481103779245589E-3</v>
      </c>
    </row>
    <row r="763" spans="4:8" x14ac:dyDescent="0.3">
      <c r="D763" s="10">
        <v>43256</v>
      </c>
      <c r="E763" s="9">
        <v>65.290000000000006</v>
      </c>
      <c r="F763" s="9">
        <v>3221900</v>
      </c>
      <c r="G763" t="s">
        <v>53</v>
      </c>
      <c r="H763" s="13">
        <f t="shared" si="11"/>
        <v>-1.1506434519303421E-2</v>
      </c>
    </row>
    <row r="764" spans="4:8" x14ac:dyDescent="0.3">
      <c r="D764" s="10">
        <v>43257</v>
      </c>
      <c r="E764" s="9">
        <v>63.81</v>
      </c>
      <c r="F764" s="9">
        <v>3976800</v>
      </c>
      <c r="G764" t="s">
        <v>53</v>
      </c>
      <c r="H764" s="13">
        <f t="shared" si="11"/>
        <v>-2.2668096186246038E-2</v>
      </c>
    </row>
    <row r="765" spans="4:8" x14ac:dyDescent="0.3">
      <c r="D765" s="10">
        <v>43258</v>
      </c>
      <c r="E765" s="9">
        <v>64.150000000000006</v>
      </c>
      <c r="F765" s="9">
        <v>3025200</v>
      </c>
      <c r="G765" t="s">
        <v>53</v>
      </c>
      <c r="H765" s="13">
        <f t="shared" si="11"/>
        <v>5.3283184453847892E-3</v>
      </c>
    </row>
    <row r="766" spans="4:8" x14ac:dyDescent="0.3">
      <c r="D766" s="10">
        <v>43259</v>
      </c>
      <c r="E766" s="9">
        <v>64.11</v>
      </c>
      <c r="F766" s="9">
        <v>2090800</v>
      </c>
      <c r="G766" t="s">
        <v>53</v>
      </c>
      <c r="H766" s="13">
        <f t="shared" si="11"/>
        <v>-6.2353858144982457E-4</v>
      </c>
    </row>
    <row r="767" spans="4:8" x14ac:dyDescent="0.3">
      <c r="D767" s="10">
        <v>43262</v>
      </c>
      <c r="E767" s="9">
        <v>62.93</v>
      </c>
      <c r="F767" s="9">
        <v>4329700</v>
      </c>
      <c r="G767" t="s">
        <v>53</v>
      </c>
      <c r="H767" s="13">
        <f t="shared" si="11"/>
        <v>-1.8405864919669314E-2</v>
      </c>
    </row>
    <row r="768" spans="4:8" x14ac:dyDescent="0.3">
      <c r="D768" s="10">
        <v>43263</v>
      </c>
      <c r="E768" s="9">
        <v>63.57</v>
      </c>
      <c r="F768" s="9">
        <v>4908300</v>
      </c>
      <c r="G768" t="s">
        <v>53</v>
      </c>
      <c r="H768" s="13">
        <f t="shared" si="11"/>
        <v>1.0170030192277142E-2</v>
      </c>
    </row>
    <row r="769" spans="4:8" x14ac:dyDescent="0.3">
      <c r="D769" s="10">
        <v>43264</v>
      </c>
      <c r="E769" s="9">
        <v>63.46</v>
      </c>
      <c r="F769" s="9">
        <v>3539400</v>
      </c>
      <c r="G769" t="s">
        <v>53</v>
      </c>
      <c r="H769" s="13">
        <f t="shared" si="11"/>
        <v>-1.7303759635047889E-3</v>
      </c>
    </row>
    <row r="770" spans="4:8" x14ac:dyDescent="0.3">
      <c r="D770" s="10">
        <v>43265</v>
      </c>
      <c r="E770" s="9">
        <v>64.62</v>
      </c>
      <c r="F770" s="9">
        <v>3694400</v>
      </c>
      <c r="G770" t="s">
        <v>53</v>
      </c>
      <c r="H770" s="13">
        <f t="shared" si="11"/>
        <v>1.8279231011660946E-2</v>
      </c>
    </row>
    <row r="771" spans="4:8" x14ac:dyDescent="0.3">
      <c r="D771" s="10">
        <v>43266</v>
      </c>
      <c r="E771" s="9">
        <v>65.05</v>
      </c>
      <c r="F771" s="9">
        <v>5315100</v>
      </c>
      <c r="G771" t="s">
        <v>53</v>
      </c>
      <c r="H771" s="13">
        <f t="shared" si="11"/>
        <v>6.654286598576177E-3</v>
      </c>
    </row>
    <row r="772" spans="4:8" x14ac:dyDescent="0.3">
      <c r="D772" s="10">
        <v>43269</v>
      </c>
      <c r="E772" s="9">
        <v>65.459999999999994</v>
      </c>
      <c r="F772" s="9">
        <v>3214100</v>
      </c>
      <c r="G772" t="s">
        <v>53</v>
      </c>
      <c r="H772" s="13">
        <f t="shared" ref="H772:H835" si="12">(E772-E771)/E771</f>
        <v>6.3028439661798096E-3</v>
      </c>
    </row>
    <row r="773" spans="4:8" x14ac:dyDescent="0.3">
      <c r="D773" s="10">
        <v>43270</v>
      </c>
      <c r="E773" s="9">
        <v>66.87</v>
      </c>
      <c r="F773" s="9">
        <v>5873000</v>
      </c>
      <c r="G773" t="s">
        <v>53</v>
      </c>
      <c r="H773" s="13">
        <f t="shared" si="12"/>
        <v>2.1539871677360389E-2</v>
      </c>
    </row>
    <row r="774" spans="4:8" x14ac:dyDescent="0.3">
      <c r="D774" s="10">
        <v>43271</v>
      </c>
      <c r="E774" s="9">
        <v>66.900000000000006</v>
      </c>
      <c r="F774" s="9">
        <v>3062400</v>
      </c>
      <c r="G774" t="s">
        <v>53</v>
      </c>
      <c r="H774" s="13">
        <f t="shared" si="12"/>
        <v>4.4863167339615872E-4</v>
      </c>
    </row>
    <row r="775" spans="4:8" x14ac:dyDescent="0.3">
      <c r="D775" s="10">
        <v>43272</v>
      </c>
      <c r="E775" s="9">
        <v>67.47</v>
      </c>
      <c r="F775" s="9">
        <v>3129600</v>
      </c>
      <c r="G775" t="s">
        <v>53</v>
      </c>
      <c r="H775" s="13">
        <f t="shared" si="12"/>
        <v>8.5201793721972063E-3</v>
      </c>
    </row>
    <row r="776" spans="4:8" x14ac:dyDescent="0.3">
      <c r="D776" s="10">
        <v>43273</v>
      </c>
      <c r="E776" s="9">
        <v>67.349999999999994</v>
      </c>
      <c r="F776" s="9">
        <v>3148800</v>
      </c>
      <c r="G776" t="s">
        <v>53</v>
      </c>
      <c r="H776" s="13">
        <f t="shared" si="12"/>
        <v>-1.7785682525567593E-3</v>
      </c>
    </row>
    <row r="777" spans="4:8" x14ac:dyDescent="0.3">
      <c r="D777" s="10">
        <v>43276</v>
      </c>
      <c r="E777" s="9">
        <v>69.03</v>
      </c>
      <c r="F777" s="9">
        <v>3942100</v>
      </c>
      <c r="G777" t="s">
        <v>53</v>
      </c>
      <c r="H777" s="13">
        <f t="shared" si="12"/>
        <v>2.4944320712694982E-2</v>
      </c>
    </row>
    <row r="778" spans="4:8" x14ac:dyDescent="0.3">
      <c r="D778" s="10">
        <v>43277</v>
      </c>
      <c r="E778" s="9">
        <v>69.3</v>
      </c>
      <c r="F778" s="9">
        <v>3363000</v>
      </c>
      <c r="G778" t="s">
        <v>53</v>
      </c>
      <c r="H778" s="13">
        <f t="shared" si="12"/>
        <v>3.9113428943936841E-3</v>
      </c>
    </row>
    <row r="779" spans="4:8" x14ac:dyDescent="0.3">
      <c r="D779" s="10">
        <v>43278</v>
      </c>
      <c r="E779" s="9">
        <v>69.849999999999994</v>
      </c>
      <c r="F779" s="9">
        <v>4191600</v>
      </c>
      <c r="G779" t="s">
        <v>53</v>
      </c>
      <c r="H779" s="13">
        <f t="shared" si="12"/>
        <v>7.9365079365078962E-3</v>
      </c>
    </row>
    <row r="780" spans="4:8" x14ac:dyDescent="0.3">
      <c r="D780" s="10">
        <v>43279</v>
      </c>
      <c r="E780" s="9">
        <v>69.34</v>
      </c>
      <c r="F780" s="9">
        <v>2174800</v>
      </c>
      <c r="G780" t="s">
        <v>53</v>
      </c>
      <c r="H780" s="13">
        <f t="shared" si="12"/>
        <v>-7.3013600572654396E-3</v>
      </c>
    </row>
    <row r="781" spans="4:8" x14ac:dyDescent="0.3">
      <c r="D781" s="10">
        <v>43280</v>
      </c>
      <c r="E781" s="9">
        <v>69.25</v>
      </c>
      <c r="F781" s="9">
        <v>2941900</v>
      </c>
      <c r="G781" t="s">
        <v>53</v>
      </c>
      <c r="H781" s="13">
        <f t="shared" si="12"/>
        <v>-1.2979521199885118E-3</v>
      </c>
    </row>
    <row r="782" spans="4:8" x14ac:dyDescent="0.3">
      <c r="D782" s="10">
        <v>43283</v>
      </c>
      <c r="E782" s="9">
        <v>70.05</v>
      </c>
      <c r="F782" s="9">
        <v>2211700</v>
      </c>
      <c r="G782" t="s">
        <v>53</v>
      </c>
      <c r="H782" s="13">
        <f t="shared" si="12"/>
        <v>1.1552346570397071E-2</v>
      </c>
    </row>
    <row r="783" spans="4:8" x14ac:dyDescent="0.3">
      <c r="D783" s="10">
        <v>43284</v>
      </c>
      <c r="E783" s="9">
        <v>70.5</v>
      </c>
      <c r="F783" s="9">
        <v>2132100</v>
      </c>
      <c r="G783" t="s">
        <v>53</v>
      </c>
      <c r="H783" s="13">
        <f t="shared" si="12"/>
        <v>6.4239828693790557E-3</v>
      </c>
    </row>
    <row r="784" spans="4:8" x14ac:dyDescent="0.3">
      <c r="D784" s="10">
        <v>43286</v>
      </c>
      <c r="E784" s="9">
        <v>71.13</v>
      </c>
      <c r="F784" s="9">
        <v>4157000</v>
      </c>
      <c r="G784" t="s">
        <v>53</v>
      </c>
      <c r="H784" s="13">
        <f t="shared" si="12"/>
        <v>8.9361702127658937E-3</v>
      </c>
    </row>
    <row r="785" spans="4:8" x14ac:dyDescent="0.3">
      <c r="D785" s="10">
        <v>43287</v>
      </c>
      <c r="E785" s="9">
        <v>71.56</v>
      </c>
      <c r="F785" s="9">
        <v>2315100</v>
      </c>
      <c r="G785" t="s">
        <v>53</v>
      </c>
      <c r="H785" s="13">
        <f t="shared" si="12"/>
        <v>6.0452692253621099E-3</v>
      </c>
    </row>
    <row r="786" spans="4:8" x14ac:dyDescent="0.3">
      <c r="D786" s="10">
        <v>43290</v>
      </c>
      <c r="E786" s="9">
        <v>68.87</v>
      </c>
      <c r="F786" s="9">
        <v>4302600</v>
      </c>
      <c r="G786" t="s">
        <v>53</v>
      </c>
      <c r="H786" s="13">
        <f t="shared" si="12"/>
        <v>-3.7590832867523724E-2</v>
      </c>
    </row>
    <row r="787" spans="4:8" x14ac:dyDescent="0.3">
      <c r="D787" s="10">
        <v>43291</v>
      </c>
      <c r="E787" s="9">
        <v>69.78</v>
      </c>
      <c r="F787" s="9">
        <v>3829500</v>
      </c>
      <c r="G787" t="s">
        <v>53</v>
      </c>
      <c r="H787" s="13">
        <f t="shared" si="12"/>
        <v>1.321330042108315E-2</v>
      </c>
    </row>
    <row r="788" spans="4:8" x14ac:dyDescent="0.3">
      <c r="D788" s="10">
        <v>43292</v>
      </c>
      <c r="E788" s="9">
        <v>70.75</v>
      </c>
      <c r="F788" s="9">
        <v>2815400</v>
      </c>
      <c r="G788" t="s">
        <v>53</v>
      </c>
      <c r="H788" s="13">
        <f t="shared" si="12"/>
        <v>1.3900831183720248E-2</v>
      </c>
    </row>
    <row r="789" spans="4:8" x14ac:dyDescent="0.3">
      <c r="D789" s="10">
        <v>43293</v>
      </c>
      <c r="E789" s="9">
        <v>70.38</v>
      </c>
      <c r="F789" s="9">
        <v>4186400</v>
      </c>
      <c r="G789" t="s">
        <v>53</v>
      </c>
      <c r="H789" s="13">
        <f t="shared" si="12"/>
        <v>-5.2296819787986506E-3</v>
      </c>
    </row>
    <row r="790" spans="4:8" x14ac:dyDescent="0.3">
      <c r="D790" s="10">
        <v>43294</v>
      </c>
      <c r="E790" s="9">
        <v>70.349999999999994</v>
      </c>
      <c r="F790" s="9">
        <v>2432200</v>
      </c>
      <c r="G790" t="s">
        <v>53</v>
      </c>
      <c r="H790" s="13">
        <f t="shared" si="12"/>
        <v>-4.2625745950555755E-4</v>
      </c>
    </row>
    <row r="791" spans="4:8" x14ac:dyDescent="0.3">
      <c r="D791" s="10">
        <v>43297</v>
      </c>
      <c r="E791" s="9">
        <v>70.42</v>
      </c>
      <c r="F791" s="9">
        <v>2367000</v>
      </c>
      <c r="G791" t="s">
        <v>53</v>
      </c>
      <c r="H791" s="13">
        <f t="shared" si="12"/>
        <v>9.9502487562199565E-4</v>
      </c>
    </row>
    <row r="792" spans="4:8" x14ac:dyDescent="0.3">
      <c r="D792" s="10">
        <v>43298</v>
      </c>
      <c r="E792" s="9">
        <v>70.44</v>
      </c>
      <c r="F792" s="9">
        <v>2411700</v>
      </c>
      <c r="G792" t="s">
        <v>53</v>
      </c>
      <c r="H792" s="13">
        <f t="shared" si="12"/>
        <v>2.8401022436802076E-4</v>
      </c>
    </row>
    <row r="793" spans="4:8" x14ac:dyDescent="0.3">
      <c r="D793" s="10">
        <v>43299</v>
      </c>
      <c r="E793" s="9">
        <v>70.239999999999995</v>
      </c>
      <c r="F793" s="9">
        <v>2561000</v>
      </c>
      <c r="G793" t="s">
        <v>53</v>
      </c>
      <c r="H793" s="13">
        <f t="shared" si="12"/>
        <v>-2.8392958546280926E-3</v>
      </c>
    </row>
    <row r="794" spans="4:8" x14ac:dyDescent="0.3">
      <c r="D794" s="10">
        <v>43300</v>
      </c>
      <c r="E794" s="9">
        <v>70.64</v>
      </c>
      <c r="F794" s="9">
        <v>2055100</v>
      </c>
      <c r="G794" t="s">
        <v>53</v>
      </c>
      <c r="H794" s="13">
        <f t="shared" si="12"/>
        <v>5.6947608200456391E-3</v>
      </c>
    </row>
    <row r="795" spans="4:8" x14ac:dyDescent="0.3">
      <c r="D795" s="10">
        <v>43301</v>
      </c>
      <c r="E795" s="9">
        <v>70.41</v>
      </c>
      <c r="F795" s="9">
        <v>2440900</v>
      </c>
      <c r="G795" t="s">
        <v>53</v>
      </c>
      <c r="H795" s="13">
        <f t="shared" si="12"/>
        <v>-3.2559456398641561E-3</v>
      </c>
    </row>
    <row r="796" spans="4:8" x14ac:dyDescent="0.3">
      <c r="D796" s="10">
        <v>43304</v>
      </c>
      <c r="E796" s="9">
        <v>69.44</v>
      </c>
      <c r="F796" s="9">
        <v>2754800</v>
      </c>
      <c r="G796" t="s">
        <v>53</v>
      </c>
      <c r="H796" s="13">
        <f t="shared" si="12"/>
        <v>-1.3776452208493096E-2</v>
      </c>
    </row>
    <row r="797" spans="4:8" x14ac:dyDescent="0.3">
      <c r="D797" s="10">
        <v>43305</v>
      </c>
      <c r="E797" s="9">
        <v>69.06</v>
      </c>
      <c r="F797" s="9">
        <v>4202000</v>
      </c>
      <c r="G797" t="s">
        <v>53</v>
      </c>
      <c r="H797" s="13">
        <f t="shared" si="12"/>
        <v>-5.4723502304146812E-3</v>
      </c>
    </row>
    <row r="798" spans="4:8" x14ac:dyDescent="0.3">
      <c r="D798" s="10">
        <v>43306</v>
      </c>
      <c r="E798" s="9">
        <v>69.38</v>
      </c>
      <c r="F798" s="9">
        <v>2581500</v>
      </c>
      <c r="G798" t="s">
        <v>53</v>
      </c>
      <c r="H798" s="13">
        <f t="shared" si="12"/>
        <v>4.6336518969011461E-3</v>
      </c>
    </row>
    <row r="799" spans="4:8" x14ac:dyDescent="0.3">
      <c r="D799" s="10">
        <v>43307</v>
      </c>
      <c r="E799" s="9">
        <v>71.040000000000006</v>
      </c>
      <c r="F799" s="9">
        <v>4758200</v>
      </c>
      <c r="G799" t="s">
        <v>53</v>
      </c>
      <c r="H799" s="13">
        <f t="shared" si="12"/>
        <v>2.3926203516863805E-2</v>
      </c>
    </row>
    <row r="800" spans="4:8" x14ac:dyDescent="0.3">
      <c r="D800" s="10">
        <v>43308</v>
      </c>
      <c r="E800" s="9">
        <v>71.14</v>
      </c>
      <c r="F800" s="9">
        <v>3276100</v>
      </c>
      <c r="G800" t="s">
        <v>53</v>
      </c>
      <c r="H800" s="13">
        <f t="shared" si="12"/>
        <v>1.4076576576575776E-3</v>
      </c>
    </row>
    <row r="801" spans="4:8" x14ac:dyDescent="0.3">
      <c r="D801" s="10">
        <v>43311</v>
      </c>
      <c r="E801" s="9">
        <v>70.400000000000006</v>
      </c>
      <c r="F801" s="9">
        <v>2004700</v>
      </c>
      <c r="G801" t="s">
        <v>53</v>
      </c>
      <c r="H801" s="13">
        <f t="shared" si="12"/>
        <v>-1.0402024177677747E-2</v>
      </c>
    </row>
    <row r="802" spans="4:8" x14ac:dyDescent="0.3">
      <c r="D802" s="10">
        <v>43312</v>
      </c>
      <c r="E802" s="9">
        <v>71.14</v>
      </c>
      <c r="F802" s="9">
        <v>3219000</v>
      </c>
      <c r="G802" t="s">
        <v>53</v>
      </c>
      <c r="H802" s="13">
        <f t="shared" si="12"/>
        <v>1.0511363636363564E-2</v>
      </c>
    </row>
    <row r="803" spans="4:8" x14ac:dyDescent="0.3">
      <c r="D803" s="10">
        <v>43313</v>
      </c>
      <c r="E803" s="9">
        <v>70.3</v>
      </c>
      <c r="F803" s="9">
        <v>2172700</v>
      </c>
      <c r="G803" t="s">
        <v>53</v>
      </c>
      <c r="H803" s="13">
        <f t="shared" si="12"/>
        <v>-1.1807703120607301E-2</v>
      </c>
    </row>
    <row r="804" spans="4:8" x14ac:dyDescent="0.3">
      <c r="D804" s="10">
        <v>43314</v>
      </c>
      <c r="E804" s="9">
        <v>70.489999999999995</v>
      </c>
      <c r="F804" s="9">
        <v>2404500</v>
      </c>
      <c r="G804" t="s">
        <v>53</v>
      </c>
      <c r="H804" s="13">
        <f t="shared" si="12"/>
        <v>2.7027027027026703E-3</v>
      </c>
    </row>
    <row r="805" spans="4:8" x14ac:dyDescent="0.3">
      <c r="D805" s="10">
        <v>43315</v>
      </c>
      <c r="E805" s="9">
        <v>71.180000000000007</v>
      </c>
      <c r="F805" s="9">
        <v>1563900</v>
      </c>
      <c r="G805" t="s">
        <v>53</v>
      </c>
      <c r="H805" s="13">
        <f t="shared" si="12"/>
        <v>9.7886224996455093E-3</v>
      </c>
    </row>
    <row r="806" spans="4:8" x14ac:dyDescent="0.3">
      <c r="D806" s="10">
        <v>43318</v>
      </c>
      <c r="E806" s="9">
        <v>71.27</v>
      </c>
      <c r="F806" s="9">
        <v>1622200</v>
      </c>
      <c r="G806" t="s">
        <v>53</v>
      </c>
      <c r="H806" s="13">
        <f t="shared" si="12"/>
        <v>1.2644001123909693E-3</v>
      </c>
    </row>
    <row r="807" spans="4:8" x14ac:dyDescent="0.3">
      <c r="D807" s="10">
        <v>43319</v>
      </c>
      <c r="E807" s="9">
        <v>71.239999999999995</v>
      </c>
      <c r="F807" s="9">
        <v>1781600</v>
      </c>
      <c r="G807" t="s">
        <v>53</v>
      </c>
      <c r="H807" s="13">
        <f t="shared" si="12"/>
        <v>-4.2093447453348025E-4</v>
      </c>
    </row>
    <row r="808" spans="4:8" x14ac:dyDescent="0.3">
      <c r="D808" s="10">
        <v>43320</v>
      </c>
      <c r="E808" s="9">
        <v>70.930000000000007</v>
      </c>
      <c r="F808" s="9">
        <v>2040000</v>
      </c>
      <c r="G808" t="s">
        <v>53</v>
      </c>
      <c r="H808" s="13">
        <f t="shared" si="12"/>
        <v>-4.3514879281300965E-3</v>
      </c>
    </row>
    <row r="809" spans="4:8" x14ac:dyDescent="0.3">
      <c r="D809" s="10">
        <v>43321</v>
      </c>
      <c r="E809" s="9">
        <v>70.98</v>
      </c>
      <c r="F809" s="9">
        <v>2057600</v>
      </c>
      <c r="G809" t="s">
        <v>53</v>
      </c>
      <c r="H809" s="13">
        <f t="shared" si="12"/>
        <v>7.0492034400108775E-4</v>
      </c>
    </row>
    <row r="810" spans="4:8" x14ac:dyDescent="0.3">
      <c r="D810" s="10">
        <v>43322</v>
      </c>
      <c r="E810" s="9">
        <v>70.849999999999994</v>
      </c>
      <c r="F810" s="9">
        <v>1796200</v>
      </c>
      <c r="G810" t="s">
        <v>53</v>
      </c>
      <c r="H810" s="13">
        <f t="shared" si="12"/>
        <v>-1.8315018315019675E-3</v>
      </c>
    </row>
    <row r="811" spans="4:8" x14ac:dyDescent="0.3">
      <c r="D811" s="10">
        <v>43325</v>
      </c>
      <c r="E811" s="9">
        <v>70.94</v>
      </c>
      <c r="F811" s="9">
        <v>2018800</v>
      </c>
      <c r="G811" t="s">
        <v>53</v>
      </c>
      <c r="H811" s="13">
        <f t="shared" si="12"/>
        <v>1.2702893436838873E-3</v>
      </c>
    </row>
    <row r="812" spans="4:8" x14ac:dyDescent="0.3">
      <c r="D812" s="10">
        <v>43326</v>
      </c>
      <c r="E812" s="9">
        <v>71.02</v>
      </c>
      <c r="F812" s="9">
        <v>1174500</v>
      </c>
      <c r="G812" t="s">
        <v>53</v>
      </c>
      <c r="H812" s="13">
        <f t="shared" si="12"/>
        <v>1.127713560755544E-3</v>
      </c>
    </row>
    <row r="813" spans="4:8" x14ac:dyDescent="0.3">
      <c r="D813" s="10">
        <v>43327</v>
      </c>
      <c r="E813" s="9">
        <v>71.77</v>
      </c>
      <c r="F813" s="9">
        <v>2352900</v>
      </c>
      <c r="G813" t="s">
        <v>53</v>
      </c>
      <c r="H813" s="13">
        <f t="shared" si="12"/>
        <v>1.0560405519571952E-2</v>
      </c>
    </row>
    <row r="814" spans="4:8" x14ac:dyDescent="0.3">
      <c r="D814" s="10">
        <v>43328</v>
      </c>
      <c r="E814" s="9">
        <v>72.34</v>
      </c>
      <c r="F814" s="9">
        <v>1803100</v>
      </c>
      <c r="G814" t="s">
        <v>53</v>
      </c>
      <c r="H814" s="13">
        <f t="shared" si="12"/>
        <v>7.9420370628397307E-3</v>
      </c>
    </row>
    <row r="815" spans="4:8" x14ac:dyDescent="0.3">
      <c r="D815" s="10">
        <v>43329</v>
      </c>
      <c r="E815" s="9">
        <v>72.5</v>
      </c>
      <c r="F815" s="9">
        <v>2134300</v>
      </c>
      <c r="G815" t="s">
        <v>53</v>
      </c>
      <c r="H815" s="13">
        <f t="shared" si="12"/>
        <v>2.2117777163394607E-3</v>
      </c>
    </row>
    <row r="816" spans="4:8" x14ac:dyDescent="0.3">
      <c r="D816" s="10">
        <v>43332</v>
      </c>
      <c r="E816" s="9">
        <v>72.180000000000007</v>
      </c>
      <c r="F816" s="9">
        <v>2279900</v>
      </c>
      <c r="G816" t="s">
        <v>53</v>
      </c>
      <c r="H816" s="13">
        <f t="shared" si="12"/>
        <v>-4.4137931034481815E-3</v>
      </c>
    </row>
    <row r="817" spans="4:8" x14ac:dyDescent="0.3">
      <c r="D817" s="10">
        <v>43333</v>
      </c>
      <c r="E817" s="9">
        <v>71.650000000000006</v>
      </c>
      <c r="F817" s="9">
        <v>3703300</v>
      </c>
      <c r="G817" t="s">
        <v>53</v>
      </c>
      <c r="H817" s="13">
        <f t="shared" si="12"/>
        <v>-7.3427542255472579E-3</v>
      </c>
    </row>
    <row r="818" spans="4:8" x14ac:dyDescent="0.3">
      <c r="D818" s="10">
        <v>43334</v>
      </c>
      <c r="E818" s="9">
        <v>70.739999999999995</v>
      </c>
      <c r="F818" s="9">
        <v>2680400</v>
      </c>
      <c r="G818" t="s">
        <v>53</v>
      </c>
      <c r="H818" s="13">
        <f t="shared" si="12"/>
        <v>-1.2700628053035739E-2</v>
      </c>
    </row>
    <row r="819" spans="4:8" x14ac:dyDescent="0.3">
      <c r="D819" s="10">
        <v>43335</v>
      </c>
      <c r="E819" s="9">
        <v>71.36</v>
      </c>
      <c r="F819" s="9">
        <v>2421600</v>
      </c>
      <c r="G819" t="s">
        <v>53</v>
      </c>
      <c r="H819" s="13">
        <f t="shared" si="12"/>
        <v>8.7644896805202793E-3</v>
      </c>
    </row>
    <row r="820" spans="4:8" x14ac:dyDescent="0.3">
      <c r="D820" s="10">
        <v>43336</v>
      </c>
      <c r="E820" s="9">
        <v>71.55</v>
      </c>
      <c r="F820" s="9">
        <v>1626000</v>
      </c>
      <c r="G820" t="s">
        <v>53</v>
      </c>
      <c r="H820" s="13">
        <f t="shared" si="12"/>
        <v>2.6625560538116274E-3</v>
      </c>
    </row>
    <row r="821" spans="4:8" x14ac:dyDescent="0.3">
      <c r="D821" s="10">
        <v>43339</v>
      </c>
      <c r="E821" s="9">
        <v>71.16</v>
      </c>
      <c r="F821" s="9">
        <v>2205900</v>
      </c>
      <c r="G821" t="s">
        <v>53</v>
      </c>
      <c r="H821" s="13">
        <f t="shared" si="12"/>
        <v>-5.4507337526205528E-3</v>
      </c>
    </row>
    <row r="822" spans="4:8" x14ac:dyDescent="0.3">
      <c r="D822" s="10">
        <v>43340</v>
      </c>
      <c r="E822" s="9">
        <v>71.11</v>
      </c>
      <c r="F822" s="9">
        <v>2020700</v>
      </c>
      <c r="G822" t="s">
        <v>53</v>
      </c>
      <c r="H822" s="13">
        <f t="shared" si="12"/>
        <v>-7.026419336705616E-4</v>
      </c>
    </row>
    <row r="823" spans="4:8" x14ac:dyDescent="0.3">
      <c r="D823" s="10">
        <v>43341</v>
      </c>
      <c r="E823" s="9">
        <v>71.7</v>
      </c>
      <c r="F823" s="9">
        <v>1702100</v>
      </c>
      <c r="G823" t="s">
        <v>53</v>
      </c>
      <c r="H823" s="13">
        <f t="shared" si="12"/>
        <v>8.2970046406975594E-3</v>
      </c>
    </row>
    <row r="824" spans="4:8" x14ac:dyDescent="0.3">
      <c r="D824" s="10">
        <v>43342</v>
      </c>
      <c r="E824" s="9">
        <v>71.81</v>
      </c>
      <c r="F824" s="9">
        <v>1765500</v>
      </c>
      <c r="G824" t="s">
        <v>53</v>
      </c>
      <c r="H824" s="13">
        <f t="shared" si="12"/>
        <v>1.5341701534170072E-3</v>
      </c>
    </row>
    <row r="825" spans="4:8" x14ac:dyDescent="0.3">
      <c r="D825" s="10">
        <v>43343</v>
      </c>
      <c r="E825" s="9">
        <v>71.73</v>
      </c>
      <c r="F825" s="9">
        <v>3109600</v>
      </c>
      <c r="G825" t="s">
        <v>53</v>
      </c>
      <c r="H825" s="13">
        <f t="shared" si="12"/>
        <v>-1.1140509678317545E-3</v>
      </c>
    </row>
    <row r="826" spans="4:8" x14ac:dyDescent="0.3">
      <c r="D826" s="10">
        <v>43347</v>
      </c>
      <c r="E826" s="9">
        <v>72.260000000000005</v>
      </c>
      <c r="F826" s="9">
        <v>2150300</v>
      </c>
      <c r="G826" t="s">
        <v>53</v>
      </c>
      <c r="H826" s="13">
        <f t="shared" si="12"/>
        <v>7.388819183047555E-3</v>
      </c>
    </row>
    <row r="827" spans="4:8" x14ac:dyDescent="0.3">
      <c r="D827" s="10">
        <v>43348</v>
      </c>
      <c r="E827" s="9">
        <v>73.239999999999995</v>
      </c>
      <c r="F827" s="9">
        <v>2121700</v>
      </c>
      <c r="G827" t="s">
        <v>53</v>
      </c>
      <c r="H827" s="13">
        <f t="shared" si="12"/>
        <v>1.3562136728480344E-2</v>
      </c>
    </row>
    <row r="828" spans="4:8" x14ac:dyDescent="0.3">
      <c r="D828" s="10">
        <v>43349</v>
      </c>
      <c r="E828" s="9">
        <v>73.33</v>
      </c>
      <c r="F828" s="9">
        <v>2113200</v>
      </c>
      <c r="G828" t="s">
        <v>53</v>
      </c>
      <c r="H828" s="13">
        <f t="shared" si="12"/>
        <v>1.2288367012561908E-3</v>
      </c>
    </row>
    <row r="829" spans="4:8" x14ac:dyDescent="0.3">
      <c r="D829" s="10">
        <v>43350</v>
      </c>
      <c r="E829" s="9">
        <v>72.680000000000007</v>
      </c>
      <c r="F829" s="9">
        <v>3034100</v>
      </c>
      <c r="G829" t="s">
        <v>53</v>
      </c>
      <c r="H829" s="13">
        <f t="shared" si="12"/>
        <v>-8.8640392745123614E-3</v>
      </c>
    </row>
    <row r="830" spans="4:8" x14ac:dyDescent="0.3">
      <c r="D830" s="10">
        <v>43353</v>
      </c>
      <c r="E830" s="9">
        <v>73.400000000000006</v>
      </c>
      <c r="F830" s="9">
        <v>2481500</v>
      </c>
      <c r="G830" t="s">
        <v>53</v>
      </c>
      <c r="H830" s="13">
        <f t="shared" si="12"/>
        <v>9.9064391854705395E-3</v>
      </c>
    </row>
    <row r="831" spans="4:8" x14ac:dyDescent="0.3">
      <c r="D831" s="10">
        <v>43354</v>
      </c>
      <c r="E831" s="9">
        <v>72.98</v>
      </c>
      <c r="F831" s="9">
        <v>2095300</v>
      </c>
      <c r="G831" t="s">
        <v>53</v>
      </c>
      <c r="H831" s="13">
        <f t="shared" si="12"/>
        <v>-5.7220708446866714E-3</v>
      </c>
    </row>
    <row r="832" spans="4:8" x14ac:dyDescent="0.3">
      <c r="D832" s="10">
        <v>43355</v>
      </c>
      <c r="E832" s="9">
        <v>72.510000000000005</v>
      </c>
      <c r="F832" s="9">
        <v>2167900</v>
      </c>
      <c r="G832" t="s">
        <v>53</v>
      </c>
      <c r="H832" s="13">
        <f t="shared" si="12"/>
        <v>-6.4401205809810746E-3</v>
      </c>
    </row>
    <row r="833" spans="4:8" x14ac:dyDescent="0.3">
      <c r="D833" s="10">
        <v>43356</v>
      </c>
      <c r="E833" s="9">
        <v>72.97</v>
      </c>
      <c r="F833" s="9">
        <v>2201900</v>
      </c>
      <c r="G833" t="s">
        <v>53</v>
      </c>
      <c r="H833" s="13">
        <f t="shared" si="12"/>
        <v>6.3439525582677384E-3</v>
      </c>
    </row>
    <row r="834" spans="4:8" x14ac:dyDescent="0.3">
      <c r="D834" s="10">
        <v>43357</v>
      </c>
      <c r="E834" s="9">
        <v>72.599999999999994</v>
      </c>
      <c r="F834" s="9">
        <v>1866000</v>
      </c>
      <c r="G834" t="s">
        <v>53</v>
      </c>
      <c r="H834" s="13">
        <f t="shared" si="12"/>
        <v>-5.0705769494313359E-3</v>
      </c>
    </row>
    <row r="835" spans="4:8" x14ac:dyDescent="0.3">
      <c r="D835" s="10">
        <v>43360</v>
      </c>
      <c r="E835" s="9">
        <v>72.8</v>
      </c>
      <c r="F835" s="9">
        <v>1706500</v>
      </c>
      <c r="G835" t="s">
        <v>53</v>
      </c>
      <c r="H835" s="13">
        <f t="shared" si="12"/>
        <v>2.754820936639158E-3</v>
      </c>
    </row>
    <row r="836" spans="4:8" x14ac:dyDescent="0.3">
      <c r="D836" s="10">
        <v>43361</v>
      </c>
      <c r="E836" s="9">
        <v>72.430000000000007</v>
      </c>
      <c r="F836" s="9">
        <v>2099800</v>
      </c>
      <c r="G836" t="s">
        <v>53</v>
      </c>
      <c r="H836" s="13">
        <f t="shared" ref="H836:H899" si="13">(E836-E835)/E835</f>
        <v>-5.0824175824174499E-3</v>
      </c>
    </row>
    <row r="837" spans="4:8" x14ac:dyDescent="0.3">
      <c r="D837" s="10">
        <v>43362</v>
      </c>
      <c r="E837" s="9">
        <v>70.98</v>
      </c>
      <c r="F837" s="9">
        <v>1976100</v>
      </c>
      <c r="G837" t="s">
        <v>53</v>
      </c>
      <c r="H837" s="13">
        <f t="shared" si="13"/>
        <v>-2.0019329007317448E-2</v>
      </c>
    </row>
    <row r="838" spans="4:8" x14ac:dyDescent="0.3">
      <c r="D838" s="10">
        <v>43363</v>
      </c>
      <c r="E838" s="9">
        <v>71.08</v>
      </c>
      <c r="F838" s="9">
        <v>2111000</v>
      </c>
      <c r="G838" t="s">
        <v>53</v>
      </c>
      <c r="H838" s="13">
        <f t="shared" si="13"/>
        <v>1.4088475626936364E-3</v>
      </c>
    </row>
    <row r="839" spans="4:8" x14ac:dyDescent="0.3">
      <c r="D839" s="10">
        <v>43364</v>
      </c>
      <c r="E839" s="9">
        <v>71.400000000000006</v>
      </c>
      <c r="F839" s="9">
        <v>4336800</v>
      </c>
      <c r="G839" t="s">
        <v>53</v>
      </c>
      <c r="H839" s="13">
        <f t="shared" si="13"/>
        <v>4.5019696117052253E-3</v>
      </c>
    </row>
    <row r="840" spans="4:8" x14ac:dyDescent="0.3">
      <c r="D840" s="10">
        <v>43367</v>
      </c>
      <c r="E840" s="9">
        <v>70.64</v>
      </c>
      <c r="F840" s="9">
        <v>1838000</v>
      </c>
      <c r="G840" t="s">
        <v>53</v>
      </c>
      <c r="H840" s="13">
        <f t="shared" si="13"/>
        <v>-1.0644257703081304E-2</v>
      </c>
    </row>
    <row r="841" spans="4:8" x14ac:dyDescent="0.3">
      <c r="D841" s="10">
        <v>43368</v>
      </c>
      <c r="E841" s="9">
        <v>69.81</v>
      </c>
      <c r="F841" s="9">
        <v>2529800</v>
      </c>
      <c r="G841" t="s">
        <v>53</v>
      </c>
      <c r="H841" s="13">
        <f t="shared" si="13"/>
        <v>-1.1749716874292162E-2</v>
      </c>
    </row>
    <row r="842" spans="4:8" x14ac:dyDescent="0.3">
      <c r="D842" s="10">
        <v>43369</v>
      </c>
      <c r="E842" s="9">
        <v>68.97</v>
      </c>
      <c r="F842" s="9">
        <v>1975900</v>
      </c>
      <c r="G842" t="s">
        <v>53</v>
      </c>
      <c r="H842" s="13">
        <f t="shared" si="13"/>
        <v>-1.2032660077352863E-2</v>
      </c>
    </row>
    <row r="843" spans="4:8" x14ac:dyDescent="0.3">
      <c r="D843" s="10">
        <v>43370</v>
      </c>
      <c r="E843" s="9">
        <v>69.760000000000005</v>
      </c>
      <c r="F843" s="9">
        <v>2318800</v>
      </c>
      <c r="G843" t="s">
        <v>53</v>
      </c>
      <c r="H843" s="13">
        <f t="shared" si="13"/>
        <v>1.145425547339432E-2</v>
      </c>
    </row>
    <row r="844" spans="4:8" x14ac:dyDescent="0.3">
      <c r="D844" s="10">
        <v>43371</v>
      </c>
      <c r="E844" s="9">
        <v>70.88</v>
      </c>
      <c r="F844" s="9">
        <v>2740200</v>
      </c>
      <c r="G844" t="s">
        <v>53</v>
      </c>
      <c r="H844" s="13">
        <f t="shared" si="13"/>
        <v>1.6055045871559492E-2</v>
      </c>
    </row>
    <row r="845" spans="4:8" x14ac:dyDescent="0.3">
      <c r="D845" s="10">
        <v>43374</v>
      </c>
      <c r="E845" s="9">
        <v>70.900000000000006</v>
      </c>
      <c r="F845" s="9">
        <v>1806600</v>
      </c>
      <c r="G845" t="s">
        <v>53</v>
      </c>
      <c r="H845" s="13">
        <f t="shared" si="13"/>
        <v>2.8216704288953491E-4</v>
      </c>
    </row>
    <row r="846" spans="4:8" x14ac:dyDescent="0.3">
      <c r="D846" s="10">
        <v>43375</v>
      </c>
      <c r="E846" s="9">
        <v>71.349999999999994</v>
      </c>
      <c r="F846" s="9">
        <v>2966700</v>
      </c>
      <c r="G846" t="s">
        <v>53</v>
      </c>
      <c r="H846" s="13">
        <f t="shared" si="13"/>
        <v>6.3469675599434217E-3</v>
      </c>
    </row>
    <row r="847" spans="4:8" x14ac:dyDescent="0.3">
      <c r="D847" s="10">
        <v>43376</v>
      </c>
      <c r="E847" s="9">
        <v>70.22</v>
      </c>
      <c r="F847" s="9">
        <v>2514800</v>
      </c>
      <c r="G847" t="s">
        <v>53</v>
      </c>
      <c r="H847" s="13">
        <f t="shared" si="13"/>
        <v>-1.5837421163279543E-2</v>
      </c>
    </row>
    <row r="848" spans="4:8" x14ac:dyDescent="0.3">
      <c r="D848" s="10">
        <v>43377</v>
      </c>
      <c r="E848" s="9">
        <v>70.56</v>
      </c>
      <c r="F848" s="9">
        <v>2174500</v>
      </c>
      <c r="G848" t="s">
        <v>53</v>
      </c>
      <c r="H848" s="13">
        <f t="shared" si="13"/>
        <v>4.8419253773854089E-3</v>
      </c>
    </row>
    <row r="849" spans="4:8" x14ac:dyDescent="0.3">
      <c r="D849" s="10">
        <v>43378</v>
      </c>
      <c r="E849" s="9">
        <v>71.87</v>
      </c>
      <c r="F849" s="9">
        <v>3535300</v>
      </c>
      <c r="G849" t="s">
        <v>53</v>
      </c>
      <c r="H849" s="13">
        <f t="shared" si="13"/>
        <v>1.8565759637188241E-2</v>
      </c>
    </row>
    <row r="850" spans="4:8" x14ac:dyDescent="0.3">
      <c r="D850" s="10">
        <v>43381</v>
      </c>
      <c r="E850" s="9">
        <v>72.849999999999994</v>
      </c>
      <c r="F850" s="9">
        <v>3168900</v>
      </c>
      <c r="G850" t="s">
        <v>53</v>
      </c>
      <c r="H850" s="13">
        <f t="shared" si="13"/>
        <v>1.3635731181299425E-2</v>
      </c>
    </row>
    <row r="851" spans="4:8" x14ac:dyDescent="0.3">
      <c r="D851" s="10">
        <v>43382</v>
      </c>
      <c r="E851" s="9">
        <v>73.05</v>
      </c>
      <c r="F851" s="9">
        <v>3228400</v>
      </c>
      <c r="G851" t="s">
        <v>53</v>
      </c>
      <c r="H851" s="13">
        <f t="shared" si="13"/>
        <v>2.7453671928620847E-3</v>
      </c>
    </row>
    <row r="852" spans="4:8" x14ac:dyDescent="0.3">
      <c r="D852" s="10">
        <v>43383</v>
      </c>
      <c r="E852" s="9">
        <v>72.7</v>
      </c>
      <c r="F852" s="9">
        <v>3005400</v>
      </c>
      <c r="G852" t="s">
        <v>53</v>
      </c>
      <c r="H852" s="13">
        <f t="shared" si="13"/>
        <v>-4.7912388774810997E-3</v>
      </c>
    </row>
    <row r="853" spans="4:8" x14ac:dyDescent="0.3">
      <c r="D853" s="10">
        <v>43384</v>
      </c>
      <c r="E853" s="9">
        <v>71.22</v>
      </c>
      <c r="F853" s="9">
        <v>4735800</v>
      </c>
      <c r="G853" t="s">
        <v>53</v>
      </c>
      <c r="H853" s="13">
        <f t="shared" si="13"/>
        <v>-2.0357634112792351E-2</v>
      </c>
    </row>
    <row r="854" spans="4:8" x14ac:dyDescent="0.3">
      <c r="D854" s="10">
        <v>43385</v>
      </c>
      <c r="E854" s="9">
        <v>70.900000000000006</v>
      </c>
      <c r="F854" s="9">
        <v>2864300</v>
      </c>
      <c r="G854" t="s">
        <v>53</v>
      </c>
      <c r="H854" s="13">
        <f t="shared" si="13"/>
        <v>-4.4931199101375064E-3</v>
      </c>
    </row>
    <row r="855" spans="4:8" x14ac:dyDescent="0.3">
      <c r="D855" s="10">
        <v>43388</v>
      </c>
      <c r="E855" s="9">
        <v>71.02</v>
      </c>
      <c r="F855" s="9">
        <v>2101800</v>
      </c>
      <c r="G855" t="s">
        <v>53</v>
      </c>
      <c r="H855" s="13">
        <f t="shared" si="13"/>
        <v>1.6925246826514856E-3</v>
      </c>
    </row>
    <row r="856" spans="4:8" x14ac:dyDescent="0.3">
      <c r="D856" s="10">
        <v>43389</v>
      </c>
      <c r="E856" s="9">
        <v>71.7</v>
      </c>
      <c r="F856" s="9">
        <v>2692600</v>
      </c>
      <c r="G856" t="s">
        <v>53</v>
      </c>
      <c r="H856" s="13">
        <f t="shared" si="13"/>
        <v>9.5747676710786662E-3</v>
      </c>
    </row>
    <row r="857" spans="4:8" x14ac:dyDescent="0.3">
      <c r="D857" s="10">
        <v>43390</v>
      </c>
      <c r="E857" s="9">
        <v>71.72</v>
      </c>
      <c r="F857" s="9">
        <v>2607900</v>
      </c>
      <c r="G857" t="s">
        <v>53</v>
      </c>
      <c r="H857" s="13">
        <f t="shared" si="13"/>
        <v>2.7894002789394728E-4</v>
      </c>
    </row>
    <row r="858" spans="4:8" x14ac:dyDescent="0.3">
      <c r="D858" s="10">
        <v>43391</v>
      </c>
      <c r="E858" s="9">
        <v>71.680000000000007</v>
      </c>
      <c r="F858" s="9">
        <v>2053300</v>
      </c>
      <c r="G858" t="s">
        <v>53</v>
      </c>
      <c r="H858" s="13">
        <f t="shared" si="13"/>
        <v>-5.5772448410474121E-4</v>
      </c>
    </row>
    <row r="859" spans="4:8" x14ac:dyDescent="0.3">
      <c r="D859" s="10">
        <v>43392</v>
      </c>
      <c r="E859" s="9">
        <v>73.260000000000005</v>
      </c>
      <c r="F859" s="9">
        <v>2638900</v>
      </c>
      <c r="G859" t="s">
        <v>53</v>
      </c>
      <c r="H859" s="13">
        <f t="shared" si="13"/>
        <v>2.2042410714285688E-2</v>
      </c>
    </row>
    <row r="860" spans="4:8" x14ac:dyDescent="0.3">
      <c r="D860" s="10">
        <v>43395</v>
      </c>
      <c r="E860" s="9">
        <v>73.150000000000006</v>
      </c>
      <c r="F860" s="9">
        <v>2471300</v>
      </c>
      <c r="G860" t="s">
        <v>53</v>
      </c>
      <c r="H860" s="13">
        <f t="shared" si="13"/>
        <v>-1.5015015015014937E-3</v>
      </c>
    </row>
    <row r="861" spans="4:8" x14ac:dyDescent="0.3">
      <c r="D861" s="10">
        <v>43396</v>
      </c>
      <c r="E861" s="9">
        <v>73.44</v>
      </c>
      <c r="F861" s="9">
        <v>4869800</v>
      </c>
      <c r="G861" t="s">
        <v>53</v>
      </c>
      <c r="H861" s="13">
        <f t="shared" si="13"/>
        <v>3.9644565960354344E-3</v>
      </c>
    </row>
    <row r="862" spans="4:8" x14ac:dyDescent="0.3">
      <c r="D862" s="10">
        <v>43397</v>
      </c>
      <c r="E862" s="9">
        <v>75.56</v>
      </c>
      <c r="F862" s="9">
        <v>5070900</v>
      </c>
      <c r="G862" t="s">
        <v>53</v>
      </c>
      <c r="H862" s="13">
        <f t="shared" si="13"/>
        <v>2.8867102396514223E-2</v>
      </c>
    </row>
    <row r="863" spans="4:8" x14ac:dyDescent="0.3">
      <c r="D863" s="10">
        <v>43398</v>
      </c>
      <c r="E863" s="9">
        <v>73.540000000000006</v>
      </c>
      <c r="F863" s="9">
        <v>5291300</v>
      </c>
      <c r="G863" t="s">
        <v>53</v>
      </c>
      <c r="H863" s="13">
        <f t="shared" si="13"/>
        <v>-2.6733721545791369E-2</v>
      </c>
    </row>
    <row r="864" spans="4:8" x14ac:dyDescent="0.3">
      <c r="D864" s="10">
        <v>43399</v>
      </c>
      <c r="E864" s="9">
        <v>72.739999999999995</v>
      </c>
      <c r="F864" s="9">
        <v>4161500</v>
      </c>
      <c r="G864" t="s">
        <v>53</v>
      </c>
      <c r="H864" s="13">
        <f t="shared" si="13"/>
        <v>-1.0878433505575351E-2</v>
      </c>
    </row>
    <row r="865" spans="4:8" x14ac:dyDescent="0.3">
      <c r="D865" s="10">
        <v>43402</v>
      </c>
      <c r="E865" s="9">
        <v>74.040000000000006</v>
      </c>
      <c r="F865" s="9">
        <v>3024100</v>
      </c>
      <c r="G865" t="s">
        <v>53</v>
      </c>
      <c r="H865" s="13">
        <f t="shared" si="13"/>
        <v>1.7871872422326251E-2</v>
      </c>
    </row>
    <row r="866" spans="4:8" x14ac:dyDescent="0.3">
      <c r="D866" s="10">
        <v>43403</v>
      </c>
      <c r="E866" s="9">
        <v>74.290000000000006</v>
      </c>
      <c r="F866" s="9">
        <v>3254800</v>
      </c>
      <c r="G866" t="s">
        <v>53</v>
      </c>
      <c r="H866" s="13">
        <f t="shared" si="13"/>
        <v>3.3765532144786601E-3</v>
      </c>
    </row>
    <row r="867" spans="4:8" x14ac:dyDescent="0.3">
      <c r="D867" s="10">
        <v>43404</v>
      </c>
      <c r="E867" s="9">
        <v>73.36</v>
      </c>
      <c r="F867" s="9">
        <v>2713200</v>
      </c>
      <c r="G867" t="s">
        <v>53</v>
      </c>
      <c r="H867" s="13">
        <f t="shared" si="13"/>
        <v>-1.2518508547583884E-2</v>
      </c>
    </row>
    <row r="868" spans="4:8" x14ac:dyDescent="0.3">
      <c r="D868" s="10">
        <v>43405</v>
      </c>
      <c r="E868" s="9">
        <v>72.97</v>
      </c>
      <c r="F868" s="9">
        <v>2902400</v>
      </c>
      <c r="G868" t="s">
        <v>53</v>
      </c>
      <c r="H868" s="13">
        <f t="shared" si="13"/>
        <v>-5.3162486368593317E-3</v>
      </c>
    </row>
    <row r="869" spans="4:8" x14ac:dyDescent="0.3">
      <c r="D869" s="10">
        <v>43406</v>
      </c>
      <c r="E869" s="9">
        <v>72.69</v>
      </c>
      <c r="F869" s="9">
        <v>3054500</v>
      </c>
      <c r="G869" t="s">
        <v>53</v>
      </c>
      <c r="H869" s="13">
        <f t="shared" si="13"/>
        <v>-3.8371933671371952E-3</v>
      </c>
    </row>
    <row r="870" spans="4:8" x14ac:dyDescent="0.3">
      <c r="D870" s="10">
        <v>43409</v>
      </c>
      <c r="E870" s="9">
        <v>73.5</v>
      </c>
      <c r="F870" s="9">
        <v>2188400</v>
      </c>
      <c r="G870" t="s">
        <v>53</v>
      </c>
      <c r="H870" s="13">
        <f t="shared" si="13"/>
        <v>1.1143210895584019E-2</v>
      </c>
    </row>
    <row r="871" spans="4:8" x14ac:dyDescent="0.3">
      <c r="D871" s="10">
        <v>43410</v>
      </c>
      <c r="E871" s="9">
        <v>74.45</v>
      </c>
      <c r="F871" s="9">
        <v>2662600</v>
      </c>
      <c r="G871" t="s">
        <v>53</v>
      </c>
      <c r="H871" s="13">
        <f t="shared" si="13"/>
        <v>1.292517006802725E-2</v>
      </c>
    </row>
    <row r="872" spans="4:8" x14ac:dyDescent="0.3">
      <c r="D872" s="10">
        <v>43411</v>
      </c>
      <c r="E872" s="9">
        <v>75.13</v>
      </c>
      <c r="F872" s="9">
        <v>2781600</v>
      </c>
      <c r="G872" t="s">
        <v>53</v>
      </c>
      <c r="H872" s="13">
        <f t="shared" si="13"/>
        <v>9.1336467427802891E-3</v>
      </c>
    </row>
    <row r="873" spans="4:8" x14ac:dyDescent="0.3">
      <c r="D873" s="10">
        <v>43412</v>
      </c>
      <c r="E873" s="9">
        <v>74.17</v>
      </c>
      <c r="F873" s="9">
        <v>3465900</v>
      </c>
      <c r="G873" t="s">
        <v>53</v>
      </c>
      <c r="H873" s="13">
        <f t="shared" si="13"/>
        <v>-1.2777851723678874E-2</v>
      </c>
    </row>
    <row r="874" spans="4:8" x14ac:dyDescent="0.3">
      <c r="D874" s="10">
        <v>43413</v>
      </c>
      <c r="E874" s="9">
        <v>75.319999999999993</v>
      </c>
      <c r="F874" s="9">
        <v>2419500</v>
      </c>
      <c r="G874" t="s">
        <v>53</v>
      </c>
      <c r="H874" s="13">
        <f t="shared" si="13"/>
        <v>1.5504921127140237E-2</v>
      </c>
    </row>
    <row r="875" spans="4:8" x14ac:dyDescent="0.3">
      <c r="D875" s="10">
        <v>43416</v>
      </c>
      <c r="E875" s="9">
        <v>76.2</v>
      </c>
      <c r="F875" s="9">
        <v>2245500</v>
      </c>
      <c r="G875" t="s">
        <v>53</v>
      </c>
      <c r="H875" s="13">
        <f t="shared" si="13"/>
        <v>1.1683483802443039E-2</v>
      </c>
    </row>
    <row r="876" spans="4:8" x14ac:dyDescent="0.3">
      <c r="D876" s="10">
        <v>43417</v>
      </c>
      <c r="E876" s="9">
        <v>76.430000000000007</v>
      </c>
      <c r="F876" s="9">
        <v>2860100</v>
      </c>
      <c r="G876" t="s">
        <v>53</v>
      </c>
      <c r="H876" s="13">
        <f t="shared" si="13"/>
        <v>3.0183727034121255E-3</v>
      </c>
    </row>
    <row r="877" spans="4:8" x14ac:dyDescent="0.3">
      <c r="D877" s="10">
        <v>43418</v>
      </c>
      <c r="E877" s="9">
        <v>76.13</v>
      </c>
      <c r="F877" s="9">
        <v>3578400</v>
      </c>
      <c r="G877" t="s">
        <v>53</v>
      </c>
      <c r="H877" s="13">
        <f t="shared" si="13"/>
        <v>-3.9251602773781417E-3</v>
      </c>
    </row>
    <row r="878" spans="4:8" x14ac:dyDescent="0.3">
      <c r="D878" s="10">
        <v>43419</v>
      </c>
      <c r="E878" s="9">
        <v>76.790000000000006</v>
      </c>
      <c r="F878" s="9">
        <v>3031100</v>
      </c>
      <c r="G878" t="s">
        <v>53</v>
      </c>
      <c r="H878" s="13">
        <f t="shared" si="13"/>
        <v>8.6693813214240231E-3</v>
      </c>
    </row>
    <row r="879" spans="4:8" x14ac:dyDescent="0.3">
      <c r="D879" s="10">
        <v>43420</v>
      </c>
      <c r="E879" s="9">
        <v>77.02</v>
      </c>
      <c r="F879" s="9">
        <v>3309100</v>
      </c>
      <c r="G879" t="s">
        <v>53</v>
      </c>
      <c r="H879" s="13">
        <f t="shared" si="13"/>
        <v>2.9951816642790697E-3</v>
      </c>
    </row>
    <row r="880" spans="4:8" x14ac:dyDescent="0.3">
      <c r="D880" s="10">
        <v>43423</v>
      </c>
      <c r="E880" s="9">
        <v>77.430000000000007</v>
      </c>
      <c r="F880" s="9">
        <v>2681100</v>
      </c>
      <c r="G880" t="s">
        <v>53</v>
      </c>
      <c r="H880" s="13">
        <f t="shared" si="13"/>
        <v>5.3232926512595535E-3</v>
      </c>
    </row>
    <row r="881" spans="4:8" x14ac:dyDescent="0.3">
      <c r="D881" s="10">
        <v>43424</v>
      </c>
      <c r="E881" s="9">
        <v>77.819999999999993</v>
      </c>
      <c r="F881" s="9">
        <v>2694200</v>
      </c>
      <c r="G881" t="s">
        <v>53</v>
      </c>
      <c r="H881" s="13">
        <f t="shared" si="13"/>
        <v>5.0368074389769641E-3</v>
      </c>
    </row>
    <row r="882" spans="4:8" x14ac:dyDescent="0.3">
      <c r="D882" s="10">
        <v>43425</v>
      </c>
      <c r="E882" s="9">
        <v>75.650000000000006</v>
      </c>
      <c r="F882" s="9">
        <v>3341300</v>
      </c>
      <c r="G882" t="s">
        <v>53</v>
      </c>
      <c r="H882" s="13">
        <f t="shared" si="13"/>
        <v>-2.7884862503212385E-2</v>
      </c>
    </row>
    <row r="883" spans="4:8" x14ac:dyDescent="0.3">
      <c r="D883" s="10">
        <v>43427</v>
      </c>
      <c r="E883" s="9">
        <v>75.86</v>
      </c>
      <c r="F883" s="9">
        <v>915200</v>
      </c>
      <c r="G883" t="s">
        <v>53</v>
      </c>
      <c r="H883" s="13">
        <f t="shared" si="13"/>
        <v>2.775941837409038E-3</v>
      </c>
    </row>
    <row r="884" spans="4:8" x14ac:dyDescent="0.3">
      <c r="D884" s="10">
        <v>43430</v>
      </c>
      <c r="E884" s="9">
        <v>75.959999999999994</v>
      </c>
      <c r="F884" s="9">
        <v>1586800</v>
      </c>
      <c r="G884" t="s">
        <v>53</v>
      </c>
      <c r="H884" s="13">
        <f t="shared" si="13"/>
        <v>1.3182177695754589E-3</v>
      </c>
    </row>
    <row r="885" spans="4:8" x14ac:dyDescent="0.3">
      <c r="D885" s="10">
        <v>43431</v>
      </c>
      <c r="E885" s="9">
        <v>76.58</v>
      </c>
      <c r="F885" s="9">
        <v>1789800</v>
      </c>
      <c r="G885" t="s">
        <v>53</v>
      </c>
      <c r="H885" s="13">
        <f t="shared" si="13"/>
        <v>8.1621906266456639E-3</v>
      </c>
    </row>
    <row r="886" spans="4:8" x14ac:dyDescent="0.3">
      <c r="D886" s="10">
        <v>43432</v>
      </c>
      <c r="E886" s="9">
        <v>76.22</v>
      </c>
      <c r="F886" s="9">
        <v>2142200</v>
      </c>
      <c r="G886" t="s">
        <v>53</v>
      </c>
      <c r="H886" s="13">
        <f t="shared" si="13"/>
        <v>-4.70096630974144E-3</v>
      </c>
    </row>
    <row r="887" spans="4:8" x14ac:dyDescent="0.3">
      <c r="D887" s="10">
        <v>43433</v>
      </c>
      <c r="E887" s="9">
        <v>76.349999999999994</v>
      </c>
      <c r="F887" s="9">
        <v>2298800</v>
      </c>
      <c r="G887" t="s">
        <v>53</v>
      </c>
      <c r="H887" s="13">
        <f t="shared" si="13"/>
        <v>1.7055890842298013E-3</v>
      </c>
    </row>
    <row r="888" spans="4:8" x14ac:dyDescent="0.3">
      <c r="D888" s="10">
        <v>43434</v>
      </c>
      <c r="E888" s="9">
        <v>77.739999999999995</v>
      </c>
      <c r="F888" s="9">
        <v>2814600</v>
      </c>
      <c r="G888" t="s">
        <v>53</v>
      </c>
      <c r="H888" s="13">
        <f t="shared" si="13"/>
        <v>1.8205631958087762E-2</v>
      </c>
    </row>
    <row r="889" spans="4:8" x14ac:dyDescent="0.3">
      <c r="D889" s="10">
        <v>43437</v>
      </c>
      <c r="E889" s="9">
        <v>78.31</v>
      </c>
      <c r="F889" s="9">
        <v>2504200</v>
      </c>
      <c r="G889" t="s">
        <v>53</v>
      </c>
      <c r="H889" s="13">
        <f t="shared" si="13"/>
        <v>7.3321327501930465E-3</v>
      </c>
    </row>
    <row r="890" spans="4:8" x14ac:dyDescent="0.3">
      <c r="D890" s="10">
        <v>43438</v>
      </c>
      <c r="E890" s="9">
        <v>78.42</v>
      </c>
      <c r="F890" s="9">
        <v>3457900</v>
      </c>
      <c r="G890" t="s">
        <v>53</v>
      </c>
      <c r="H890" s="13">
        <f t="shared" si="13"/>
        <v>1.404673732601193E-3</v>
      </c>
    </row>
    <row r="891" spans="4:8" x14ac:dyDescent="0.3">
      <c r="D891" s="10">
        <v>43440</v>
      </c>
      <c r="E891" s="9">
        <v>78.760000000000005</v>
      </c>
      <c r="F891" s="9">
        <v>3118900</v>
      </c>
      <c r="G891" t="s">
        <v>53</v>
      </c>
      <c r="H891" s="13">
        <f t="shared" si="13"/>
        <v>4.3356286661566362E-3</v>
      </c>
    </row>
    <row r="892" spans="4:8" x14ac:dyDescent="0.3">
      <c r="D892" s="10">
        <v>43441</v>
      </c>
      <c r="E892" s="9">
        <v>79.319999999999993</v>
      </c>
      <c r="F892" s="9">
        <v>2495200</v>
      </c>
      <c r="G892" t="s">
        <v>53</v>
      </c>
      <c r="H892" s="13">
        <f t="shared" si="13"/>
        <v>7.1102082275265113E-3</v>
      </c>
    </row>
    <row r="893" spans="4:8" x14ac:dyDescent="0.3">
      <c r="D893" s="10">
        <v>43444</v>
      </c>
      <c r="E893" s="9">
        <v>79.36</v>
      </c>
      <c r="F893" s="9">
        <v>2020800</v>
      </c>
      <c r="G893" t="s">
        <v>53</v>
      </c>
      <c r="H893" s="13">
        <f t="shared" si="13"/>
        <v>5.0428643469498558E-4</v>
      </c>
    </row>
    <row r="894" spans="4:8" x14ac:dyDescent="0.3">
      <c r="D894" s="10">
        <v>43445</v>
      </c>
      <c r="E894" s="9">
        <v>79.760000000000005</v>
      </c>
      <c r="F894" s="9">
        <v>2037900</v>
      </c>
      <c r="G894" t="s">
        <v>53</v>
      </c>
      <c r="H894" s="13">
        <f t="shared" si="13"/>
        <v>5.0403225806452331E-3</v>
      </c>
    </row>
    <row r="895" spans="4:8" x14ac:dyDescent="0.3">
      <c r="D895" s="10">
        <v>43446</v>
      </c>
      <c r="E895" s="9">
        <v>79.52</v>
      </c>
      <c r="F895" s="9">
        <v>3317700</v>
      </c>
      <c r="G895" t="s">
        <v>53</v>
      </c>
      <c r="H895" s="13">
        <f t="shared" si="13"/>
        <v>-3.009027081243845E-3</v>
      </c>
    </row>
    <row r="896" spans="4:8" x14ac:dyDescent="0.3">
      <c r="D896" s="10">
        <v>43447</v>
      </c>
      <c r="E896" s="9">
        <v>80.36</v>
      </c>
      <c r="F896" s="9">
        <v>1832400</v>
      </c>
      <c r="G896" t="s">
        <v>53</v>
      </c>
      <c r="H896" s="13">
        <f t="shared" si="13"/>
        <v>1.0563380281690184E-2</v>
      </c>
    </row>
    <row r="897" spans="4:8" x14ac:dyDescent="0.3">
      <c r="D897" s="10">
        <v>43448</v>
      </c>
      <c r="E897" s="9">
        <v>80.010000000000005</v>
      </c>
      <c r="F897" s="9">
        <v>2828100</v>
      </c>
      <c r="G897" t="s">
        <v>53</v>
      </c>
      <c r="H897" s="13">
        <f t="shared" si="13"/>
        <v>-4.355400696864041E-3</v>
      </c>
    </row>
    <row r="898" spans="4:8" x14ac:dyDescent="0.3">
      <c r="D898" s="10">
        <v>43451</v>
      </c>
      <c r="E898" s="9">
        <v>77.33</v>
      </c>
      <c r="F898" s="9">
        <v>3581300</v>
      </c>
      <c r="G898" t="s">
        <v>53</v>
      </c>
      <c r="H898" s="13">
        <f t="shared" si="13"/>
        <v>-3.3495813023372165E-2</v>
      </c>
    </row>
    <row r="899" spans="4:8" x14ac:dyDescent="0.3">
      <c r="D899" s="10">
        <v>43452</v>
      </c>
      <c r="E899" s="9">
        <v>77.260000000000005</v>
      </c>
      <c r="F899" s="9">
        <v>2818800</v>
      </c>
      <c r="G899" t="s">
        <v>53</v>
      </c>
      <c r="H899" s="13">
        <f t="shared" si="13"/>
        <v>-9.0521143152713277E-4</v>
      </c>
    </row>
    <row r="900" spans="4:8" x14ac:dyDescent="0.3">
      <c r="D900" s="10">
        <v>43453</v>
      </c>
      <c r="E900" s="9">
        <v>76.86</v>
      </c>
      <c r="F900" s="9">
        <v>2473100</v>
      </c>
      <c r="G900" t="s">
        <v>53</v>
      </c>
      <c r="H900" s="13">
        <f t="shared" ref="H900:H963" si="14">(E900-E899)/E899</f>
        <v>-5.1773233238416472E-3</v>
      </c>
    </row>
    <row r="901" spans="4:8" x14ac:dyDescent="0.3">
      <c r="D901" s="10">
        <v>43454</v>
      </c>
      <c r="E901" s="9">
        <v>77.62</v>
      </c>
      <c r="F901" s="9">
        <v>3489900</v>
      </c>
      <c r="G901" t="s">
        <v>53</v>
      </c>
      <c r="H901" s="13">
        <f t="shared" si="14"/>
        <v>9.8881082487640524E-3</v>
      </c>
    </row>
    <row r="902" spans="4:8" x14ac:dyDescent="0.3">
      <c r="D902" s="10">
        <v>43455</v>
      </c>
      <c r="E902" s="9">
        <v>76.430000000000007</v>
      </c>
      <c r="F902" s="9">
        <v>6388600</v>
      </c>
      <c r="G902" t="s">
        <v>53</v>
      </c>
      <c r="H902" s="13">
        <f t="shared" si="14"/>
        <v>-1.5331100231898966E-2</v>
      </c>
    </row>
    <row r="903" spans="4:8" x14ac:dyDescent="0.3">
      <c r="D903" s="10">
        <v>43458</v>
      </c>
      <c r="E903" s="9">
        <v>73.55</v>
      </c>
      <c r="F903" s="9">
        <v>1762300</v>
      </c>
      <c r="G903" t="s">
        <v>53</v>
      </c>
      <c r="H903" s="13">
        <f t="shared" si="14"/>
        <v>-3.7681538662828855E-2</v>
      </c>
    </row>
    <row r="904" spans="4:8" x14ac:dyDescent="0.3">
      <c r="D904" s="10">
        <v>43460</v>
      </c>
      <c r="E904" s="9">
        <v>74.36</v>
      </c>
      <c r="F904" s="9">
        <v>2461200</v>
      </c>
      <c r="G904" t="s">
        <v>53</v>
      </c>
      <c r="H904" s="13">
        <f t="shared" si="14"/>
        <v>1.1012916383412676E-2</v>
      </c>
    </row>
    <row r="905" spans="4:8" x14ac:dyDescent="0.3">
      <c r="D905" s="10">
        <v>43461</v>
      </c>
      <c r="E905" s="9">
        <v>75.040000000000006</v>
      </c>
      <c r="F905" s="9">
        <v>2161200</v>
      </c>
      <c r="G905" t="s">
        <v>53</v>
      </c>
      <c r="H905" s="13">
        <f t="shared" si="14"/>
        <v>9.1447014523938514E-3</v>
      </c>
    </row>
    <row r="906" spans="4:8" x14ac:dyDescent="0.3">
      <c r="D906" s="10">
        <v>43462</v>
      </c>
      <c r="E906" s="9">
        <v>74.73</v>
      </c>
      <c r="F906" s="9">
        <v>2027000</v>
      </c>
      <c r="G906" t="s">
        <v>53</v>
      </c>
      <c r="H906" s="13">
        <f t="shared" si="14"/>
        <v>-4.1311300639659152E-3</v>
      </c>
    </row>
    <row r="907" spans="4:8" x14ac:dyDescent="0.3">
      <c r="D907" s="10">
        <v>43465</v>
      </c>
      <c r="E907" s="9">
        <v>74.739999999999995</v>
      </c>
      <c r="F907" s="9">
        <v>2203300</v>
      </c>
      <c r="G907" t="s">
        <v>53</v>
      </c>
      <c r="H907" s="13">
        <f t="shared" si="14"/>
        <v>1.3381506757648742E-4</v>
      </c>
    </row>
    <row r="908" spans="4:8" x14ac:dyDescent="0.3">
      <c r="D908" s="10">
        <v>43467</v>
      </c>
      <c r="E908" s="9">
        <v>72.94</v>
      </c>
      <c r="F908" s="9">
        <v>2679600</v>
      </c>
      <c r="G908" t="s">
        <v>53</v>
      </c>
      <c r="H908" s="13">
        <f t="shared" si="14"/>
        <v>-2.4083489430024047E-2</v>
      </c>
    </row>
    <row r="909" spans="4:8" x14ac:dyDescent="0.3">
      <c r="D909" s="10">
        <v>43468</v>
      </c>
      <c r="E909" s="9">
        <v>72.77</v>
      </c>
      <c r="F909" s="9">
        <v>3063500</v>
      </c>
      <c r="G909" t="s">
        <v>53</v>
      </c>
      <c r="H909" s="13">
        <f t="shared" si="14"/>
        <v>-2.3306827529476514E-3</v>
      </c>
    </row>
    <row r="910" spans="4:8" x14ac:dyDescent="0.3">
      <c r="D910" s="10">
        <v>43469</v>
      </c>
      <c r="E910" s="9">
        <v>73.44</v>
      </c>
      <c r="F910" s="9">
        <v>2857500</v>
      </c>
      <c r="G910" t="s">
        <v>53</v>
      </c>
      <c r="H910" s="13">
        <f t="shared" si="14"/>
        <v>9.2070908341349688E-3</v>
      </c>
    </row>
    <row r="911" spans="4:8" x14ac:dyDescent="0.3">
      <c r="D911" s="10">
        <v>43472</v>
      </c>
      <c r="E911" s="9">
        <v>73.03</v>
      </c>
      <c r="F911" s="9">
        <v>3218400</v>
      </c>
      <c r="G911" t="s">
        <v>53</v>
      </c>
      <c r="H911" s="13">
        <f t="shared" si="14"/>
        <v>-5.5827886710239187E-3</v>
      </c>
    </row>
    <row r="912" spans="4:8" x14ac:dyDescent="0.3">
      <c r="D912" s="10">
        <v>43473</v>
      </c>
      <c r="E912" s="9">
        <v>73.930000000000007</v>
      </c>
      <c r="F912" s="9">
        <v>3605700</v>
      </c>
      <c r="G912" t="s">
        <v>53</v>
      </c>
      <c r="H912" s="13">
        <f t="shared" si="14"/>
        <v>1.232370258797762E-2</v>
      </c>
    </row>
    <row r="913" spans="4:8" x14ac:dyDescent="0.3">
      <c r="D913" s="10">
        <v>43474</v>
      </c>
      <c r="E913" s="9">
        <v>73.37</v>
      </c>
      <c r="F913" s="9">
        <v>3100400</v>
      </c>
      <c r="G913" t="s">
        <v>53</v>
      </c>
      <c r="H913" s="13">
        <f t="shared" si="14"/>
        <v>-7.5747328554037902E-3</v>
      </c>
    </row>
    <row r="914" spans="4:8" x14ac:dyDescent="0.3">
      <c r="D914" s="10">
        <v>43475</v>
      </c>
      <c r="E914" s="9">
        <v>74.72</v>
      </c>
      <c r="F914" s="9">
        <v>2285100</v>
      </c>
      <c r="G914" t="s">
        <v>53</v>
      </c>
      <c r="H914" s="13">
        <f t="shared" si="14"/>
        <v>1.8399890963609025E-2</v>
      </c>
    </row>
    <row r="915" spans="4:8" x14ac:dyDescent="0.3">
      <c r="D915" s="10">
        <v>43476</v>
      </c>
      <c r="E915" s="9">
        <v>74.44</v>
      </c>
      <c r="F915" s="9">
        <v>2244000</v>
      </c>
      <c r="G915" t="s">
        <v>53</v>
      </c>
      <c r="H915" s="13">
        <f t="shared" si="14"/>
        <v>-3.7473233404711074E-3</v>
      </c>
    </row>
    <row r="916" spans="4:8" x14ac:dyDescent="0.3">
      <c r="D916" s="10">
        <v>43479</v>
      </c>
      <c r="E916" s="9">
        <v>73.790000000000006</v>
      </c>
      <c r="F916" s="9">
        <v>2764600</v>
      </c>
      <c r="G916" t="s">
        <v>53</v>
      </c>
      <c r="H916" s="13">
        <f t="shared" si="14"/>
        <v>-8.7318645889305681E-3</v>
      </c>
    </row>
    <row r="917" spans="4:8" x14ac:dyDescent="0.3">
      <c r="D917" s="10">
        <v>43480</v>
      </c>
      <c r="E917" s="9">
        <v>75.38</v>
      </c>
      <c r="F917" s="9">
        <v>2279500</v>
      </c>
      <c r="G917" t="s">
        <v>53</v>
      </c>
      <c r="H917" s="13">
        <f t="shared" si="14"/>
        <v>2.1547635180918675E-2</v>
      </c>
    </row>
    <row r="918" spans="4:8" x14ac:dyDescent="0.3">
      <c r="D918" s="10">
        <v>43481</v>
      </c>
      <c r="E918" s="9">
        <v>75.72</v>
      </c>
      <c r="F918" s="9">
        <v>2727800</v>
      </c>
      <c r="G918" t="s">
        <v>53</v>
      </c>
      <c r="H918" s="13">
        <f t="shared" si="14"/>
        <v>4.5104802334837279E-3</v>
      </c>
    </row>
    <row r="919" spans="4:8" x14ac:dyDescent="0.3">
      <c r="D919" s="10">
        <v>43482</v>
      </c>
      <c r="E919" s="9">
        <v>76</v>
      </c>
      <c r="F919" s="9">
        <v>1779100</v>
      </c>
      <c r="G919" t="s">
        <v>53</v>
      </c>
      <c r="H919" s="13">
        <f t="shared" si="14"/>
        <v>3.6978341257263752E-3</v>
      </c>
    </row>
    <row r="920" spans="4:8" x14ac:dyDescent="0.3">
      <c r="D920" s="10">
        <v>43483</v>
      </c>
      <c r="E920" s="9">
        <v>76.09</v>
      </c>
      <c r="F920" s="9">
        <v>2437900</v>
      </c>
      <c r="G920" t="s">
        <v>53</v>
      </c>
      <c r="H920" s="13">
        <f t="shared" si="14"/>
        <v>1.1842105263158344E-3</v>
      </c>
    </row>
    <row r="921" spans="4:8" x14ac:dyDescent="0.3">
      <c r="D921" s="10">
        <v>43487</v>
      </c>
      <c r="E921" s="9">
        <v>76.38</v>
      </c>
      <c r="F921" s="9">
        <v>2275300</v>
      </c>
      <c r="G921" t="s">
        <v>53</v>
      </c>
      <c r="H921" s="13">
        <f t="shared" si="14"/>
        <v>3.8112761203836511E-3</v>
      </c>
    </row>
    <row r="922" spans="4:8" x14ac:dyDescent="0.3">
      <c r="D922" s="10">
        <v>43488</v>
      </c>
      <c r="E922" s="9">
        <v>77.010000000000005</v>
      </c>
      <c r="F922" s="9">
        <v>2337800</v>
      </c>
      <c r="G922" t="s">
        <v>53</v>
      </c>
      <c r="H922" s="13">
        <f t="shared" si="14"/>
        <v>8.2482325216026407E-3</v>
      </c>
    </row>
    <row r="923" spans="4:8" x14ac:dyDescent="0.3">
      <c r="D923" s="10">
        <v>43489</v>
      </c>
      <c r="E923" s="9">
        <v>77.75</v>
      </c>
      <c r="F923" s="9">
        <v>2047300</v>
      </c>
      <c r="G923" t="s">
        <v>53</v>
      </c>
      <c r="H923" s="13">
        <f t="shared" si="14"/>
        <v>9.6091416699129305E-3</v>
      </c>
    </row>
    <row r="924" spans="4:8" x14ac:dyDescent="0.3">
      <c r="D924" s="10">
        <v>43490</v>
      </c>
      <c r="E924" s="9">
        <v>76.8</v>
      </c>
      <c r="F924" s="9">
        <v>2682000</v>
      </c>
      <c r="G924" t="s">
        <v>53</v>
      </c>
      <c r="H924" s="13">
        <f t="shared" si="14"/>
        <v>-1.2218649517684924E-2</v>
      </c>
    </row>
    <row r="925" spans="4:8" x14ac:dyDescent="0.3">
      <c r="D925" s="10">
        <v>43493</v>
      </c>
      <c r="E925" s="9">
        <v>76.849999999999994</v>
      </c>
      <c r="F925" s="9">
        <v>2159200</v>
      </c>
      <c r="G925" t="s">
        <v>53</v>
      </c>
      <c r="H925" s="13">
        <f t="shared" si="14"/>
        <v>6.5104166666662966E-4</v>
      </c>
    </row>
    <row r="926" spans="4:8" x14ac:dyDescent="0.3">
      <c r="D926" s="10">
        <v>43494</v>
      </c>
      <c r="E926" s="9">
        <v>76.97</v>
      </c>
      <c r="F926" s="9">
        <v>2439300</v>
      </c>
      <c r="G926" t="s">
        <v>53</v>
      </c>
      <c r="H926" s="13">
        <f t="shared" si="14"/>
        <v>1.5614834092388362E-3</v>
      </c>
    </row>
    <row r="927" spans="4:8" x14ac:dyDescent="0.3">
      <c r="D927" s="10">
        <v>43495</v>
      </c>
      <c r="E927" s="9">
        <v>77.16</v>
      </c>
      <c r="F927" s="9">
        <v>2449200</v>
      </c>
      <c r="G927" t="s">
        <v>53</v>
      </c>
      <c r="H927" s="13">
        <f t="shared" si="14"/>
        <v>2.4684942185266693E-3</v>
      </c>
    </row>
    <row r="928" spans="4:8" x14ac:dyDescent="0.3">
      <c r="D928" s="10">
        <v>43496</v>
      </c>
      <c r="E928" s="9">
        <v>79.12</v>
      </c>
      <c r="F928" s="9">
        <v>5718900</v>
      </c>
      <c r="G928" t="s">
        <v>53</v>
      </c>
      <c r="H928" s="13">
        <f t="shared" si="14"/>
        <v>2.5401762571280559E-2</v>
      </c>
    </row>
    <row r="929" spans="4:8" x14ac:dyDescent="0.3">
      <c r="D929" s="10">
        <v>43497</v>
      </c>
      <c r="E929" s="9">
        <v>79.11</v>
      </c>
      <c r="F929" s="9">
        <v>2630700</v>
      </c>
      <c r="G929" t="s">
        <v>53</v>
      </c>
      <c r="H929" s="13">
        <f t="shared" si="14"/>
        <v>-1.2639029322554493E-4</v>
      </c>
    </row>
    <row r="930" spans="4:8" x14ac:dyDescent="0.3">
      <c r="D930" s="10">
        <v>43500</v>
      </c>
      <c r="E930" s="9">
        <v>79.47</v>
      </c>
      <c r="F930" s="9">
        <v>2757600</v>
      </c>
      <c r="G930" t="s">
        <v>53</v>
      </c>
      <c r="H930" s="13">
        <f t="shared" si="14"/>
        <v>4.5506257110352602E-3</v>
      </c>
    </row>
    <row r="931" spans="4:8" x14ac:dyDescent="0.3">
      <c r="D931" s="10">
        <v>43501</v>
      </c>
      <c r="E931" s="9">
        <v>79.010000000000005</v>
      </c>
      <c r="F931" s="9">
        <v>2658000</v>
      </c>
      <c r="G931" t="s">
        <v>53</v>
      </c>
      <c r="H931" s="13">
        <f t="shared" si="14"/>
        <v>-5.7883478042027653E-3</v>
      </c>
    </row>
    <row r="932" spans="4:8" x14ac:dyDescent="0.3">
      <c r="D932" s="10">
        <v>43502</v>
      </c>
      <c r="E932" s="9">
        <v>79.209999999999994</v>
      </c>
      <c r="F932" s="9">
        <v>1587700</v>
      </c>
      <c r="G932" t="s">
        <v>53</v>
      </c>
      <c r="H932" s="13">
        <f t="shared" si="14"/>
        <v>2.5313251487152086E-3</v>
      </c>
    </row>
    <row r="933" spans="4:8" x14ac:dyDescent="0.3">
      <c r="D933" s="10">
        <v>43503</v>
      </c>
      <c r="E933" s="9">
        <v>79.45</v>
      </c>
      <c r="F933" s="9">
        <v>1871900</v>
      </c>
      <c r="G933" t="s">
        <v>53</v>
      </c>
      <c r="H933" s="13">
        <f t="shared" si="14"/>
        <v>3.0299204645879195E-3</v>
      </c>
    </row>
    <row r="934" spans="4:8" x14ac:dyDescent="0.3">
      <c r="D934" s="10">
        <v>43504</v>
      </c>
      <c r="E934" s="9">
        <v>80.02</v>
      </c>
      <c r="F934" s="9">
        <v>1970300</v>
      </c>
      <c r="G934" t="s">
        <v>53</v>
      </c>
      <c r="H934" s="13">
        <f t="shared" si="14"/>
        <v>7.174323473882859E-3</v>
      </c>
    </row>
    <row r="935" spans="4:8" x14ac:dyDescent="0.3">
      <c r="D935" s="10">
        <v>43507</v>
      </c>
      <c r="E935" s="9">
        <v>80.09</v>
      </c>
      <c r="F935" s="9">
        <v>3914300</v>
      </c>
      <c r="G935" t="s">
        <v>53</v>
      </c>
      <c r="H935" s="13">
        <f t="shared" si="14"/>
        <v>8.7478130467392393E-4</v>
      </c>
    </row>
    <row r="936" spans="4:8" x14ac:dyDescent="0.3">
      <c r="D936" s="10">
        <v>43508</v>
      </c>
      <c r="E936" s="9">
        <v>80.3</v>
      </c>
      <c r="F936" s="9">
        <v>2470300</v>
      </c>
      <c r="G936" t="s">
        <v>53</v>
      </c>
      <c r="H936" s="13">
        <f t="shared" si="14"/>
        <v>2.622050193532198E-3</v>
      </c>
    </row>
    <row r="937" spans="4:8" x14ac:dyDescent="0.3">
      <c r="D937" s="10">
        <v>43509</v>
      </c>
      <c r="E937" s="9">
        <v>79.55</v>
      </c>
      <c r="F937" s="9">
        <v>2779400</v>
      </c>
      <c r="G937" t="s">
        <v>53</v>
      </c>
      <c r="H937" s="13">
        <f t="shared" si="14"/>
        <v>-9.3399750933997518E-3</v>
      </c>
    </row>
    <row r="938" spans="4:8" x14ac:dyDescent="0.3">
      <c r="D938" s="10">
        <v>43510</v>
      </c>
      <c r="E938" s="9">
        <v>79.349999999999994</v>
      </c>
      <c r="F938" s="9">
        <v>2122400</v>
      </c>
      <c r="G938" t="s">
        <v>53</v>
      </c>
      <c r="H938" s="13">
        <f t="shared" si="14"/>
        <v>-2.5141420490258056E-3</v>
      </c>
    </row>
    <row r="939" spans="4:8" x14ac:dyDescent="0.3">
      <c r="D939" s="10">
        <v>43511</v>
      </c>
      <c r="E939" s="9">
        <v>79.27</v>
      </c>
      <c r="F939" s="9">
        <v>2740400</v>
      </c>
      <c r="G939" t="s">
        <v>53</v>
      </c>
      <c r="H939" s="13">
        <f t="shared" si="14"/>
        <v>-1.0081915563956937E-3</v>
      </c>
    </row>
    <row r="940" spans="4:8" x14ac:dyDescent="0.3">
      <c r="D940" s="10">
        <v>43515</v>
      </c>
      <c r="E940" s="9">
        <v>80.08</v>
      </c>
      <c r="F940" s="9">
        <v>2168300</v>
      </c>
      <c r="G940" t="s">
        <v>53</v>
      </c>
      <c r="H940" s="13">
        <f t="shared" si="14"/>
        <v>1.0218241453261036E-2</v>
      </c>
    </row>
    <row r="941" spans="4:8" x14ac:dyDescent="0.3">
      <c r="D941" s="10">
        <v>43516</v>
      </c>
      <c r="E941" s="9">
        <v>80.52</v>
      </c>
      <c r="F941" s="9">
        <v>2218100</v>
      </c>
      <c r="G941" t="s">
        <v>53</v>
      </c>
      <c r="H941" s="13">
        <f t="shared" si="14"/>
        <v>5.4945054945054663E-3</v>
      </c>
    </row>
    <row r="942" spans="4:8" x14ac:dyDescent="0.3">
      <c r="D942" s="10">
        <v>43517</v>
      </c>
      <c r="E942" s="9">
        <v>81.150000000000006</v>
      </c>
      <c r="F942" s="9">
        <v>1997300</v>
      </c>
      <c r="G942" t="s">
        <v>53</v>
      </c>
      <c r="H942" s="13">
        <f t="shared" si="14"/>
        <v>7.8241430700448297E-3</v>
      </c>
    </row>
    <row r="943" spans="4:8" x14ac:dyDescent="0.3">
      <c r="D943" s="10">
        <v>43518</v>
      </c>
      <c r="E943" s="9">
        <v>81.72</v>
      </c>
      <c r="F943" s="9">
        <v>1828700</v>
      </c>
      <c r="G943" t="s">
        <v>53</v>
      </c>
      <c r="H943" s="13">
        <f t="shared" si="14"/>
        <v>7.0240295748612829E-3</v>
      </c>
    </row>
    <row r="944" spans="4:8" x14ac:dyDescent="0.3">
      <c r="D944" s="10">
        <v>43521</v>
      </c>
      <c r="E944" s="9">
        <v>80.78</v>
      </c>
      <c r="F944" s="9">
        <v>3216800</v>
      </c>
      <c r="G944" t="s">
        <v>53</v>
      </c>
      <c r="H944" s="13">
        <f t="shared" si="14"/>
        <v>-1.150269211943218E-2</v>
      </c>
    </row>
    <row r="945" spans="4:8" x14ac:dyDescent="0.3">
      <c r="D945" s="10">
        <v>43522</v>
      </c>
      <c r="E945" s="9">
        <v>80.42</v>
      </c>
      <c r="F945" s="9">
        <v>2083700</v>
      </c>
      <c r="G945" t="s">
        <v>53</v>
      </c>
      <c r="H945" s="13">
        <f t="shared" si="14"/>
        <v>-4.4565486506560961E-3</v>
      </c>
    </row>
    <row r="946" spans="4:8" x14ac:dyDescent="0.3">
      <c r="D946" s="10">
        <v>43523</v>
      </c>
      <c r="E946" s="9">
        <v>80.63</v>
      </c>
      <c r="F946" s="9">
        <v>1567000</v>
      </c>
      <c r="G946" t="s">
        <v>53</v>
      </c>
      <c r="H946" s="13">
        <f t="shared" si="14"/>
        <v>2.6112907237004941E-3</v>
      </c>
    </row>
    <row r="947" spans="4:8" x14ac:dyDescent="0.3">
      <c r="D947" s="10">
        <v>43524</v>
      </c>
      <c r="E947" s="9">
        <v>81.150000000000006</v>
      </c>
      <c r="F947" s="9">
        <v>2523400</v>
      </c>
      <c r="G947" t="s">
        <v>53</v>
      </c>
      <c r="H947" s="13">
        <f t="shared" si="14"/>
        <v>6.4492124519410924E-3</v>
      </c>
    </row>
    <row r="948" spans="4:8" x14ac:dyDescent="0.3">
      <c r="D948" s="10">
        <v>43525</v>
      </c>
      <c r="E948" s="9">
        <v>81.400000000000006</v>
      </c>
      <c r="F948" s="9">
        <v>2945100</v>
      </c>
      <c r="G948" t="s">
        <v>53</v>
      </c>
      <c r="H948" s="13">
        <f t="shared" si="14"/>
        <v>3.0807147258163892E-3</v>
      </c>
    </row>
    <row r="949" spans="4:8" x14ac:dyDescent="0.3">
      <c r="D949" s="10">
        <v>43528</v>
      </c>
      <c r="E949" s="9">
        <v>81.42</v>
      </c>
      <c r="F949" s="9">
        <v>3054500</v>
      </c>
      <c r="G949" t="s">
        <v>53</v>
      </c>
      <c r="H949" s="13">
        <f t="shared" si="14"/>
        <v>2.457002457001968E-4</v>
      </c>
    </row>
    <row r="950" spans="4:8" x14ac:dyDescent="0.3">
      <c r="D950" s="10">
        <v>43529</v>
      </c>
      <c r="E950" s="9">
        <v>81.03</v>
      </c>
      <c r="F950" s="9">
        <v>2258900</v>
      </c>
      <c r="G950" t="s">
        <v>53</v>
      </c>
      <c r="H950" s="13">
        <f t="shared" si="14"/>
        <v>-4.7899778924097346E-3</v>
      </c>
    </row>
    <row r="951" spans="4:8" x14ac:dyDescent="0.3">
      <c r="D951" s="10">
        <v>43530</v>
      </c>
      <c r="E951" s="9">
        <v>81.260000000000005</v>
      </c>
      <c r="F951" s="9">
        <v>1892400</v>
      </c>
      <c r="G951" t="s">
        <v>53</v>
      </c>
      <c r="H951" s="13">
        <f t="shared" si="14"/>
        <v>2.8384548932494629E-3</v>
      </c>
    </row>
    <row r="952" spans="4:8" x14ac:dyDescent="0.3">
      <c r="D952" s="10">
        <v>43531</v>
      </c>
      <c r="E952" s="9">
        <v>81.45</v>
      </c>
      <c r="F952" s="9">
        <v>2115400</v>
      </c>
      <c r="G952" t="s">
        <v>53</v>
      </c>
      <c r="H952" s="13">
        <f t="shared" si="14"/>
        <v>2.338173763229113E-3</v>
      </c>
    </row>
    <row r="953" spans="4:8" x14ac:dyDescent="0.3">
      <c r="D953" s="10">
        <v>43532</v>
      </c>
      <c r="E953" s="9">
        <v>81.95</v>
      </c>
      <c r="F953" s="9">
        <v>1721100</v>
      </c>
      <c r="G953" t="s">
        <v>53</v>
      </c>
      <c r="H953" s="13">
        <f t="shared" si="14"/>
        <v>6.1387354205033762E-3</v>
      </c>
    </row>
    <row r="954" spans="4:8" x14ac:dyDescent="0.3">
      <c r="D954" s="10">
        <v>43535</v>
      </c>
      <c r="E954" s="9">
        <v>82.6</v>
      </c>
      <c r="F954" s="9">
        <v>3831400</v>
      </c>
      <c r="G954" t="s">
        <v>53</v>
      </c>
      <c r="H954" s="13">
        <f t="shared" si="14"/>
        <v>7.9316656497863507E-3</v>
      </c>
    </row>
    <row r="955" spans="4:8" x14ac:dyDescent="0.3">
      <c r="D955" s="10">
        <v>43536</v>
      </c>
      <c r="E955" s="9">
        <v>83.11</v>
      </c>
      <c r="F955" s="9">
        <v>2371600</v>
      </c>
      <c r="G955" t="s">
        <v>53</v>
      </c>
      <c r="H955" s="13">
        <f t="shared" si="14"/>
        <v>6.1743341404358974E-3</v>
      </c>
    </row>
    <row r="956" spans="4:8" x14ac:dyDescent="0.3">
      <c r="D956" s="10">
        <v>43537</v>
      </c>
      <c r="E956" s="9">
        <v>83.18</v>
      </c>
      <c r="F956" s="9">
        <v>1781300</v>
      </c>
      <c r="G956" t="s">
        <v>53</v>
      </c>
      <c r="H956" s="13">
        <f t="shared" si="14"/>
        <v>8.4225724942855725E-4</v>
      </c>
    </row>
    <row r="957" spans="4:8" x14ac:dyDescent="0.3">
      <c r="D957" s="10">
        <v>43538</v>
      </c>
      <c r="E957" s="9">
        <v>82.98</v>
      </c>
      <c r="F957" s="9">
        <v>2915400</v>
      </c>
      <c r="G957" t="s">
        <v>53</v>
      </c>
      <c r="H957" s="13">
        <f t="shared" si="14"/>
        <v>-2.404424140418404E-3</v>
      </c>
    </row>
    <row r="958" spans="4:8" x14ac:dyDescent="0.3">
      <c r="D958" s="10">
        <v>43539</v>
      </c>
      <c r="E958" s="9">
        <v>83.81</v>
      </c>
      <c r="F958" s="9">
        <v>9901400</v>
      </c>
      <c r="G958" t="s">
        <v>53</v>
      </c>
      <c r="H958" s="13">
        <f t="shared" si="14"/>
        <v>1.0002410219329938E-2</v>
      </c>
    </row>
    <row r="959" spans="4:8" x14ac:dyDescent="0.3">
      <c r="D959" s="10">
        <v>43542</v>
      </c>
      <c r="E959" s="9">
        <v>83.48</v>
      </c>
      <c r="F959" s="9">
        <v>3371900</v>
      </c>
      <c r="G959" t="s">
        <v>53</v>
      </c>
      <c r="H959" s="13">
        <f t="shared" si="14"/>
        <v>-3.9374776279680022E-3</v>
      </c>
    </row>
    <row r="960" spans="4:8" x14ac:dyDescent="0.3">
      <c r="D960" s="10">
        <v>43543</v>
      </c>
      <c r="E960" s="9">
        <v>82.56</v>
      </c>
      <c r="F960" s="9">
        <v>3855800</v>
      </c>
      <c r="G960" t="s">
        <v>53</v>
      </c>
      <c r="H960" s="13">
        <f t="shared" si="14"/>
        <v>-1.1020603737422157E-2</v>
      </c>
    </row>
    <row r="961" spans="4:8" x14ac:dyDescent="0.3">
      <c r="D961" s="10">
        <v>43544</v>
      </c>
      <c r="E961" s="9">
        <v>82.87</v>
      </c>
      <c r="F961" s="9">
        <v>3322800</v>
      </c>
      <c r="G961" t="s">
        <v>53</v>
      </c>
      <c r="H961" s="13">
        <f t="shared" si="14"/>
        <v>3.7548449612403376E-3</v>
      </c>
    </row>
    <row r="962" spans="4:8" x14ac:dyDescent="0.3">
      <c r="D962" s="10">
        <v>43545</v>
      </c>
      <c r="E962" s="9">
        <v>84.09</v>
      </c>
      <c r="F962" s="9">
        <v>3243400</v>
      </c>
      <c r="G962" t="s">
        <v>53</v>
      </c>
      <c r="H962" s="13">
        <f t="shared" si="14"/>
        <v>1.4721853505490512E-2</v>
      </c>
    </row>
    <row r="963" spans="4:8" x14ac:dyDescent="0.3">
      <c r="D963" s="10">
        <v>43546</v>
      </c>
      <c r="E963" s="9">
        <v>85.14</v>
      </c>
      <c r="F963" s="9">
        <v>3595300</v>
      </c>
      <c r="G963" t="s">
        <v>53</v>
      </c>
      <c r="H963" s="13">
        <f t="shared" si="14"/>
        <v>1.2486621476988907E-2</v>
      </c>
    </row>
    <row r="964" spans="4:8" x14ac:dyDescent="0.3">
      <c r="D964" s="10">
        <v>43549</v>
      </c>
      <c r="E964" s="9">
        <v>85.32</v>
      </c>
      <c r="F964" s="9">
        <v>2383800</v>
      </c>
      <c r="G964" t="s">
        <v>53</v>
      </c>
      <c r="H964" s="13">
        <f t="shared" ref="H964:H1027" si="15">(E964-E963)/E963</f>
        <v>2.1141649048624926E-3</v>
      </c>
    </row>
    <row r="965" spans="4:8" x14ac:dyDescent="0.3">
      <c r="D965" s="10">
        <v>43550</v>
      </c>
      <c r="E965" s="9">
        <v>85.98</v>
      </c>
      <c r="F965" s="9">
        <v>2166400</v>
      </c>
      <c r="G965" t="s">
        <v>53</v>
      </c>
      <c r="H965" s="13">
        <f t="shared" si="15"/>
        <v>7.7355836849509006E-3</v>
      </c>
    </row>
    <row r="966" spans="4:8" x14ac:dyDescent="0.3">
      <c r="D966" s="10">
        <v>43551</v>
      </c>
      <c r="E966" s="9">
        <v>85.23</v>
      </c>
      <c r="F966" s="9">
        <v>3297400</v>
      </c>
      <c r="G966" t="s">
        <v>53</v>
      </c>
      <c r="H966" s="13">
        <f t="shared" si="15"/>
        <v>-8.7229588276343337E-3</v>
      </c>
    </row>
    <row r="967" spans="4:8" x14ac:dyDescent="0.3">
      <c r="D967" s="10">
        <v>43552</v>
      </c>
      <c r="E967" s="9">
        <v>83.79</v>
      </c>
      <c r="F967" s="9">
        <v>4990000</v>
      </c>
      <c r="G967" t="s">
        <v>53</v>
      </c>
      <c r="H967" s="13">
        <f t="shared" si="15"/>
        <v>-1.6895459345300921E-2</v>
      </c>
    </row>
    <row r="968" spans="4:8" x14ac:dyDescent="0.3">
      <c r="D968" s="10">
        <v>43553</v>
      </c>
      <c r="E968" s="9">
        <v>83.75</v>
      </c>
      <c r="F968" s="9">
        <v>4625700</v>
      </c>
      <c r="G968" t="s">
        <v>53</v>
      </c>
      <c r="H968" s="13">
        <f t="shared" si="15"/>
        <v>-4.7738393603062715E-4</v>
      </c>
    </row>
    <row r="969" spans="4:8" x14ac:dyDescent="0.3">
      <c r="D969" s="10">
        <v>43556</v>
      </c>
      <c r="E969" s="9">
        <v>82.82</v>
      </c>
      <c r="F969" s="9">
        <v>4769700</v>
      </c>
      <c r="G969" t="s">
        <v>53</v>
      </c>
      <c r="H969" s="13">
        <f t="shared" si="15"/>
        <v>-1.110447761194038E-2</v>
      </c>
    </row>
    <row r="970" spans="4:8" x14ac:dyDescent="0.3">
      <c r="D970" s="10">
        <v>43557</v>
      </c>
      <c r="E970" s="9">
        <v>83.08</v>
      </c>
      <c r="F970" s="9">
        <v>3306400</v>
      </c>
      <c r="G970" t="s">
        <v>53</v>
      </c>
      <c r="H970" s="13">
        <f t="shared" si="15"/>
        <v>3.1393383240763723E-3</v>
      </c>
    </row>
    <row r="971" spans="4:8" x14ac:dyDescent="0.3">
      <c r="D971" s="10">
        <v>43558</v>
      </c>
      <c r="E971" s="9">
        <v>82.91</v>
      </c>
      <c r="F971" s="9">
        <v>2771300</v>
      </c>
      <c r="G971" t="s">
        <v>53</v>
      </c>
      <c r="H971" s="13">
        <f t="shared" si="15"/>
        <v>-2.046220510351489E-3</v>
      </c>
    </row>
    <row r="972" spans="4:8" x14ac:dyDescent="0.3">
      <c r="D972" s="10">
        <v>43559</v>
      </c>
      <c r="E972" s="9">
        <v>82.62</v>
      </c>
      <c r="F972" s="9">
        <v>2401200</v>
      </c>
      <c r="G972" t="s">
        <v>53</v>
      </c>
      <c r="H972" s="13">
        <f t="shared" si="15"/>
        <v>-3.4977686648171758E-3</v>
      </c>
    </row>
    <row r="973" spans="4:8" x14ac:dyDescent="0.3">
      <c r="D973" s="10">
        <v>43560</v>
      </c>
      <c r="E973" s="9">
        <v>83.57</v>
      </c>
      <c r="F973" s="9">
        <v>2194600</v>
      </c>
      <c r="G973" t="s">
        <v>53</v>
      </c>
      <c r="H973" s="13">
        <f t="shared" si="15"/>
        <v>1.1498426531106132E-2</v>
      </c>
    </row>
    <row r="974" spans="4:8" x14ac:dyDescent="0.3">
      <c r="D974" s="10">
        <v>43563</v>
      </c>
      <c r="E974" s="9">
        <v>83.15</v>
      </c>
      <c r="F974" s="9">
        <v>3121000</v>
      </c>
      <c r="G974" t="s">
        <v>53</v>
      </c>
      <c r="H974" s="13">
        <f t="shared" si="15"/>
        <v>-5.0257269355030217E-3</v>
      </c>
    </row>
    <row r="975" spans="4:8" x14ac:dyDescent="0.3">
      <c r="D975" s="10">
        <v>43564</v>
      </c>
      <c r="E975" s="9">
        <v>83.57</v>
      </c>
      <c r="F975" s="9">
        <v>1898500</v>
      </c>
      <c r="G975" t="s">
        <v>53</v>
      </c>
      <c r="H975" s="13">
        <f t="shared" si="15"/>
        <v>5.051112447384095E-3</v>
      </c>
    </row>
    <row r="976" spans="4:8" x14ac:dyDescent="0.3">
      <c r="D976" s="10">
        <v>43565</v>
      </c>
      <c r="E976" s="9">
        <v>83.35</v>
      </c>
      <c r="F976" s="9">
        <v>1795000</v>
      </c>
      <c r="G976" t="s">
        <v>53</v>
      </c>
      <c r="H976" s="13">
        <f t="shared" si="15"/>
        <v>-2.6325236328826E-3</v>
      </c>
    </row>
    <row r="977" spans="4:8" x14ac:dyDescent="0.3">
      <c r="D977" s="10">
        <v>43566</v>
      </c>
      <c r="E977" s="9">
        <v>83.94</v>
      </c>
      <c r="F977" s="9">
        <v>2757100</v>
      </c>
      <c r="G977" t="s">
        <v>53</v>
      </c>
      <c r="H977" s="13">
        <f t="shared" si="15"/>
        <v>7.078584283143413E-3</v>
      </c>
    </row>
    <row r="978" spans="4:8" x14ac:dyDescent="0.3">
      <c r="D978" s="10">
        <v>43567</v>
      </c>
      <c r="E978" s="9">
        <v>84.15</v>
      </c>
      <c r="F978" s="9">
        <v>2458800</v>
      </c>
      <c r="G978" t="s">
        <v>53</v>
      </c>
      <c r="H978" s="13">
        <f t="shared" si="15"/>
        <v>2.501786990707743E-3</v>
      </c>
    </row>
    <row r="979" spans="4:8" x14ac:dyDescent="0.3">
      <c r="D979" s="10">
        <v>43570</v>
      </c>
      <c r="E979" s="9">
        <v>84.26</v>
      </c>
      <c r="F979" s="9">
        <v>2425500</v>
      </c>
      <c r="G979" t="s">
        <v>53</v>
      </c>
      <c r="H979" s="13">
        <f t="shared" si="15"/>
        <v>1.3071895424836533E-3</v>
      </c>
    </row>
    <row r="980" spans="4:8" x14ac:dyDescent="0.3">
      <c r="D980" s="10">
        <v>43571</v>
      </c>
      <c r="E980" s="9">
        <v>83.05</v>
      </c>
      <c r="F980" s="9">
        <v>2187000</v>
      </c>
      <c r="G980" t="s">
        <v>53</v>
      </c>
      <c r="H980" s="13">
        <f t="shared" si="15"/>
        <v>-1.4360313315926987E-2</v>
      </c>
    </row>
    <row r="981" spans="4:8" x14ac:dyDescent="0.3">
      <c r="D981" s="10">
        <v>43572</v>
      </c>
      <c r="E981" s="9">
        <v>83.2</v>
      </c>
      <c r="F981" s="9">
        <v>2094100</v>
      </c>
      <c r="G981" t="s">
        <v>53</v>
      </c>
      <c r="H981" s="13">
        <f t="shared" si="15"/>
        <v>1.8061408789886296E-3</v>
      </c>
    </row>
    <row r="982" spans="4:8" x14ac:dyDescent="0.3">
      <c r="D982" s="10">
        <v>43573</v>
      </c>
      <c r="E982" s="9">
        <v>83.01</v>
      </c>
      <c r="F982" s="9">
        <v>2268200</v>
      </c>
      <c r="G982" t="s">
        <v>53</v>
      </c>
      <c r="H982" s="13">
        <f t="shared" si="15"/>
        <v>-2.283653846153819E-3</v>
      </c>
    </row>
    <row r="983" spans="4:8" x14ac:dyDescent="0.3">
      <c r="D983" s="10">
        <v>43577</v>
      </c>
      <c r="E983" s="9">
        <v>82.93</v>
      </c>
      <c r="F983" s="9">
        <v>2320100</v>
      </c>
      <c r="G983" t="s">
        <v>53</v>
      </c>
      <c r="H983" s="13">
        <f t="shared" si="15"/>
        <v>-9.6373930851702554E-4</v>
      </c>
    </row>
    <row r="984" spans="4:8" x14ac:dyDescent="0.3">
      <c r="D984" s="10">
        <v>43578</v>
      </c>
      <c r="E984" s="9">
        <v>83.57</v>
      </c>
      <c r="F984" s="9">
        <v>2722700</v>
      </c>
      <c r="G984" t="s">
        <v>53</v>
      </c>
      <c r="H984" s="13">
        <f t="shared" si="15"/>
        <v>7.7173519836004623E-3</v>
      </c>
    </row>
    <row r="985" spans="4:8" x14ac:dyDescent="0.3">
      <c r="D985" s="10">
        <v>43579</v>
      </c>
      <c r="E985" s="9">
        <v>84.02</v>
      </c>
      <c r="F985" s="9">
        <v>2292200</v>
      </c>
      <c r="G985" t="s">
        <v>53</v>
      </c>
      <c r="H985" s="13">
        <f t="shared" si="15"/>
        <v>5.384707430896289E-3</v>
      </c>
    </row>
    <row r="986" spans="4:8" x14ac:dyDescent="0.3">
      <c r="D986" s="10">
        <v>43580</v>
      </c>
      <c r="E986" s="9">
        <v>84.83</v>
      </c>
      <c r="F986" s="9">
        <v>2249400</v>
      </c>
      <c r="G986" t="s">
        <v>53</v>
      </c>
      <c r="H986" s="13">
        <f t="shared" si="15"/>
        <v>9.6405617710069308E-3</v>
      </c>
    </row>
    <row r="987" spans="4:8" x14ac:dyDescent="0.3">
      <c r="D987" s="10">
        <v>43581</v>
      </c>
      <c r="E987" s="9">
        <v>84.71</v>
      </c>
      <c r="F987" s="9">
        <v>1761200</v>
      </c>
      <c r="G987" t="s">
        <v>53</v>
      </c>
      <c r="H987" s="13">
        <f t="shared" si="15"/>
        <v>-1.4145938936697459E-3</v>
      </c>
    </row>
    <row r="988" spans="4:8" x14ac:dyDescent="0.3">
      <c r="D988" s="10">
        <v>43584</v>
      </c>
      <c r="E988" s="9">
        <v>84.04</v>
      </c>
      <c r="F988" s="9">
        <v>1474600</v>
      </c>
      <c r="G988" t="s">
        <v>53</v>
      </c>
      <c r="H988" s="13">
        <f t="shared" si="15"/>
        <v>-7.9093377405263544E-3</v>
      </c>
    </row>
    <row r="989" spans="4:8" x14ac:dyDescent="0.3">
      <c r="D989" s="10">
        <v>43585</v>
      </c>
      <c r="E989" s="9">
        <v>85.55</v>
      </c>
      <c r="F989" s="9">
        <v>2545300</v>
      </c>
      <c r="G989" t="s">
        <v>53</v>
      </c>
      <c r="H989" s="13">
        <f t="shared" si="15"/>
        <v>1.7967634459780946E-2</v>
      </c>
    </row>
    <row r="990" spans="4:8" x14ac:dyDescent="0.3">
      <c r="D990" s="10">
        <v>43586</v>
      </c>
      <c r="E990" s="9">
        <v>84.95</v>
      </c>
      <c r="F990" s="9">
        <v>2282600</v>
      </c>
      <c r="G990" t="s">
        <v>53</v>
      </c>
      <c r="H990" s="13">
        <f t="shared" si="15"/>
        <v>-7.0134424313266436E-3</v>
      </c>
    </row>
    <row r="991" spans="4:8" x14ac:dyDescent="0.3">
      <c r="D991" s="10">
        <v>43587</v>
      </c>
      <c r="E991" s="9">
        <v>84.7</v>
      </c>
      <c r="F991" s="9">
        <v>1789600</v>
      </c>
      <c r="G991" t="s">
        <v>53</v>
      </c>
      <c r="H991" s="13">
        <f t="shared" si="15"/>
        <v>-2.942907592701589E-3</v>
      </c>
    </row>
    <row r="992" spans="4:8" x14ac:dyDescent="0.3">
      <c r="D992" s="10">
        <v>43588</v>
      </c>
      <c r="E992" s="9">
        <v>85.43</v>
      </c>
      <c r="F992" s="9">
        <v>1323200</v>
      </c>
      <c r="G992" t="s">
        <v>53</v>
      </c>
      <c r="H992" s="13">
        <f t="shared" si="15"/>
        <v>8.6186540731995748E-3</v>
      </c>
    </row>
    <row r="993" spans="4:8" x14ac:dyDescent="0.3">
      <c r="D993" s="10">
        <v>43591</v>
      </c>
      <c r="E993" s="9">
        <v>84.83</v>
      </c>
      <c r="F993" s="9">
        <v>1993800</v>
      </c>
      <c r="G993" t="s">
        <v>53</v>
      </c>
      <c r="H993" s="13">
        <f t="shared" si="15"/>
        <v>-7.0232939248508547E-3</v>
      </c>
    </row>
    <row r="994" spans="4:8" x14ac:dyDescent="0.3">
      <c r="D994" s="10">
        <v>43592</v>
      </c>
      <c r="E994" s="9">
        <v>84.63</v>
      </c>
      <c r="F994" s="9">
        <v>1808700</v>
      </c>
      <c r="G994" t="s">
        <v>53</v>
      </c>
      <c r="H994" s="13">
        <f t="shared" si="15"/>
        <v>-2.3576564894495209E-3</v>
      </c>
    </row>
    <row r="995" spans="4:8" x14ac:dyDescent="0.3">
      <c r="D995" s="10">
        <v>43593</v>
      </c>
      <c r="E995" s="9">
        <v>83.73</v>
      </c>
      <c r="F995" s="9">
        <v>3040300</v>
      </c>
      <c r="G995" t="s">
        <v>53</v>
      </c>
      <c r="H995" s="13">
        <f t="shared" si="15"/>
        <v>-1.0634526763558921E-2</v>
      </c>
    </row>
    <row r="996" spans="4:8" x14ac:dyDescent="0.3">
      <c r="D996" s="10">
        <v>43594</v>
      </c>
      <c r="E996" s="9">
        <v>82.87</v>
      </c>
      <c r="F996" s="9">
        <v>2452100</v>
      </c>
      <c r="G996" t="s">
        <v>53</v>
      </c>
      <c r="H996" s="13">
        <f t="shared" si="15"/>
        <v>-1.0271109518691023E-2</v>
      </c>
    </row>
    <row r="997" spans="4:8" x14ac:dyDescent="0.3">
      <c r="D997" s="10">
        <v>43595</v>
      </c>
      <c r="E997" s="9">
        <v>84.66</v>
      </c>
      <c r="F997" s="9">
        <v>2584500</v>
      </c>
      <c r="G997" t="s">
        <v>53</v>
      </c>
      <c r="H997" s="13">
        <f t="shared" si="15"/>
        <v>2.16000965367442E-2</v>
      </c>
    </row>
    <row r="998" spans="4:8" x14ac:dyDescent="0.3">
      <c r="D998" s="10">
        <v>43598</v>
      </c>
      <c r="E998" s="9">
        <v>86.34</v>
      </c>
      <c r="F998" s="9">
        <v>3566700</v>
      </c>
      <c r="G998" t="s">
        <v>53</v>
      </c>
      <c r="H998" s="13">
        <f t="shared" si="15"/>
        <v>1.9844082211197815E-2</v>
      </c>
    </row>
    <row r="999" spans="4:8" x14ac:dyDescent="0.3">
      <c r="D999" s="10">
        <v>43599</v>
      </c>
      <c r="E999" s="9">
        <v>85.56</v>
      </c>
      <c r="F999" s="9">
        <v>2403100</v>
      </c>
      <c r="G999" t="s">
        <v>53</v>
      </c>
      <c r="H999" s="13">
        <f t="shared" si="15"/>
        <v>-9.034051424600429E-3</v>
      </c>
    </row>
    <row r="1000" spans="4:8" x14ac:dyDescent="0.3">
      <c r="D1000" s="10">
        <v>43600</v>
      </c>
      <c r="E1000" s="9">
        <v>85.05</v>
      </c>
      <c r="F1000" s="9">
        <v>2169900</v>
      </c>
      <c r="G1000" t="s">
        <v>53</v>
      </c>
      <c r="H1000" s="13">
        <f t="shared" si="15"/>
        <v>-5.960729312763033E-3</v>
      </c>
    </row>
    <row r="1001" spans="4:8" x14ac:dyDescent="0.3">
      <c r="D1001" s="10">
        <v>43601</v>
      </c>
      <c r="E1001" s="9">
        <v>85.4</v>
      </c>
      <c r="F1001" s="9">
        <v>1866600</v>
      </c>
      <c r="G1001" t="s">
        <v>53</v>
      </c>
      <c r="H1001" s="13">
        <f t="shared" si="15"/>
        <v>4.1152263374486598E-3</v>
      </c>
    </row>
    <row r="1002" spans="4:8" x14ac:dyDescent="0.3">
      <c r="D1002" s="10">
        <v>43602</v>
      </c>
      <c r="E1002" s="9">
        <v>85.85</v>
      </c>
      <c r="F1002" s="9">
        <v>2212300</v>
      </c>
      <c r="G1002" t="s">
        <v>53</v>
      </c>
      <c r="H1002" s="13">
        <f t="shared" si="15"/>
        <v>5.2693208430912011E-3</v>
      </c>
    </row>
    <row r="1003" spans="4:8" x14ac:dyDescent="0.3">
      <c r="D1003" s="10">
        <v>43605</v>
      </c>
      <c r="E1003" s="9">
        <v>86.6</v>
      </c>
      <c r="F1003" s="9">
        <v>2142000</v>
      </c>
      <c r="G1003" t="s">
        <v>53</v>
      </c>
      <c r="H1003" s="13">
        <f t="shared" si="15"/>
        <v>8.7361677344205014E-3</v>
      </c>
    </row>
    <row r="1004" spans="4:8" x14ac:dyDescent="0.3">
      <c r="D1004" s="10">
        <v>43606</v>
      </c>
      <c r="E1004" s="9">
        <v>86.61</v>
      </c>
      <c r="F1004" s="9">
        <v>1768400</v>
      </c>
      <c r="G1004" t="s">
        <v>53</v>
      </c>
      <c r="H1004" s="13">
        <f t="shared" si="15"/>
        <v>1.1547344110860412E-4</v>
      </c>
    </row>
    <row r="1005" spans="4:8" x14ac:dyDescent="0.3">
      <c r="D1005" s="10">
        <v>43607</v>
      </c>
      <c r="E1005" s="9">
        <v>87.29</v>
      </c>
      <c r="F1005" s="9">
        <v>1916600</v>
      </c>
      <c r="G1005" t="s">
        <v>53</v>
      </c>
      <c r="H1005" s="13">
        <f t="shared" si="15"/>
        <v>7.8512873802102159E-3</v>
      </c>
    </row>
    <row r="1006" spans="4:8" x14ac:dyDescent="0.3">
      <c r="D1006" s="10">
        <v>43608</v>
      </c>
      <c r="E1006" s="9">
        <v>88.18</v>
      </c>
      <c r="F1006" s="9">
        <v>2037100</v>
      </c>
      <c r="G1006" t="s">
        <v>53</v>
      </c>
      <c r="H1006" s="13">
        <f t="shared" si="15"/>
        <v>1.0195898728376682E-2</v>
      </c>
    </row>
    <row r="1007" spans="4:8" x14ac:dyDescent="0.3">
      <c r="D1007" s="10">
        <v>43609</v>
      </c>
      <c r="E1007" s="9">
        <v>88.29</v>
      </c>
      <c r="F1007" s="9">
        <v>1485000</v>
      </c>
      <c r="G1007" t="s">
        <v>53</v>
      </c>
      <c r="H1007" s="13">
        <f t="shared" si="15"/>
        <v>1.2474484009979523E-3</v>
      </c>
    </row>
    <row r="1008" spans="4:8" x14ac:dyDescent="0.3">
      <c r="D1008" s="10">
        <v>43613</v>
      </c>
      <c r="E1008" s="9">
        <v>86.67</v>
      </c>
      <c r="F1008" s="9">
        <v>2650300</v>
      </c>
      <c r="G1008" t="s">
        <v>53</v>
      </c>
      <c r="H1008" s="13">
        <f t="shared" si="15"/>
        <v>-1.8348623853211059E-2</v>
      </c>
    </row>
    <row r="1009" spans="4:8" x14ac:dyDescent="0.3">
      <c r="D1009" s="10">
        <v>43614</v>
      </c>
      <c r="E1009" s="9">
        <v>85.69</v>
      </c>
      <c r="F1009" s="9">
        <v>2137400</v>
      </c>
      <c r="G1009" t="s">
        <v>53</v>
      </c>
      <c r="H1009" s="13">
        <f t="shared" si="15"/>
        <v>-1.1307257413176461E-2</v>
      </c>
    </row>
    <row r="1010" spans="4:8" x14ac:dyDescent="0.3">
      <c r="D1010" s="10">
        <v>43615</v>
      </c>
      <c r="E1010" s="9">
        <v>85.3</v>
      </c>
      <c r="F1010" s="9">
        <v>2341200</v>
      </c>
      <c r="G1010" t="s">
        <v>53</v>
      </c>
      <c r="H1010" s="13">
        <f t="shared" si="15"/>
        <v>-4.5512895320340835E-3</v>
      </c>
    </row>
    <row r="1011" spans="4:8" x14ac:dyDescent="0.3">
      <c r="D1011" s="10">
        <v>43616</v>
      </c>
      <c r="E1011" s="9">
        <v>86.12</v>
      </c>
      <c r="F1011" s="9">
        <v>2250000</v>
      </c>
      <c r="G1011" t="s">
        <v>53</v>
      </c>
      <c r="H1011" s="13">
        <f t="shared" si="15"/>
        <v>9.6131301289567109E-3</v>
      </c>
    </row>
    <row r="1012" spans="4:8" x14ac:dyDescent="0.3">
      <c r="D1012" s="10">
        <v>43619</v>
      </c>
      <c r="E1012" s="9">
        <v>87.37</v>
      </c>
      <c r="F1012" s="9">
        <v>2216100</v>
      </c>
      <c r="G1012" t="s">
        <v>53</v>
      </c>
      <c r="H1012" s="13">
        <f t="shared" si="15"/>
        <v>1.4514630747793775E-2</v>
      </c>
    </row>
    <row r="1013" spans="4:8" x14ac:dyDescent="0.3">
      <c r="D1013" s="10">
        <v>43620</v>
      </c>
      <c r="E1013" s="9">
        <v>87.05</v>
      </c>
      <c r="F1013" s="9">
        <v>1904600</v>
      </c>
      <c r="G1013" t="s">
        <v>53</v>
      </c>
      <c r="H1013" s="13">
        <f t="shared" si="15"/>
        <v>-3.6625844111251847E-3</v>
      </c>
    </row>
    <row r="1014" spans="4:8" x14ac:dyDescent="0.3">
      <c r="D1014" s="10">
        <v>43621</v>
      </c>
      <c r="E1014" s="9">
        <v>89.37</v>
      </c>
      <c r="F1014" s="9">
        <v>2155500</v>
      </c>
      <c r="G1014" t="s">
        <v>53</v>
      </c>
      <c r="H1014" s="13">
        <f t="shared" si="15"/>
        <v>2.6651349798966197E-2</v>
      </c>
    </row>
    <row r="1015" spans="4:8" x14ac:dyDescent="0.3">
      <c r="D1015" s="10">
        <v>43622</v>
      </c>
      <c r="E1015" s="9">
        <v>90</v>
      </c>
      <c r="F1015" s="9">
        <v>1739600</v>
      </c>
      <c r="G1015" t="s">
        <v>53</v>
      </c>
      <c r="H1015" s="13">
        <f t="shared" si="15"/>
        <v>7.0493454179254272E-3</v>
      </c>
    </row>
    <row r="1016" spans="4:8" x14ac:dyDescent="0.3">
      <c r="D1016" s="10">
        <v>43623</v>
      </c>
      <c r="E1016" s="9">
        <v>89.54</v>
      </c>
      <c r="F1016" s="9">
        <v>2274900</v>
      </c>
      <c r="G1016" t="s">
        <v>53</v>
      </c>
      <c r="H1016" s="13">
        <f t="shared" si="15"/>
        <v>-5.111111111111042E-3</v>
      </c>
    </row>
    <row r="1017" spans="4:8" x14ac:dyDescent="0.3">
      <c r="D1017" s="10">
        <v>43626</v>
      </c>
      <c r="E1017" s="9">
        <v>89.02</v>
      </c>
      <c r="F1017" s="9">
        <v>1956700</v>
      </c>
      <c r="G1017" t="s">
        <v>53</v>
      </c>
      <c r="H1017" s="13">
        <f t="shared" si="15"/>
        <v>-5.8074603529150119E-3</v>
      </c>
    </row>
    <row r="1018" spans="4:8" x14ac:dyDescent="0.3">
      <c r="D1018" s="10">
        <v>43627</v>
      </c>
      <c r="E1018" s="9">
        <v>88.32</v>
      </c>
      <c r="F1018" s="9">
        <v>1988400</v>
      </c>
      <c r="G1018" t="s">
        <v>53</v>
      </c>
      <c r="H1018" s="13">
        <f t="shared" si="15"/>
        <v>-7.8634014828128842E-3</v>
      </c>
    </row>
    <row r="1019" spans="4:8" x14ac:dyDescent="0.3">
      <c r="D1019" s="10">
        <v>43628</v>
      </c>
      <c r="E1019" s="9">
        <v>89.39</v>
      </c>
      <c r="F1019" s="9">
        <v>1910900</v>
      </c>
      <c r="G1019" t="s">
        <v>53</v>
      </c>
      <c r="H1019" s="13">
        <f t="shared" si="15"/>
        <v>1.2115036231884143E-2</v>
      </c>
    </row>
    <row r="1020" spans="4:8" x14ac:dyDescent="0.3">
      <c r="D1020" s="10">
        <v>43629</v>
      </c>
      <c r="E1020" s="9">
        <v>89.59</v>
      </c>
      <c r="F1020" s="9">
        <v>1794800</v>
      </c>
      <c r="G1020" t="s">
        <v>53</v>
      </c>
      <c r="H1020" s="13">
        <f t="shared" si="15"/>
        <v>2.2373867322967094E-3</v>
      </c>
    </row>
    <row r="1021" spans="4:8" x14ac:dyDescent="0.3">
      <c r="D1021" s="10">
        <v>43630</v>
      </c>
      <c r="E1021" s="9">
        <v>90.58</v>
      </c>
      <c r="F1021" s="9">
        <v>1783800</v>
      </c>
      <c r="G1021" t="s">
        <v>53</v>
      </c>
      <c r="H1021" s="13">
        <f t="shared" si="15"/>
        <v>1.1050340439781169E-2</v>
      </c>
    </row>
    <row r="1022" spans="4:8" x14ac:dyDescent="0.3">
      <c r="D1022" s="10">
        <v>43633</v>
      </c>
      <c r="E1022" s="9">
        <v>90.08</v>
      </c>
      <c r="F1022" s="9">
        <v>1835200</v>
      </c>
      <c r="G1022" t="s">
        <v>53</v>
      </c>
      <c r="H1022" s="13">
        <f t="shared" si="15"/>
        <v>-5.5199823360565252E-3</v>
      </c>
    </row>
    <row r="1023" spans="4:8" x14ac:dyDescent="0.3">
      <c r="D1023" s="10">
        <v>43634</v>
      </c>
      <c r="E1023" s="9">
        <v>89.78</v>
      </c>
      <c r="F1023" s="9">
        <v>2230100</v>
      </c>
      <c r="G1023" t="s">
        <v>53</v>
      </c>
      <c r="H1023" s="13">
        <f t="shared" si="15"/>
        <v>-3.3303730017761675E-3</v>
      </c>
    </row>
    <row r="1024" spans="4:8" x14ac:dyDescent="0.3">
      <c r="D1024" s="10">
        <v>43635</v>
      </c>
      <c r="E1024" s="9">
        <v>90.86</v>
      </c>
      <c r="F1024" s="9">
        <v>2394000</v>
      </c>
      <c r="G1024" t="s">
        <v>53</v>
      </c>
      <c r="H1024" s="13">
        <f t="shared" si="15"/>
        <v>1.202940521274224E-2</v>
      </c>
    </row>
    <row r="1025" spans="4:8" x14ac:dyDescent="0.3">
      <c r="D1025" s="10">
        <v>43636</v>
      </c>
      <c r="E1025" s="9">
        <v>90.87</v>
      </c>
      <c r="F1025" s="9">
        <v>2206800</v>
      </c>
      <c r="G1025" t="s">
        <v>53</v>
      </c>
      <c r="H1025" s="13">
        <f t="shared" si="15"/>
        <v>1.100594320933867E-4</v>
      </c>
    </row>
    <row r="1026" spans="4:8" x14ac:dyDescent="0.3">
      <c r="D1026" s="10">
        <v>43637</v>
      </c>
      <c r="E1026" s="9">
        <v>91.55</v>
      </c>
      <c r="F1026" s="9">
        <v>3885800</v>
      </c>
      <c r="G1026" t="s">
        <v>53</v>
      </c>
      <c r="H1026" s="13">
        <f t="shared" si="15"/>
        <v>7.4832177836468864E-3</v>
      </c>
    </row>
    <row r="1027" spans="4:8" x14ac:dyDescent="0.3">
      <c r="D1027" s="10">
        <v>43640</v>
      </c>
      <c r="E1027" s="9">
        <v>90.9</v>
      </c>
      <c r="F1027" s="9">
        <v>2709600</v>
      </c>
      <c r="G1027" t="s">
        <v>53</v>
      </c>
      <c r="H1027" s="13">
        <f t="shared" si="15"/>
        <v>-7.0999453850354071E-3</v>
      </c>
    </row>
    <row r="1028" spans="4:8" x14ac:dyDescent="0.3">
      <c r="D1028" s="10">
        <v>43641</v>
      </c>
      <c r="E1028" s="9">
        <v>90.37</v>
      </c>
      <c r="F1028" s="9">
        <v>2446200</v>
      </c>
      <c r="G1028" t="s">
        <v>53</v>
      </c>
      <c r="H1028" s="13">
        <f t="shared" ref="H1028:H1091" si="16">(E1028-E1027)/E1027</f>
        <v>-5.8305830583058431E-3</v>
      </c>
    </row>
    <row r="1029" spans="4:8" x14ac:dyDescent="0.3">
      <c r="D1029" s="10">
        <v>43642</v>
      </c>
      <c r="E1029" s="9">
        <v>88.5</v>
      </c>
      <c r="F1029" s="9">
        <v>2895100</v>
      </c>
      <c r="G1029" t="s">
        <v>53</v>
      </c>
      <c r="H1029" s="13">
        <f t="shared" si="16"/>
        <v>-2.0692707756999055E-2</v>
      </c>
    </row>
    <row r="1030" spans="4:8" x14ac:dyDescent="0.3">
      <c r="D1030" s="10">
        <v>43643</v>
      </c>
      <c r="E1030" s="9">
        <v>87.9</v>
      </c>
      <c r="F1030" s="9">
        <v>3105800</v>
      </c>
      <c r="G1030" t="s">
        <v>53</v>
      </c>
      <c r="H1030" s="13">
        <f t="shared" si="16"/>
        <v>-6.7796610169490882E-3</v>
      </c>
    </row>
    <row r="1031" spans="4:8" x14ac:dyDescent="0.3">
      <c r="D1031" s="10">
        <v>43644</v>
      </c>
      <c r="E1031" s="9">
        <v>88.01</v>
      </c>
      <c r="F1031" s="9">
        <v>3815700</v>
      </c>
      <c r="G1031" t="s">
        <v>53</v>
      </c>
      <c r="H1031" s="13">
        <f t="shared" si="16"/>
        <v>1.2514220705346919E-3</v>
      </c>
    </row>
    <row r="1032" spans="4:8" x14ac:dyDescent="0.3">
      <c r="D1032" s="10">
        <v>43647</v>
      </c>
      <c r="E1032" s="9">
        <v>88.13</v>
      </c>
      <c r="F1032" s="9">
        <v>2060800</v>
      </c>
      <c r="G1032" t="s">
        <v>53</v>
      </c>
      <c r="H1032" s="13">
        <f t="shared" si="16"/>
        <v>1.3634814225655077E-3</v>
      </c>
    </row>
    <row r="1033" spans="4:8" x14ac:dyDescent="0.3">
      <c r="D1033" s="10">
        <v>43648</v>
      </c>
      <c r="E1033" s="9">
        <v>89.19</v>
      </c>
      <c r="F1033" s="9">
        <v>2083200</v>
      </c>
      <c r="G1033" t="s">
        <v>53</v>
      </c>
      <c r="H1033" s="13">
        <f t="shared" si="16"/>
        <v>1.2027686372404429E-2</v>
      </c>
    </row>
    <row r="1034" spans="4:8" x14ac:dyDescent="0.3">
      <c r="D1034" s="10">
        <v>43649</v>
      </c>
      <c r="E1034" s="9">
        <v>90.14</v>
      </c>
      <c r="F1034" s="9">
        <v>1843300</v>
      </c>
      <c r="G1034" t="s">
        <v>53</v>
      </c>
      <c r="H1034" s="13">
        <f t="shared" si="16"/>
        <v>1.0651418320439544E-2</v>
      </c>
    </row>
    <row r="1035" spans="4:8" x14ac:dyDescent="0.3">
      <c r="D1035" s="10">
        <v>43651</v>
      </c>
      <c r="E1035" s="9">
        <v>89.84</v>
      </c>
      <c r="F1035" s="9">
        <v>1758500</v>
      </c>
      <c r="G1035" t="s">
        <v>53</v>
      </c>
      <c r="H1035" s="13">
        <f t="shared" si="16"/>
        <v>-3.328156201464357E-3</v>
      </c>
    </row>
    <row r="1036" spans="4:8" x14ac:dyDescent="0.3">
      <c r="D1036" s="10">
        <v>43654</v>
      </c>
      <c r="E1036" s="9">
        <v>89.93</v>
      </c>
      <c r="F1036" s="9">
        <v>1233500</v>
      </c>
      <c r="G1036" t="s">
        <v>53</v>
      </c>
      <c r="H1036" s="13">
        <f t="shared" si="16"/>
        <v>1.001780943900305E-3</v>
      </c>
    </row>
    <row r="1037" spans="4:8" x14ac:dyDescent="0.3">
      <c r="D1037" s="10">
        <v>43655</v>
      </c>
      <c r="E1037" s="9">
        <v>90.36</v>
      </c>
      <c r="F1037" s="9">
        <v>1532900</v>
      </c>
      <c r="G1037" t="s">
        <v>53</v>
      </c>
      <c r="H1037" s="13">
        <f t="shared" si="16"/>
        <v>4.7814967196707723E-3</v>
      </c>
    </row>
    <row r="1038" spans="4:8" x14ac:dyDescent="0.3">
      <c r="D1038" s="10">
        <v>43656</v>
      </c>
      <c r="E1038" s="9">
        <v>90.81</v>
      </c>
      <c r="F1038" s="9">
        <v>1342000</v>
      </c>
      <c r="G1038" t="s">
        <v>53</v>
      </c>
      <c r="H1038" s="13">
        <f t="shared" si="16"/>
        <v>4.9800796812749315E-3</v>
      </c>
    </row>
    <row r="1039" spans="4:8" x14ac:dyDescent="0.3">
      <c r="D1039" s="10">
        <v>43657</v>
      </c>
      <c r="E1039" s="9">
        <v>90.93</v>
      </c>
      <c r="F1039" s="9">
        <v>1813700</v>
      </c>
      <c r="G1039" t="s">
        <v>53</v>
      </c>
      <c r="H1039" s="13">
        <f t="shared" si="16"/>
        <v>1.3214403700033536E-3</v>
      </c>
    </row>
    <row r="1040" spans="4:8" x14ac:dyDescent="0.3">
      <c r="D1040" s="10">
        <v>43658</v>
      </c>
      <c r="E1040" s="9">
        <v>90.25</v>
      </c>
      <c r="F1040" s="9">
        <v>1368200</v>
      </c>
      <c r="G1040" t="s">
        <v>53</v>
      </c>
      <c r="H1040" s="13">
        <f t="shared" si="16"/>
        <v>-7.478279995601086E-3</v>
      </c>
    </row>
    <row r="1041" spans="4:8" x14ac:dyDescent="0.3">
      <c r="D1041" s="10">
        <v>43661</v>
      </c>
      <c r="E1041" s="9">
        <v>91.19</v>
      </c>
      <c r="F1041" s="9">
        <v>1901900</v>
      </c>
      <c r="G1041" t="s">
        <v>53</v>
      </c>
      <c r="H1041" s="13">
        <f t="shared" si="16"/>
        <v>1.0415512465373936E-2</v>
      </c>
    </row>
    <row r="1042" spans="4:8" x14ac:dyDescent="0.3">
      <c r="D1042" s="10">
        <v>43662</v>
      </c>
      <c r="E1042" s="9">
        <v>90.51</v>
      </c>
      <c r="F1042" s="9">
        <v>1563200</v>
      </c>
      <c r="G1042" t="s">
        <v>53</v>
      </c>
      <c r="H1042" s="13">
        <f t="shared" si="16"/>
        <v>-7.456957999780597E-3</v>
      </c>
    </row>
    <row r="1043" spans="4:8" x14ac:dyDescent="0.3">
      <c r="D1043" s="10">
        <v>43663</v>
      </c>
      <c r="E1043" s="9">
        <v>91.02</v>
      </c>
      <c r="F1043" s="9">
        <v>1788800</v>
      </c>
      <c r="G1043" t="s">
        <v>53</v>
      </c>
      <c r="H1043" s="13">
        <f t="shared" si="16"/>
        <v>5.6347364932050701E-3</v>
      </c>
    </row>
    <row r="1044" spans="4:8" x14ac:dyDescent="0.3">
      <c r="D1044" s="10">
        <v>43664</v>
      </c>
      <c r="E1044" s="9">
        <v>91.76</v>
      </c>
      <c r="F1044" s="9">
        <v>1338300</v>
      </c>
      <c r="G1044" t="s">
        <v>53</v>
      </c>
      <c r="H1044" s="13">
        <f t="shared" si="16"/>
        <v>8.1300813008131079E-3</v>
      </c>
    </row>
    <row r="1045" spans="4:8" x14ac:dyDescent="0.3">
      <c r="D1045" s="10">
        <v>43665</v>
      </c>
      <c r="E1045" s="9">
        <v>90.28</v>
      </c>
      <c r="F1045" s="9">
        <v>1693300</v>
      </c>
      <c r="G1045" t="s">
        <v>53</v>
      </c>
      <c r="H1045" s="13">
        <f t="shared" si="16"/>
        <v>-1.6129032258064557E-2</v>
      </c>
    </row>
    <row r="1046" spans="4:8" x14ac:dyDescent="0.3">
      <c r="D1046" s="10">
        <v>43668</v>
      </c>
      <c r="E1046" s="9">
        <v>90.12</v>
      </c>
      <c r="F1046" s="9">
        <v>1390800</v>
      </c>
      <c r="G1046" t="s">
        <v>53</v>
      </c>
      <c r="H1046" s="13">
        <f t="shared" si="16"/>
        <v>-1.7722640673459968E-3</v>
      </c>
    </row>
    <row r="1047" spans="4:8" x14ac:dyDescent="0.3">
      <c r="D1047" s="10">
        <v>43669</v>
      </c>
      <c r="E1047" s="9">
        <v>89.51</v>
      </c>
      <c r="F1047" s="9">
        <v>1732300</v>
      </c>
      <c r="G1047" t="s">
        <v>53</v>
      </c>
      <c r="H1047" s="13">
        <f t="shared" si="16"/>
        <v>-6.7687527740789991E-3</v>
      </c>
    </row>
    <row r="1048" spans="4:8" x14ac:dyDescent="0.3">
      <c r="D1048" s="10">
        <v>43670</v>
      </c>
      <c r="E1048" s="9">
        <v>89.61</v>
      </c>
      <c r="F1048" s="9">
        <v>2008400</v>
      </c>
      <c r="G1048" t="s">
        <v>53</v>
      </c>
      <c r="H1048" s="13">
        <f t="shared" si="16"/>
        <v>1.1171936096524891E-3</v>
      </c>
    </row>
    <row r="1049" spans="4:8" x14ac:dyDescent="0.3">
      <c r="D1049" s="10">
        <v>43671</v>
      </c>
      <c r="E1049" s="9">
        <v>89.08</v>
      </c>
      <c r="F1049" s="9">
        <v>2252600</v>
      </c>
      <c r="G1049" t="s">
        <v>53</v>
      </c>
      <c r="H1049" s="13">
        <f t="shared" si="16"/>
        <v>-5.9145184689208923E-3</v>
      </c>
    </row>
    <row r="1050" spans="4:8" x14ac:dyDescent="0.3">
      <c r="D1050" s="10">
        <v>43672</v>
      </c>
      <c r="E1050" s="9">
        <v>88.95</v>
      </c>
      <c r="F1050" s="9">
        <v>2176500</v>
      </c>
      <c r="G1050" t="s">
        <v>53</v>
      </c>
      <c r="H1050" s="13">
        <f t="shared" si="16"/>
        <v>-1.4593623709025084E-3</v>
      </c>
    </row>
    <row r="1051" spans="4:8" x14ac:dyDescent="0.3">
      <c r="D1051" s="10">
        <v>43675</v>
      </c>
      <c r="E1051" s="9">
        <v>89.74</v>
      </c>
      <c r="F1051" s="9">
        <v>1736300</v>
      </c>
      <c r="G1051" t="s">
        <v>53</v>
      </c>
      <c r="H1051" s="13">
        <f t="shared" si="16"/>
        <v>8.8813940415963123E-3</v>
      </c>
    </row>
    <row r="1052" spans="4:8" x14ac:dyDescent="0.3">
      <c r="D1052" s="10">
        <v>43676</v>
      </c>
      <c r="E1052" s="9">
        <v>88.72</v>
      </c>
      <c r="F1052" s="9">
        <v>1691100</v>
      </c>
      <c r="G1052" t="s">
        <v>53</v>
      </c>
      <c r="H1052" s="13">
        <f t="shared" si="16"/>
        <v>-1.136616893247154E-2</v>
      </c>
    </row>
    <row r="1053" spans="4:8" x14ac:dyDescent="0.3">
      <c r="D1053" s="10">
        <v>43677</v>
      </c>
      <c r="E1053" s="9">
        <v>87.81</v>
      </c>
      <c r="F1053" s="9">
        <v>2942800</v>
      </c>
      <c r="G1053" t="s">
        <v>53</v>
      </c>
      <c r="H1053" s="13">
        <f t="shared" si="16"/>
        <v>-1.0256988277727645E-2</v>
      </c>
    </row>
    <row r="1054" spans="4:8" x14ac:dyDescent="0.3">
      <c r="D1054" s="10">
        <v>43678</v>
      </c>
      <c r="E1054" s="9">
        <v>88.81</v>
      </c>
      <c r="F1054" s="9">
        <v>3433000</v>
      </c>
      <c r="G1054" t="s">
        <v>53</v>
      </c>
      <c r="H1054" s="13">
        <f t="shared" si="16"/>
        <v>1.1388224575788634E-2</v>
      </c>
    </row>
    <row r="1055" spans="4:8" x14ac:dyDescent="0.3">
      <c r="D1055" s="10">
        <v>43679</v>
      </c>
      <c r="E1055" s="9">
        <v>88.7</v>
      </c>
      <c r="F1055" s="9">
        <v>1984300</v>
      </c>
      <c r="G1055" t="s">
        <v>53</v>
      </c>
      <c r="H1055" s="13">
        <f t="shared" si="16"/>
        <v>-1.2385992568404395E-3</v>
      </c>
    </row>
    <row r="1056" spans="4:8" x14ac:dyDescent="0.3">
      <c r="D1056" s="10">
        <v>43682</v>
      </c>
      <c r="E1056" s="9">
        <v>88.02</v>
      </c>
      <c r="F1056" s="9">
        <v>2944400</v>
      </c>
      <c r="G1056" t="s">
        <v>53</v>
      </c>
      <c r="H1056" s="13">
        <f t="shared" si="16"/>
        <v>-7.6662908680947776E-3</v>
      </c>
    </row>
    <row r="1057" spans="4:8" x14ac:dyDescent="0.3">
      <c r="D1057" s="10">
        <v>43683</v>
      </c>
      <c r="E1057" s="9">
        <v>89.14</v>
      </c>
      <c r="F1057" s="9">
        <v>2725600</v>
      </c>
      <c r="G1057" t="s">
        <v>53</v>
      </c>
      <c r="H1057" s="13">
        <f t="shared" si="16"/>
        <v>1.2724380822540383E-2</v>
      </c>
    </row>
    <row r="1058" spans="4:8" x14ac:dyDescent="0.3">
      <c r="D1058" s="10">
        <v>43684</v>
      </c>
      <c r="E1058" s="9">
        <v>89.74</v>
      </c>
      <c r="F1058" s="9">
        <v>1945400</v>
      </c>
      <c r="G1058" t="s">
        <v>53</v>
      </c>
      <c r="H1058" s="13">
        <f t="shared" si="16"/>
        <v>6.7309849674668425E-3</v>
      </c>
    </row>
    <row r="1059" spans="4:8" x14ac:dyDescent="0.3">
      <c r="D1059" s="10">
        <v>43685</v>
      </c>
      <c r="E1059" s="9">
        <v>89.51</v>
      </c>
      <c r="F1059" s="9">
        <v>3090500</v>
      </c>
      <c r="G1059" t="s">
        <v>53</v>
      </c>
      <c r="H1059" s="13">
        <f t="shared" si="16"/>
        <v>-2.5629596612434789E-3</v>
      </c>
    </row>
    <row r="1060" spans="4:8" x14ac:dyDescent="0.3">
      <c r="D1060" s="10">
        <v>43686</v>
      </c>
      <c r="E1060" s="9">
        <v>89.97</v>
      </c>
      <c r="F1060" s="9">
        <v>1597500</v>
      </c>
      <c r="G1060" t="s">
        <v>53</v>
      </c>
      <c r="H1060" s="13">
        <f t="shared" si="16"/>
        <v>5.1390906044016726E-3</v>
      </c>
    </row>
    <row r="1061" spans="4:8" x14ac:dyDescent="0.3">
      <c r="D1061" s="10">
        <v>43689</v>
      </c>
      <c r="E1061" s="9">
        <v>90.43</v>
      </c>
      <c r="F1061" s="9">
        <v>1290200</v>
      </c>
      <c r="G1061" t="s">
        <v>53</v>
      </c>
      <c r="H1061" s="13">
        <f t="shared" si="16"/>
        <v>5.1128153829055013E-3</v>
      </c>
    </row>
    <row r="1062" spans="4:8" x14ac:dyDescent="0.3">
      <c r="D1062" s="10">
        <v>43690</v>
      </c>
      <c r="E1062" s="9">
        <v>90.25</v>
      </c>
      <c r="F1062" s="9">
        <v>1810400</v>
      </c>
      <c r="G1062" t="s">
        <v>53</v>
      </c>
      <c r="H1062" s="13">
        <f t="shared" si="16"/>
        <v>-1.9904898816765102E-3</v>
      </c>
    </row>
    <row r="1063" spans="4:8" x14ac:dyDescent="0.3">
      <c r="D1063" s="10">
        <v>43691</v>
      </c>
      <c r="E1063" s="9">
        <v>88.48</v>
      </c>
      <c r="F1063" s="9">
        <v>4572300</v>
      </c>
      <c r="G1063" t="s">
        <v>53</v>
      </c>
      <c r="H1063" s="13">
        <f t="shared" si="16"/>
        <v>-1.9612188365650925E-2</v>
      </c>
    </row>
    <row r="1064" spans="4:8" x14ac:dyDescent="0.3">
      <c r="D1064" s="10">
        <v>43692</v>
      </c>
      <c r="E1064" s="9">
        <v>90.36</v>
      </c>
      <c r="F1064" s="9">
        <v>2874200</v>
      </c>
      <c r="G1064" t="s">
        <v>53</v>
      </c>
      <c r="H1064" s="13">
        <f t="shared" si="16"/>
        <v>2.124773960216993E-2</v>
      </c>
    </row>
    <row r="1065" spans="4:8" x14ac:dyDescent="0.3">
      <c r="D1065" s="10">
        <v>43693</v>
      </c>
      <c r="E1065" s="9">
        <v>90.23</v>
      </c>
      <c r="F1065" s="9">
        <v>2131000</v>
      </c>
      <c r="G1065" t="s">
        <v>53</v>
      </c>
      <c r="H1065" s="13">
        <f t="shared" si="16"/>
        <v>-1.4386896857015877E-3</v>
      </c>
    </row>
    <row r="1066" spans="4:8" x14ac:dyDescent="0.3">
      <c r="D1066" s="10">
        <v>43696</v>
      </c>
      <c r="E1066" s="9">
        <v>90.55</v>
      </c>
      <c r="F1066" s="9">
        <v>1734100</v>
      </c>
      <c r="G1066" t="s">
        <v>53</v>
      </c>
      <c r="H1066" s="13">
        <f t="shared" si="16"/>
        <v>3.5464922974619657E-3</v>
      </c>
    </row>
    <row r="1067" spans="4:8" x14ac:dyDescent="0.3">
      <c r="D1067" s="10">
        <v>43697</v>
      </c>
      <c r="E1067" s="9">
        <v>90.77</v>
      </c>
      <c r="F1067" s="9">
        <v>1450400</v>
      </c>
      <c r="G1067" t="s">
        <v>53</v>
      </c>
      <c r="H1067" s="13">
        <f t="shared" si="16"/>
        <v>2.4295969077857411E-3</v>
      </c>
    </row>
    <row r="1068" spans="4:8" x14ac:dyDescent="0.3">
      <c r="D1068" s="10">
        <v>43698</v>
      </c>
      <c r="E1068" s="9">
        <v>91.35</v>
      </c>
      <c r="F1068" s="9">
        <v>1332100</v>
      </c>
      <c r="G1068" t="s">
        <v>53</v>
      </c>
      <c r="H1068" s="13">
        <f t="shared" si="16"/>
        <v>6.3897763578274576E-3</v>
      </c>
    </row>
    <row r="1069" spans="4:8" x14ac:dyDescent="0.3">
      <c r="D1069" s="10">
        <v>43699</v>
      </c>
      <c r="E1069" s="9">
        <v>90.97</v>
      </c>
      <c r="F1069" s="9">
        <v>1625600</v>
      </c>
      <c r="G1069" t="s">
        <v>53</v>
      </c>
      <c r="H1069" s="13">
        <f t="shared" si="16"/>
        <v>-4.1598248494799719E-3</v>
      </c>
    </row>
    <row r="1070" spans="4:8" x14ac:dyDescent="0.3">
      <c r="D1070" s="10">
        <v>43700</v>
      </c>
      <c r="E1070" s="9">
        <v>89.58</v>
      </c>
      <c r="F1070" s="9">
        <v>2253100</v>
      </c>
      <c r="G1070" t="s">
        <v>53</v>
      </c>
      <c r="H1070" s="13">
        <f t="shared" si="16"/>
        <v>-1.5279762559085419E-2</v>
      </c>
    </row>
    <row r="1071" spans="4:8" x14ac:dyDescent="0.3">
      <c r="D1071" s="10">
        <v>43703</v>
      </c>
      <c r="E1071" s="9">
        <v>90.83</v>
      </c>
      <c r="F1071" s="9">
        <v>1625500</v>
      </c>
      <c r="G1071" t="s">
        <v>53</v>
      </c>
      <c r="H1071" s="13">
        <f t="shared" si="16"/>
        <v>1.395400759098013E-2</v>
      </c>
    </row>
    <row r="1072" spans="4:8" x14ac:dyDescent="0.3">
      <c r="D1072" s="10">
        <v>43704</v>
      </c>
      <c r="E1072" s="9">
        <v>90.67</v>
      </c>
      <c r="F1072" s="9">
        <v>1339000</v>
      </c>
      <c r="G1072" t="s">
        <v>53</v>
      </c>
      <c r="H1072" s="13">
        <f t="shared" si="16"/>
        <v>-1.7615325333039369E-3</v>
      </c>
    </row>
    <row r="1073" spans="4:8" x14ac:dyDescent="0.3">
      <c r="D1073" s="10">
        <v>43705</v>
      </c>
      <c r="E1073" s="9">
        <v>89.63</v>
      </c>
      <c r="F1073" s="9">
        <v>4525300</v>
      </c>
      <c r="G1073" t="s">
        <v>53</v>
      </c>
      <c r="H1073" s="13">
        <f t="shared" si="16"/>
        <v>-1.1470166537994996E-2</v>
      </c>
    </row>
    <row r="1074" spans="4:8" x14ac:dyDescent="0.3">
      <c r="D1074" s="10">
        <v>43706</v>
      </c>
      <c r="E1074" s="9">
        <v>90.72</v>
      </c>
      <c r="F1074" s="9">
        <v>1856900</v>
      </c>
      <c r="G1074" t="s">
        <v>53</v>
      </c>
      <c r="H1074" s="13">
        <f t="shared" si="16"/>
        <v>1.2161106772286103E-2</v>
      </c>
    </row>
    <row r="1075" spans="4:8" x14ac:dyDescent="0.3">
      <c r="D1075" s="10">
        <v>43707</v>
      </c>
      <c r="E1075" s="9">
        <v>91.15</v>
      </c>
      <c r="F1075" s="9">
        <v>2584700</v>
      </c>
      <c r="G1075" t="s">
        <v>53</v>
      </c>
      <c r="H1075" s="13">
        <f t="shared" si="16"/>
        <v>4.7398589065256484E-3</v>
      </c>
    </row>
    <row r="1076" spans="4:8" x14ac:dyDescent="0.3">
      <c r="D1076" s="10">
        <v>43711</v>
      </c>
      <c r="E1076" s="9">
        <v>92.78</v>
      </c>
      <c r="F1076" s="9">
        <v>2043800</v>
      </c>
      <c r="G1076" t="s">
        <v>53</v>
      </c>
      <c r="H1076" s="13">
        <f t="shared" si="16"/>
        <v>1.7882611080636261E-2</v>
      </c>
    </row>
    <row r="1077" spans="4:8" x14ac:dyDescent="0.3">
      <c r="D1077" s="10">
        <v>43712</v>
      </c>
      <c r="E1077" s="9">
        <v>93.05</v>
      </c>
      <c r="F1077" s="9">
        <v>1782700</v>
      </c>
      <c r="G1077" t="s">
        <v>53</v>
      </c>
      <c r="H1077" s="13">
        <f t="shared" si="16"/>
        <v>2.9101099374864844E-3</v>
      </c>
    </row>
    <row r="1078" spans="4:8" x14ac:dyDescent="0.3">
      <c r="D1078" s="10">
        <v>43713</v>
      </c>
      <c r="E1078" s="9">
        <v>91.53</v>
      </c>
      <c r="F1078" s="9">
        <v>2318800</v>
      </c>
      <c r="G1078" t="s">
        <v>53</v>
      </c>
      <c r="H1078" s="13">
        <f t="shared" si="16"/>
        <v>-1.6335303600214898E-2</v>
      </c>
    </row>
    <row r="1079" spans="4:8" x14ac:dyDescent="0.3">
      <c r="D1079" s="10">
        <v>43714</v>
      </c>
      <c r="E1079" s="9">
        <v>91.09</v>
      </c>
      <c r="F1079" s="9">
        <v>1447900</v>
      </c>
      <c r="G1079" t="s">
        <v>53</v>
      </c>
      <c r="H1079" s="13">
        <f t="shared" si="16"/>
        <v>-4.8071670490549296E-3</v>
      </c>
    </row>
    <row r="1080" spans="4:8" x14ac:dyDescent="0.3">
      <c r="D1080" s="10">
        <v>43717</v>
      </c>
      <c r="E1080" s="9">
        <v>91.38</v>
      </c>
      <c r="F1080" s="9">
        <v>3278500</v>
      </c>
      <c r="G1080" t="s">
        <v>53</v>
      </c>
      <c r="H1080" s="13">
        <f t="shared" si="16"/>
        <v>3.1836645076297292E-3</v>
      </c>
    </row>
    <row r="1081" spans="4:8" x14ac:dyDescent="0.3">
      <c r="D1081" s="10">
        <v>43718</v>
      </c>
      <c r="E1081" s="9">
        <v>91.09</v>
      </c>
      <c r="F1081" s="9">
        <v>3370100</v>
      </c>
      <c r="G1081" t="s">
        <v>53</v>
      </c>
      <c r="H1081" s="13">
        <f t="shared" si="16"/>
        <v>-3.1735609542568621E-3</v>
      </c>
    </row>
    <row r="1082" spans="4:8" x14ac:dyDescent="0.3">
      <c r="D1082" s="10">
        <v>43719</v>
      </c>
      <c r="E1082" s="9">
        <v>91.69</v>
      </c>
      <c r="F1082" s="9">
        <v>2003500</v>
      </c>
      <c r="G1082" t="s">
        <v>53</v>
      </c>
      <c r="H1082" s="13">
        <f t="shared" si="16"/>
        <v>6.586892084751282E-3</v>
      </c>
    </row>
    <row r="1083" spans="4:8" x14ac:dyDescent="0.3">
      <c r="D1083" s="10">
        <v>43720</v>
      </c>
      <c r="E1083" s="9">
        <v>92.02</v>
      </c>
      <c r="F1083" s="9">
        <v>1755700</v>
      </c>
      <c r="G1083" t="s">
        <v>53</v>
      </c>
      <c r="H1083" s="13">
        <f t="shared" si="16"/>
        <v>3.5990838695604569E-3</v>
      </c>
    </row>
    <row r="1084" spans="4:8" x14ac:dyDescent="0.3">
      <c r="D1084" s="10">
        <v>43721</v>
      </c>
      <c r="E1084" s="9">
        <v>91.54</v>
      </c>
      <c r="F1084" s="9">
        <v>2014200</v>
      </c>
      <c r="G1084" t="s">
        <v>53</v>
      </c>
      <c r="H1084" s="13">
        <f t="shared" si="16"/>
        <v>-5.2162573353617672E-3</v>
      </c>
    </row>
    <row r="1085" spans="4:8" x14ac:dyDescent="0.3">
      <c r="D1085" s="10">
        <v>43724</v>
      </c>
      <c r="E1085" s="9">
        <v>91.71</v>
      </c>
      <c r="F1085" s="9">
        <v>2219300</v>
      </c>
      <c r="G1085" t="s">
        <v>53</v>
      </c>
      <c r="H1085" s="13">
        <f t="shared" si="16"/>
        <v>1.8571116451822972E-3</v>
      </c>
    </row>
    <row r="1086" spans="4:8" x14ac:dyDescent="0.3">
      <c r="D1086" s="10">
        <v>43725</v>
      </c>
      <c r="E1086" s="9">
        <v>92.73</v>
      </c>
      <c r="F1086" s="9">
        <v>2788100</v>
      </c>
      <c r="G1086" t="s">
        <v>53</v>
      </c>
      <c r="H1086" s="13">
        <f t="shared" si="16"/>
        <v>1.1122015047432236E-2</v>
      </c>
    </row>
    <row r="1087" spans="4:8" x14ac:dyDescent="0.3">
      <c r="D1087" s="10">
        <v>43726</v>
      </c>
      <c r="E1087" s="9">
        <v>93.02</v>
      </c>
      <c r="F1087" s="9">
        <v>2969500</v>
      </c>
      <c r="G1087" t="s">
        <v>53</v>
      </c>
      <c r="H1087" s="13">
        <f t="shared" si="16"/>
        <v>3.1273589992450342E-3</v>
      </c>
    </row>
    <row r="1088" spans="4:8" x14ac:dyDescent="0.3">
      <c r="D1088" s="10">
        <v>43727</v>
      </c>
      <c r="E1088" s="9">
        <v>93.18</v>
      </c>
      <c r="F1088" s="9">
        <v>1200200</v>
      </c>
      <c r="G1088" t="s">
        <v>53</v>
      </c>
      <c r="H1088" s="13">
        <f t="shared" si="16"/>
        <v>1.72006020210719E-3</v>
      </c>
    </row>
    <row r="1089" spans="4:8" x14ac:dyDescent="0.3">
      <c r="D1089" s="10">
        <v>43728</v>
      </c>
      <c r="E1089" s="9">
        <v>93.18</v>
      </c>
      <c r="F1089" s="9">
        <v>3147400</v>
      </c>
      <c r="G1089" t="s">
        <v>53</v>
      </c>
      <c r="H1089" s="13">
        <f t="shared" si="16"/>
        <v>0</v>
      </c>
    </row>
    <row r="1090" spans="4:8" x14ac:dyDescent="0.3">
      <c r="D1090" s="10">
        <v>43731</v>
      </c>
      <c r="E1090" s="9">
        <v>93.4</v>
      </c>
      <c r="F1090" s="9">
        <v>1610400</v>
      </c>
      <c r="G1090" t="s">
        <v>53</v>
      </c>
      <c r="H1090" s="13">
        <f t="shared" si="16"/>
        <v>2.3610216784717628E-3</v>
      </c>
    </row>
    <row r="1091" spans="4:8" x14ac:dyDescent="0.3">
      <c r="D1091" s="10">
        <v>43732</v>
      </c>
      <c r="E1091" s="9">
        <v>94.59</v>
      </c>
      <c r="F1091" s="9">
        <v>2195900</v>
      </c>
      <c r="G1091" t="s">
        <v>53</v>
      </c>
      <c r="H1091" s="13">
        <f t="shared" si="16"/>
        <v>1.2740899357601688E-2</v>
      </c>
    </row>
    <row r="1092" spans="4:8" x14ac:dyDescent="0.3">
      <c r="D1092" s="10">
        <v>43733</v>
      </c>
      <c r="E1092" s="9">
        <v>94.23</v>
      </c>
      <c r="F1092" s="9">
        <v>2354300</v>
      </c>
      <c r="G1092" t="s">
        <v>53</v>
      </c>
      <c r="H1092" s="13">
        <f t="shared" ref="H1092:H1155" si="17">(E1092-E1091)/E1091</f>
        <v>-3.8058991436726863E-3</v>
      </c>
    </row>
    <row r="1093" spans="4:8" x14ac:dyDescent="0.3">
      <c r="D1093" s="10">
        <v>43734</v>
      </c>
      <c r="E1093" s="9">
        <v>94.29</v>
      </c>
      <c r="F1093" s="9">
        <v>3104900</v>
      </c>
      <c r="G1093" t="s">
        <v>53</v>
      </c>
      <c r="H1093" s="13">
        <f t="shared" si="17"/>
        <v>6.3673989175424249E-4</v>
      </c>
    </row>
    <row r="1094" spans="4:8" x14ac:dyDescent="0.3">
      <c r="D1094" s="10">
        <v>43735</v>
      </c>
      <c r="E1094" s="9">
        <v>94.2</v>
      </c>
      <c r="F1094" s="9">
        <v>2178500</v>
      </c>
      <c r="G1094" t="s">
        <v>53</v>
      </c>
      <c r="H1094" s="13">
        <f t="shared" si="17"/>
        <v>-9.5450206808785033E-4</v>
      </c>
    </row>
    <row r="1095" spans="4:8" x14ac:dyDescent="0.3">
      <c r="D1095" s="10">
        <v>43738</v>
      </c>
      <c r="E1095" s="9">
        <v>93.69</v>
      </c>
      <c r="F1095" s="9">
        <v>2048200</v>
      </c>
      <c r="G1095" t="s">
        <v>53</v>
      </c>
      <c r="H1095" s="13">
        <f t="shared" si="17"/>
        <v>-5.4140127388535575E-3</v>
      </c>
    </row>
    <row r="1096" spans="4:8" x14ac:dyDescent="0.3">
      <c r="D1096" s="10">
        <v>43739</v>
      </c>
      <c r="E1096" s="9">
        <v>93.22</v>
      </c>
      <c r="F1096" s="9">
        <v>2926400</v>
      </c>
      <c r="G1096" t="s">
        <v>53</v>
      </c>
      <c r="H1096" s="13">
        <f t="shared" si="17"/>
        <v>-5.0165439214430452E-3</v>
      </c>
    </row>
    <row r="1097" spans="4:8" x14ac:dyDescent="0.3">
      <c r="D1097" s="10">
        <v>43740</v>
      </c>
      <c r="E1097" s="9">
        <v>92.13</v>
      </c>
      <c r="F1097" s="9">
        <v>2495300</v>
      </c>
      <c r="G1097" t="s">
        <v>53</v>
      </c>
      <c r="H1097" s="13">
        <f t="shared" si="17"/>
        <v>-1.1692769791890189E-2</v>
      </c>
    </row>
    <row r="1098" spans="4:8" x14ac:dyDescent="0.3">
      <c r="D1098" s="10">
        <v>43741</v>
      </c>
      <c r="E1098" s="9">
        <v>92.5</v>
      </c>
      <c r="F1098" s="9">
        <v>2473700</v>
      </c>
      <c r="G1098" t="s">
        <v>53</v>
      </c>
      <c r="H1098" s="13">
        <f t="shared" si="17"/>
        <v>4.0160642570281624E-3</v>
      </c>
    </row>
    <row r="1099" spans="4:8" x14ac:dyDescent="0.3">
      <c r="D1099" s="10">
        <v>43742</v>
      </c>
      <c r="E1099" s="9">
        <v>93.61</v>
      </c>
      <c r="F1099" s="9">
        <v>2873000</v>
      </c>
      <c r="G1099" t="s">
        <v>53</v>
      </c>
      <c r="H1099" s="13">
        <f t="shared" si="17"/>
        <v>1.1999999999999993E-2</v>
      </c>
    </row>
    <row r="1100" spans="4:8" x14ac:dyDescent="0.3">
      <c r="D1100" s="10">
        <v>43745</v>
      </c>
      <c r="E1100" s="9">
        <v>93.71</v>
      </c>
      <c r="F1100" s="9">
        <v>2234200</v>
      </c>
      <c r="G1100" t="s">
        <v>53</v>
      </c>
      <c r="H1100" s="13">
        <f t="shared" si="17"/>
        <v>1.0682619378270944E-3</v>
      </c>
    </row>
    <row r="1101" spans="4:8" x14ac:dyDescent="0.3">
      <c r="D1101" s="10">
        <v>43746</v>
      </c>
      <c r="E1101" s="9">
        <v>92.56</v>
      </c>
      <c r="F1101" s="9">
        <v>2013400</v>
      </c>
      <c r="G1101" t="s">
        <v>53</v>
      </c>
      <c r="H1101" s="13">
        <f t="shared" si="17"/>
        <v>-1.227190267847606E-2</v>
      </c>
    </row>
    <row r="1102" spans="4:8" x14ac:dyDescent="0.3">
      <c r="D1102" s="10">
        <v>43747</v>
      </c>
      <c r="E1102" s="9">
        <v>92.88</v>
      </c>
      <c r="F1102" s="9">
        <v>1752600</v>
      </c>
      <c r="G1102" t="s">
        <v>53</v>
      </c>
      <c r="H1102" s="13">
        <f t="shared" si="17"/>
        <v>3.4572169403629342E-3</v>
      </c>
    </row>
    <row r="1103" spans="4:8" x14ac:dyDescent="0.3">
      <c r="D1103" s="10">
        <v>43748</v>
      </c>
      <c r="E1103" s="9">
        <v>92.61</v>
      </c>
      <c r="F1103" s="9">
        <v>1739900</v>
      </c>
      <c r="G1103" t="s">
        <v>53</v>
      </c>
      <c r="H1103" s="13">
        <f t="shared" si="17"/>
        <v>-2.906976744186004E-3</v>
      </c>
    </row>
    <row r="1104" spans="4:8" x14ac:dyDescent="0.3">
      <c r="D1104" s="10">
        <v>43749</v>
      </c>
      <c r="E1104" s="9">
        <v>92.34</v>
      </c>
      <c r="F1104" s="9">
        <v>1818000</v>
      </c>
      <c r="G1104" t="s">
        <v>53</v>
      </c>
      <c r="H1104" s="13">
        <f t="shared" si="17"/>
        <v>-2.9154518950436888E-3</v>
      </c>
    </row>
    <row r="1105" spans="4:8" x14ac:dyDescent="0.3">
      <c r="D1105" s="10">
        <v>43752</v>
      </c>
      <c r="E1105" s="9">
        <v>92.03</v>
      </c>
      <c r="F1105" s="9">
        <v>1504300</v>
      </c>
      <c r="G1105" t="s">
        <v>53</v>
      </c>
      <c r="H1105" s="13">
        <f t="shared" si="17"/>
        <v>-3.3571583279185862E-3</v>
      </c>
    </row>
    <row r="1106" spans="4:8" x14ac:dyDescent="0.3">
      <c r="D1106" s="10">
        <v>43753</v>
      </c>
      <c r="E1106" s="9">
        <v>91.74</v>
      </c>
      <c r="F1106" s="9">
        <v>1546400</v>
      </c>
      <c r="G1106" t="s">
        <v>53</v>
      </c>
      <c r="H1106" s="13">
        <f t="shared" si="17"/>
        <v>-3.1511463653157257E-3</v>
      </c>
    </row>
    <row r="1107" spans="4:8" x14ac:dyDescent="0.3">
      <c r="D1107" s="10">
        <v>43754</v>
      </c>
      <c r="E1107" s="9">
        <v>92.6</v>
      </c>
      <c r="F1107" s="9">
        <v>2180100</v>
      </c>
      <c r="G1107" t="s">
        <v>53</v>
      </c>
      <c r="H1107" s="13">
        <f t="shared" si="17"/>
        <v>9.3743187268367067E-3</v>
      </c>
    </row>
    <row r="1108" spans="4:8" x14ac:dyDescent="0.3">
      <c r="D1108" s="10">
        <v>43755</v>
      </c>
      <c r="E1108" s="9">
        <v>93</v>
      </c>
      <c r="F1108" s="9">
        <v>1904800</v>
      </c>
      <c r="G1108" t="s">
        <v>53</v>
      </c>
      <c r="H1108" s="13">
        <f t="shared" si="17"/>
        <v>4.3196544276458502E-3</v>
      </c>
    </row>
    <row r="1109" spans="4:8" x14ac:dyDescent="0.3">
      <c r="D1109" s="10">
        <v>43756</v>
      </c>
      <c r="E1109" s="9">
        <v>94.14</v>
      </c>
      <c r="F1109" s="9">
        <v>2482100</v>
      </c>
      <c r="G1109" t="s">
        <v>53</v>
      </c>
      <c r="H1109" s="13">
        <f t="shared" si="17"/>
        <v>1.2258064516129038E-2</v>
      </c>
    </row>
    <row r="1110" spans="4:8" x14ac:dyDescent="0.3">
      <c r="D1110" s="10">
        <v>43759</v>
      </c>
      <c r="E1110" s="9">
        <v>94.48</v>
      </c>
      <c r="F1110" s="9">
        <v>2123200</v>
      </c>
      <c r="G1110" t="s">
        <v>53</v>
      </c>
      <c r="H1110" s="13">
        <f t="shared" si="17"/>
        <v>3.6116422349692311E-3</v>
      </c>
    </row>
    <row r="1111" spans="4:8" x14ac:dyDescent="0.3">
      <c r="D1111" s="10">
        <v>43760</v>
      </c>
      <c r="E1111" s="9">
        <v>94.15</v>
      </c>
      <c r="F1111" s="9">
        <v>2255400</v>
      </c>
      <c r="G1111" t="s">
        <v>53</v>
      </c>
      <c r="H1111" s="13">
        <f t="shared" si="17"/>
        <v>-3.4928027095681444E-3</v>
      </c>
    </row>
    <row r="1112" spans="4:8" x14ac:dyDescent="0.3">
      <c r="D1112" s="10">
        <v>43761</v>
      </c>
      <c r="E1112" s="9">
        <v>94.44</v>
      </c>
      <c r="F1112" s="9">
        <v>2369600</v>
      </c>
      <c r="G1112" t="s">
        <v>53</v>
      </c>
      <c r="H1112" s="13">
        <f t="shared" si="17"/>
        <v>3.0801911842803188E-3</v>
      </c>
    </row>
    <row r="1113" spans="4:8" x14ac:dyDescent="0.3">
      <c r="D1113" s="10">
        <v>43762</v>
      </c>
      <c r="E1113" s="9">
        <v>95.72</v>
      </c>
      <c r="F1113" s="9">
        <v>2809200</v>
      </c>
      <c r="G1113" t="s">
        <v>53</v>
      </c>
      <c r="H1113" s="13">
        <f t="shared" si="17"/>
        <v>1.3553578991952574E-2</v>
      </c>
    </row>
    <row r="1114" spans="4:8" x14ac:dyDescent="0.3">
      <c r="D1114" s="10">
        <v>43763</v>
      </c>
      <c r="E1114" s="9">
        <v>94.35</v>
      </c>
      <c r="F1114" s="9">
        <v>2454300</v>
      </c>
      <c r="G1114" t="s">
        <v>53</v>
      </c>
      <c r="H1114" s="13">
        <f t="shared" si="17"/>
        <v>-1.4312578353531179E-2</v>
      </c>
    </row>
    <row r="1115" spans="4:8" x14ac:dyDescent="0.3">
      <c r="D1115" s="10">
        <v>43766</v>
      </c>
      <c r="E1115" s="9">
        <v>93.37</v>
      </c>
      <c r="F1115" s="9">
        <v>2566400</v>
      </c>
      <c r="G1115" t="s">
        <v>53</v>
      </c>
      <c r="H1115" s="13">
        <f t="shared" si="17"/>
        <v>-1.0386857445680867E-2</v>
      </c>
    </row>
    <row r="1116" spans="4:8" x14ac:dyDescent="0.3">
      <c r="D1116" s="10">
        <v>43767</v>
      </c>
      <c r="E1116" s="9">
        <v>93.17</v>
      </c>
      <c r="F1116" s="9">
        <v>2068800</v>
      </c>
      <c r="G1116" t="s">
        <v>53</v>
      </c>
      <c r="H1116" s="13">
        <f t="shared" si="17"/>
        <v>-2.1420156367141785E-3</v>
      </c>
    </row>
    <row r="1117" spans="4:8" x14ac:dyDescent="0.3">
      <c r="D1117" s="10">
        <v>43768</v>
      </c>
      <c r="E1117" s="9">
        <v>94.1</v>
      </c>
      <c r="F1117" s="9">
        <v>1381300</v>
      </c>
      <c r="G1117" t="s">
        <v>53</v>
      </c>
      <c r="H1117" s="13">
        <f t="shared" si="17"/>
        <v>9.981753783406596E-3</v>
      </c>
    </row>
    <row r="1118" spans="4:8" x14ac:dyDescent="0.3">
      <c r="D1118" s="10">
        <v>43769</v>
      </c>
      <c r="E1118" s="9">
        <v>94.39</v>
      </c>
      <c r="F1118" s="9">
        <v>2309000</v>
      </c>
      <c r="G1118" t="s">
        <v>53</v>
      </c>
      <c r="H1118" s="13">
        <f t="shared" si="17"/>
        <v>3.0818278427205766E-3</v>
      </c>
    </row>
    <row r="1119" spans="4:8" x14ac:dyDescent="0.3">
      <c r="D1119" s="10">
        <v>43770</v>
      </c>
      <c r="E1119" s="9">
        <v>93.56</v>
      </c>
      <c r="F1119" s="9">
        <v>1923900</v>
      </c>
      <c r="G1119" t="s">
        <v>53</v>
      </c>
      <c r="H1119" s="13">
        <f t="shared" si="17"/>
        <v>-8.793304375463485E-3</v>
      </c>
    </row>
    <row r="1120" spans="4:8" x14ac:dyDescent="0.3">
      <c r="D1120" s="10">
        <v>43773</v>
      </c>
      <c r="E1120" s="9">
        <v>92.8</v>
      </c>
      <c r="F1120" s="9">
        <v>2983300</v>
      </c>
      <c r="G1120" t="s">
        <v>53</v>
      </c>
      <c r="H1120" s="13">
        <f t="shared" si="17"/>
        <v>-8.1231295425396016E-3</v>
      </c>
    </row>
    <row r="1121" spans="4:8" x14ac:dyDescent="0.3">
      <c r="D1121" s="10">
        <v>43774</v>
      </c>
      <c r="E1121" s="9">
        <v>91.4</v>
      </c>
      <c r="F1121" s="9">
        <v>2196600</v>
      </c>
      <c r="G1121" t="s">
        <v>53</v>
      </c>
      <c r="H1121" s="13">
        <f t="shared" si="17"/>
        <v>-1.5086206896551633E-2</v>
      </c>
    </row>
    <row r="1122" spans="4:8" x14ac:dyDescent="0.3">
      <c r="D1122" s="10">
        <v>43775</v>
      </c>
      <c r="E1122" s="9">
        <v>91.98</v>
      </c>
      <c r="F1122" s="9">
        <v>2394300</v>
      </c>
      <c r="G1122" t="s">
        <v>53</v>
      </c>
      <c r="H1122" s="13">
        <f t="shared" si="17"/>
        <v>6.3457330415754732E-3</v>
      </c>
    </row>
    <row r="1123" spans="4:8" x14ac:dyDescent="0.3">
      <c r="D1123" s="10">
        <v>43776</v>
      </c>
      <c r="E1123" s="9">
        <v>89.34</v>
      </c>
      <c r="F1123" s="9">
        <v>4086700</v>
      </c>
      <c r="G1123" t="s">
        <v>53</v>
      </c>
      <c r="H1123" s="13">
        <f t="shared" si="17"/>
        <v>-2.8701891715590351E-2</v>
      </c>
    </row>
    <row r="1124" spans="4:8" x14ac:dyDescent="0.3">
      <c r="D1124" s="10">
        <v>43777</v>
      </c>
      <c r="E1124" s="9">
        <v>89.07</v>
      </c>
      <c r="F1124" s="9">
        <v>3016100</v>
      </c>
      <c r="G1124" t="s">
        <v>53</v>
      </c>
      <c r="H1124" s="13">
        <f t="shared" si="17"/>
        <v>-3.022162525184802E-3</v>
      </c>
    </row>
    <row r="1125" spans="4:8" x14ac:dyDescent="0.3">
      <c r="D1125" s="10">
        <v>43780</v>
      </c>
      <c r="E1125" s="9">
        <v>88.77</v>
      </c>
      <c r="F1125" s="9">
        <v>2113400</v>
      </c>
      <c r="G1125" t="s">
        <v>53</v>
      </c>
      <c r="H1125" s="13">
        <f t="shared" si="17"/>
        <v>-3.3681374200067045E-3</v>
      </c>
    </row>
    <row r="1126" spans="4:8" x14ac:dyDescent="0.3">
      <c r="D1126" s="10">
        <v>43781</v>
      </c>
      <c r="E1126" s="9">
        <v>88.5</v>
      </c>
      <c r="F1126" s="9">
        <v>1966600</v>
      </c>
      <c r="G1126" t="s">
        <v>53</v>
      </c>
      <c r="H1126" s="13">
        <f t="shared" si="17"/>
        <v>-3.0415680973301345E-3</v>
      </c>
    </row>
    <row r="1127" spans="4:8" x14ac:dyDescent="0.3">
      <c r="D1127" s="10">
        <v>43782</v>
      </c>
      <c r="E1127" s="9">
        <v>89.86</v>
      </c>
      <c r="F1127" s="9">
        <v>4140200</v>
      </c>
      <c r="G1127" t="s">
        <v>53</v>
      </c>
      <c r="H1127" s="13">
        <f t="shared" si="17"/>
        <v>1.5367231638418072E-2</v>
      </c>
    </row>
    <row r="1128" spans="4:8" x14ac:dyDescent="0.3">
      <c r="D1128" s="10">
        <v>43783</v>
      </c>
      <c r="E1128" s="9">
        <v>89.6</v>
      </c>
      <c r="F1128" s="9">
        <v>2668200</v>
      </c>
      <c r="G1128" t="s">
        <v>53</v>
      </c>
      <c r="H1128" s="13">
        <f t="shared" si="17"/>
        <v>-2.8933897173381382E-3</v>
      </c>
    </row>
    <row r="1129" spans="4:8" x14ac:dyDescent="0.3">
      <c r="D1129" s="10">
        <v>43784</v>
      </c>
      <c r="E1129" s="9">
        <v>89.56</v>
      </c>
      <c r="F1129" s="9">
        <v>3601300</v>
      </c>
      <c r="G1129" t="s">
        <v>53</v>
      </c>
      <c r="H1129" s="13">
        <f t="shared" si="17"/>
        <v>-4.4642857142848262E-4</v>
      </c>
    </row>
    <row r="1130" spans="4:8" x14ac:dyDescent="0.3">
      <c r="D1130" s="10">
        <v>43787</v>
      </c>
      <c r="E1130" s="9">
        <v>90.15</v>
      </c>
      <c r="F1130" s="9">
        <v>2789900</v>
      </c>
      <c r="G1130" t="s">
        <v>53</v>
      </c>
      <c r="H1130" s="13">
        <f t="shared" si="17"/>
        <v>6.5877623939258976E-3</v>
      </c>
    </row>
    <row r="1131" spans="4:8" x14ac:dyDescent="0.3">
      <c r="D1131" s="10">
        <v>43788</v>
      </c>
      <c r="E1131" s="9">
        <v>90.67</v>
      </c>
      <c r="F1131" s="9">
        <v>3787700</v>
      </c>
      <c r="G1131" t="s">
        <v>53</v>
      </c>
      <c r="H1131" s="13">
        <f t="shared" si="17"/>
        <v>5.7681641708263558E-3</v>
      </c>
    </row>
    <row r="1132" spans="4:8" x14ac:dyDescent="0.3">
      <c r="D1132" s="10">
        <v>43789</v>
      </c>
      <c r="E1132" s="9">
        <v>91.46</v>
      </c>
      <c r="F1132" s="9">
        <v>2136400</v>
      </c>
      <c r="G1132" t="s">
        <v>53</v>
      </c>
      <c r="H1132" s="13">
        <f t="shared" si="17"/>
        <v>8.7129149663614427E-3</v>
      </c>
    </row>
    <row r="1133" spans="4:8" x14ac:dyDescent="0.3">
      <c r="D1133" s="10">
        <v>43790</v>
      </c>
      <c r="E1133" s="9">
        <v>91.07</v>
      </c>
      <c r="F1133" s="9">
        <v>1859500</v>
      </c>
      <c r="G1133" t="s">
        <v>53</v>
      </c>
      <c r="H1133" s="13">
        <f t="shared" si="17"/>
        <v>-4.2641591952766299E-3</v>
      </c>
    </row>
    <row r="1134" spans="4:8" x14ac:dyDescent="0.3">
      <c r="D1134" s="10">
        <v>43791</v>
      </c>
      <c r="E1134" s="9">
        <v>91.54</v>
      </c>
      <c r="F1134" s="9">
        <v>2596600</v>
      </c>
      <c r="G1134" t="s">
        <v>53</v>
      </c>
      <c r="H1134" s="13">
        <f t="shared" si="17"/>
        <v>5.1608652684749434E-3</v>
      </c>
    </row>
    <row r="1135" spans="4:8" x14ac:dyDescent="0.3">
      <c r="D1135" s="10">
        <v>43794</v>
      </c>
      <c r="E1135" s="9">
        <v>90.89</v>
      </c>
      <c r="F1135" s="9">
        <v>2502800</v>
      </c>
      <c r="G1135" t="s">
        <v>53</v>
      </c>
      <c r="H1135" s="13">
        <f t="shared" si="17"/>
        <v>-7.1007209962858382E-3</v>
      </c>
    </row>
    <row r="1136" spans="4:8" x14ac:dyDescent="0.3">
      <c r="D1136" s="10">
        <v>43795</v>
      </c>
      <c r="E1136" s="9">
        <v>91.5</v>
      </c>
      <c r="F1136" s="9">
        <v>2943100</v>
      </c>
      <c r="G1136" t="s">
        <v>53</v>
      </c>
      <c r="H1136" s="13">
        <f t="shared" si="17"/>
        <v>6.7114093959731481E-3</v>
      </c>
    </row>
    <row r="1137" spans="4:8" x14ac:dyDescent="0.3">
      <c r="D1137" s="10">
        <v>43796</v>
      </c>
      <c r="E1137" s="9">
        <v>91.59</v>
      </c>
      <c r="F1137" s="9">
        <v>1488900</v>
      </c>
      <c r="G1137" t="s">
        <v>53</v>
      </c>
      <c r="H1137" s="13">
        <f t="shared" si="17"/>
        <v>9.8360655737708648E-4</v>
      </c>
    </row>
    <row r="1138" spans="4:8" x14ac:dyDescent="0.3">
      <c r="D1138" s="10">
        <v>43798</v>
      </c>
      <c r="E1138" s="9">
        <v>91.35</v>
      </c>
      <c r="F1138" s="9">
        <v>754500</v>
      </c>
      <c r="G1138" t="s">
        <v>53</v>
      </c>
      <c r="H1138" s="13">
        <f t="shared" si="17"/>
        <v>-2.6203734032100565E-3</v>
      </c>
    </row>
    <row r="1139" spans="4:8" x14ac:dyDescent="0.3">
      <c r="D1139" s="10">
        <v>43801</v>
      </c>
      <c r="E1139" s="9">
        <v>90.28</v>
      </c>
      <c r="F1139" s="9">
        <v>2341800</v>
      </c>
      <c r="G1139" t="s">
        <v>53</v>
      </c>
      <c r="H1139" s="13">
        <f t="shared" si="17"/>
        <v>-1.1713191023535777E-2</v>
      </c>
    </row>
    <row r="1140" spans="4:8" x14ac:dyDescent="0.3">
      <c r="D1140" s="10">
        <v>43802</v>
      </c>
      <c r="E1140" s="9">
        <v>90.88</v>
      </c>
      <c r="F1140" s="9">
        <v>2096800</v>
      </c>
      <c r="G1140" t="s">
        <v>53</v>
      </c>
      <c r="H1140" s="13">
        <f t="shared" si="17"/>
        <v>6.6459902525475663E-3</v>
      </c>
    </row>
    <row r="1141" spans="4:8" x14ac:dyDescent="0.3">
      <c r="D1141" s="10">
        <v>43803</v>
      </c>
      <c r="E1141" s="9">
        <v>92.03</v>
      </c>
      <c r="F1141" s="9">
        <v>2792400</v>
      </c>
      <c r="G1141" t="s">
        <v>53</v>
      </c>
      <c r="H1141" s="13">
        <f t="shared" si="17"/>
        <v>1.2654049295774711E-2</v>
      </c>
    </row>
    <row r="1142" spans="4:8" x14ac:dyDescent="0.3">
      <c r="D1142" s="10">
        <v>43804</v>
      </c>
      <c r="E1142" s="9">
        <v>92.46</v>
      </c>
      <c r="F1142" s="9">
        <v>1536500</v>
      </c>
      <c r="G1142" t="s">
        <v>53</v>
      </c>
      <c r="H1142" s="13">
        <f t="shared" si="17"/>
        <v>4.6723894382265851E-3</v>
      </c>
    </row>
    <row r="1143" spans="4:8" x14ac:dyDescent="0.3">
      <c r="D1143" s="10">
        <v>43805</v>
      </c>
      <c r="E1143" s="9">
        <v>92.39</v>
      </c>
      <c r="F1143" s="9">
        <v>1379300</v>
      </c>
      <c r="G1143" t="s">
        <v>53</v>
      </c>
      <c r="H1143" s="13">
        <f t="shared" si="17"/>
        <v>-7.5708414449484295E-4</v>
      </c>
    </row>
    <row r="1144" spans="4:8" x14ac:dyDescent="0.3">
      <c r="D1144" s="10">
        <v>43808</v>
      </c>
      <c r="E1144" s="9">
        <v>91.86</v>
      </c>
      <c r="F1144" s="9">
        <v>1705700</v>
      </c>
      <c r="G1144" t="s">
        <v>53</v>
      </c>
      <c r="H1144" s="13">
        <f t="shared" si="17"/>
        <v>-5.7365515748457746E-3</v>
      </c>
    </row>
    <row r="1145" spans="4:8" x14ac:dyDescent="0.3">
      <c r="D1145" s="10">
        <v>43809</v>
      </c>
      <c r="E1145" s="9">
        <v>91.94</v>
      </c>
      <c r="F1145" s="9">
        <v>1903400</v>
      </c>
      <c r="G1145" t="s">
        <v>53</v>
      </c>
      <c r="H1145" s="13">
        <f t="shared" si="17"/>
        <v>8.7089048552142713E-4</v>
      </c>
    </row>
    <row r="1146" spans="4:8" x14ac:dyDescent="0.3">
      <c r="D1146" s="10">
        <v>43810</v>
      </c>
      <c r="E1146" s="9">
        <v>92.15</v>
      </c>
      <c r="F1146" s="9">
        <v>2508700</v>
      </c>
      <c r="G1146" t="s">
        <v>53</v>
      </c>
      <c r="H1146" s="13">
        <f t="shared" si="17"/>
        <v>2.2840983249946484E-3</v>
      </c>
    </row>
    <row r="1147" spans="4:8" x14ac:dyDescent="0.3">
      <c r="D1147" s="10">
        <v>43811</v>
      </c>
      <c r="E1147" s="9">
        <v>91.14</v>
      </c>
      <c r="F1147" s="9">
        <v>2052700</v>
      </c>
      <c r="G1147" t="s">
        <v>53</v>
      </c>
      <c r="H1147" s="13">
        <f t="shared" si="17"/>
        <v>-1.096039066739018E-2</v>
      </c>
    </row>
    <row r="1148" spans="4:8" x14ac:dyDescent="0.3">
      <c r="D1148" s="10">
        <v>43812</v>
      </c>
      <c r="E1148" s="9">
        <v>92.05</v>
      </c>
      <c r="F1148" s="9">
        <v>2613700</v>
      </c>
      <c r="G1148" t="s">
        <v>53</v>
      </c>
      <c r="H1148" s="13">
        <f t="shared" si="17"/>
        <v>9.9846390168970445E-3</v>
      </c>
    </row>
    <row r="1149" spans="4:8" x14ac:dyDescent="0.3">
      <c r="D1149" s="10">
        <v>43815</v>
      </c>
      <c r="E1149" s="9">
        <v>93.03</v>
      </c>
      <c r="F1149" s="9">
        <v>2066400</v>
      </c>
      <c r="G1149" t="s">
        <v>53</v>
      </c>
      <c r="H1149" s="13">
        <f t="shared" si="17"/>
        <v>1.0646387832699663E-2</v>
      </c>
    </row>
    <row r="1150" spans="4:8" x14ac:dyDescent="0.3">
      <c r="D1150" s="10">
        <v>43816</v>
      </c>
      <c r="E1150" s="9">
        <v>93.22</v>
      </c>
      <c r="F1150" s="9">
        <v>3043400</v>
      </c>
      <c r="G1150" t="s">
        <v>53</v>
      </c>
      <c r="H1150" s="13">
        <f t="shared" si="17"/>
        <v>2.0423519294850878E-3</v>
      </c>
    </row>
    <row r="1151" spans="4:8" x14ac:dyDescent="0.3">
      <c r="D1151" s="10">
        <v>43817</v>
      </c>
      <c r="E1151" s="9">
        <v>93.75</v>
      </c>
      <c r="F1151" s="9">
        <v>3237300</v>
      </c>
      <c r="G1151" t="s">
        <v>53</v>
      </c>
      <c r="H1151" s="13">
        <f t="shared" si="17"/>
        <v>5.6854752199099025E-3</v>
      </c>
    </row>
    <row r="1152" spans="4:8" x14ac:dyDescent="0.3">
      <c r="D1152" s="10">
        <v>43818</v>
      </c>
      <c r="E1152" s="9">
        <v>93.97</v>
      </c>
      <c r="F1152" s="9">
        <v>2227500</v>
      </c>
      <c r="G1152" t="s">
        <v>53</v>
      </c>
      <c r="H1152" s="13">
        <f t="shared" si="17"/>
        <v>2.3466666666666545E-3</v>
      </c>
    </row>
    <row r="1153" spans="4:8" x14ac:dyDescent="0.3">
      <c r="D1153" s="10">
        <v>43819</v>
      </c>
      <c r="E1153" s="9">
        <v>94.9</v>
      </c>
      <c r="F1153" s="9">
        <v>4417100</v>
      </c>
      <c r="G1153" t="s">
        <v>53</v>
      </c>
      <c r="H1153" s="13">
        <f t="shared" si="17"/>
        <v>9.8967755666702871E-3</v>
      </c>
    </row>
    <row r="1154" spans="4:8" x14ac:dyDescent="0.3">
      <c r="D1154" s="10">
        <v>43822</v>
      </c>
      <c r="E1154" s="9">
        <v>93.75</v>
      </c>
      <c r="F1154" s="9">
        <v>1514800</v>
      </c>
      <c r="G1154" t="s">
        <v>53</v>
      </c>
      <c r="H1154" s="13">
        <f t="shared" si="17"/>
        <v>-1.2118018967334094E-2</v>
      </c>
    </row>
    <row r="1155" spans="4:8" x14ac:dyDescent="0.3">
      <c r="D1155" s="10">
        <v>43823</v>
      </c>
      <c r="E1155" s="9">
        <v>93.84</v>
      </c>
      <c r="F1155" s="9">
        <v>440100</v>
      </c>
      <c r="G1155" t="s">
        <v>53</v>
      </c>
      <c r="H1155" s="13">
        <f t="shared" si="17"/>
        <v>9.6000000000003635E-4</v>
      </c>
    </row>
    <row r="1156" spans="4:8" x14ac:dyDescent="0.3">
      <c r="D1156" s="10">
        <v>43825</v>
      </c>
      <c r="E1156" s="9">
        <v>93.88</v>
      </c>
      <c r="F1156" s="9">
        <v>1154600</v>
      </c>
      <c r="G1156" t="s">
        <v>53</v>
      </c>
      <c r="H1156" s="13">
        <f t="shared" ref="H1156:H1219" si="18">(E1156-E1155)/E1155</f>
        <v>4.2625745950545651E-4</v>
      </c>
    </row>
    <row r="1157" spans="4:8" x14ac:dyDescent="0.3">
      <c r="D1157" s="10">
        <v>43826</v>
      </c>
      <c r="E1157" s="9">
        <v>94.19</v>
      </c>
      <c r="F1157" s="9">
        <v>1014400</v>
      </c>
      <c r="G1157" t="s">
        <v>53</v>
      </c>
      <c r="H1157" s="13">
        <f t="shared" si="18"/>
        <v>3.3020877716233733E-3</v>
      </c>
    </row>
    <row r="1158" spans="4:8" x14ac:dyDescent="0.3">
      <c r="D1158" s="10">
        <v>43829</v>
      </c>
      <c r="E1158" s="9">
        <v>94.03</v>
      </c>
      <c r="F1158" s="9">
        <v>1544700</v>
      </c>
      <c r="G1158" t="s">
        <v>53</v>
      </c>
      <c r="H1158" s="13">
        <f t="shared" si="18"/>
        <v>-1.6986941288883808E-3</v>
      </c>
    </row>
    <row r="1159" spans="4:8" x14ac:dyDescent="0.3">
      <c r="D1159" s="10">
        <v>43830</v>
      </c>
      <c r="E1159" s="9">
        <v>94.51</v>
      </c>
      <c r="F1159" s="9">
        <v>1366900</v>
      </c>
      <c r="G1159" t="s">
        <v>53</v>
      </c>
      <c r="H1159" s="13">
        <f t="shared" si="18"/>
        <v>5.1047538019781341E-3</v>
      </c>
    </row>
    <row r="1160" spans="4:8" x14ac:dyDescent="0.3">
      <c r="D1160" s="10">
        <v>43832</v>
      </c>
      <c r="E1160" s="9">
        <v>93.46</v>
      </c>
      <c r="F1160" s="9">
        <v>1779700</v>
      </c>
      <c r="G1160" t="s">
        <v>53</v>
      </c>
      <c r="H1160" s="13">
        <f t="shared" si="18"/>
        <v>-1.1109935456565563E-2</v>
      </c>
    </row>
    <row r="1161" spans="4:8" x14ac:dyDescent="0.3">
      <c r="D1161" s="10">
        <v>43833</v>
      </c>
      <c r="E1161" s="9">
        <v>93.36</v>
      </c>
      <c r="F1161" s="9">
        <v>1939400</v>
      </c>
      <c r="G1161" t="s">
        <v>53</v>
      </c>
      <c r="H1161" s="13">
        <f t="shared" si="18"/>
        <v>-1.069976460517808E-3</v>
      </c>
    </row>
    <row r="1162" spans="4:8" x14ac:dyDescent="0.3">
      <c r="D1162" s="10">
        <v>43836</v>
      </c>
      <c r="E1162" s="9">
        <v>93.67</v>
      </c>
      <c r="F1162" s="9">
        <v>1253200</v>
      </c>
      <c r="G1162" t="s">
        <v>53</v>
      </c>
      <c r="H1162" s="13">
        <f t="shared" si="18"/>
        <v>3.3204798628963398E-3</v>
      </c>
    </row>
    <row r="1163" spans="4:8" x14ac:dyDescent="0.3">
      <c r="D1163" s="10">
        <v>43837</v>
      </c>
      <c r="E1163" s="9">
        <v>93.69</v>
      </c>
      <c r="F1163" s="9">
        <v>2608100</v>
      </c>
      <c r="G1163" t="s">
        <v>53</v>
      </c>
      <c r="H1163" s="13">
        <f t="shared" si="18"/>
        <v>2.1351553325500182E-4</v>
      </c>
    </row>
    <row r="1164" spans="4:8" x14ac:dyDescent="0.3">
      <c r="D1164" s="10">
        <v>43838</v>
      </c>
      <c r="E1164" s="9">
        <v>93.41</v>
      </c>
      <c r="F1164" s="9">
        <v>2245400</v>
      </c>
      <c r="G1164" t="s">
        <v>53</v>
      </c>
      <c r="H1164" s="13">
        <f t="shared" si="18"/>
        <v>-2.9885793574554505E-3</v>
      </c>
    </row>
    <row r="1165" spans="4:8" x14ac:dyDescent="0.3">
      <c r="D1165" s="10">
        <v>43839</v>
      </c>
      <c r="E1165" s="9">
        <v>93.88</v>
      </c>
      <c r="F1165" s="9">
        <v>2141900</v>
      </c>
      <c r="G1165" t="s">
        <v>53</v>
      </c>
      <c r="H1165" s="13">
        <f t="shared" si="18"/>
        <v>5.0315812011561814E-3</v>
      </c>
    </row>
    <row r="1166" spans="4:8" x14ac:dyDescent="0.3">
      <c r="D1166" s="10">
        <v>43840</v>
      </c>
      <c r="E1166" s="9">
        <v>94.34</v>
      </c>
      <c r="F1166" s="9">
        <v>1452800</v>
      </c>
      <c r="G1166" t="s">
        <v>53</v>
      </c>
      <c r="H1166" s="13">
        <f t="shared" si="18"/>
        <v>4.8998721772476354E-3</v>
      </c>
    </row>
    <row r="1167" spans="4:8" x14ac:dyDescent="0.3">
      <c r="D1167" s="10">
        <v>43843</v>
      </c>
      <c r="E1167" s="9">
        <v>94.63</v>
      </c>
      <c r="F1167" s="9">
        <v>2383800</v>
      </c>
      <c r="G1167" t="s">
        <v>53</v>
      </c>
      <c r="H1167" s="13">
        <f t="shared" si="18"/>
        <v>3.0739877040490992E-3</v>
      </c>
    </row>
    <row r="1168" spans="4:8" x14ac:dyDescent="0.3">
      <c r="D1168" s="10">
        <v>43844</v>
      </c>
      <c r="E1168" s="9">
        <v>94.98</v>
      </c>
      <c r="F1168" s="9">
        <v>2717500</v>
      </c>
      <c r="G1168" t="s">
        <v>53</v>
      </c>
      <c r="H1168" s="13">
        <f t="shared" si="18"/>
        <v>3.6986156609955462E-3</v>
      </c>
    </row>
    <row r="1169" spans="4:8" x14ac:dyDescent="0.3">
      <c r="D1169" s="10">
        <v>43845</v>
      </c>
      <c r="E1169" s="9">
        <v>96.6</v>
      </c>
      <c r="F1169" s="9">
        <v>4114400</v>
      </c>
      <c r="G1169" t="s">
        <v>53</v>
      </c>
      <c r="H1169" s="13">
        <f t="shared" si="18"/>
        <v>1.7056222362602552E-2</v>
      </c>
    </row>
    <row r="1170" spans="4:8" x14ac:dyDescent="0.3">
      <c r="D1170" s="10">
        <v>43846</v>
      </c>
      <c r="E1170" s="9">
        <v>97.31</v>
      </c>
      <c r="F1170" s="9">
        <v>2175900</v>
      </c>
      <c r="G1170" t="s">
        <v>53</v>
      </c>
      <c r="H1170" s="13">
        <f t="shared" si="18"/>
        <v>7.3498964803313457E-3</v>
      </c>
    </row>
    <row r="1171" spans="4:8" x14ac:dyDescent="0.3">
      <c r="D1171" s="10">
        <v>43847</v>
      </c>
      <c r="E1171" s="9">
        <v>98.56</v>
      </c>
      <c r="F1171" s="9">
        <v>4554800</v>
      </c>
      <c r="G1171" t="s">
        <v>53</v>
      </c>
      <c r="H1171" s="13">
        <f t="shared" si="18"/>
        <v>1.28455451649368E-2</v>
      </c>
    </row>
    <row r="1172" spans="4:8" x14ac:dyDescent="0.3">
      <c r="D1172" s="10">
        <v>43851</v>
      </c>
      <c r="E1172" s="9">
        <v>99.34</v>
      </c>
      <c r="F1172" s="9">
        <v>4731400</v>
      </c>
      <c r="G1172" t="s">
        <v>53</v>
      </c>
      <c r="H1172" s="13">
        <f t="shared" si="18"/>
        <v>7.9139610389610503E-3</v>
      </c>
    </row>
    <row r="1173" spans="4:8" x14ac:dyDescent="0.3">
      <c r="D1173" s="10">
        <v>43852</v>
      </c>
      <c r="E1173" s="9">
        <v>100</v>
      </c>
      <c r="F1173" s="9">
        <v>2985100</v>
      </c>
      <c r="G1173" t="s">
        <v>53</v>
      </c>
      <c r="H1173" s="13">
        <f t="shared" si="18"/>
        <v>6.6438494060800943E-3</v>
      </c>
    </row>
    <row r="1174" spans="4:8" x14ac:dyDescent="0.3">
      <c r="D1174" s="10">
        <v>43853</v>
      </c>
      <c r="E1174" s="9">
        <v>100.97</v>
      </c>
      <c r="F1174" s="9">
        <v>2402200</v>
      </c>
      <c r="G1174" t="s">
        <v>53</v>
      </c>
      <c r="H1174" s="13">
        <f t="shared" si="18"/>
        <v>9.6999999999999881E-3</v>
      </c>
    </row>
    <row r="1175" spans="4:8" x14ac:dyDescent="0.3">
      <c r="D1175" s="10">
        <v>43854</v>
      </c>
      <c r="E1175" s="9">
        <v>102.16</v>
      </c>
      <c r="F1175" s="9">
        <v>3189000</v>
      </c>
      <c r="G1175" t="s">
        <v>53</v>
      </c>
      <c r="H1175" s="13">
        <f t="shared" si="18"/>
        <v>1.1785678914529045E-2</v>
      </c>
    </row>
    <row r="1176" spans="4:8" x14ac:dyDescent="0.3">
      <c r="D1176" s="10">
        <v>43857</v>
      </c>
      <c r="E1176" s="9">
        <v>101.78</v>
      </c>
      <c r="F1176" s="9">
        <v>2294900</v>
      </c>
      <c r="G1176" t="s">
        <v>53</v>
      </c>
      <c r="H1176" s="13">
        <f t="shared" si="18"/>
        <v>-3.719655442443182E-3</v>
      </c>
    </row>
    <row r="1177" spans="4:8" x14ac:dyDescent="0.3">
      <c r="D1177" s="10">
        <v>43858</v>
      </c>
      <c r="E1177" s="9">
        <v>102.19</v>
      </c>
      <c r="F1177" s="9">
        <v>1572400</v>
      </c>
      <c r="G1177" t="s">
        <v>53</v>
      </c>
      <c r="H1177" s="13">
        <f t="shared" si="18"/>
        <v>4.0282963254077084E-3</v>
      </c>
    </row>
    <row r="1178" spans="4:8" x14ac:dyDescent="0.3">
      <c r="D1178" s="10">
        <v>43859</v>
      </c>
      <c r="E1178" s="9">
        <v>102.81</v>
      </c>
      <c r="F1178" s="9">
        <v>1643600</v>
      </c>
      <c r="G1178" t="s">
        <v>53</v>
      </c>
      <c r="H1178" s="13">
        <f t="shared" si="18"/>
        <v>6.067129856150353E-3</v>
      </c>
    </row>
    <row r="1179" spans="4:8" x14ac:dyDescent="0.3">
      <c r="D1179" s="10">
        <v>43860</v>
      </c>
      <c r="E1179" s="9">
        <v>104.1</v>
      </c>
      <c r="F1179" s="9">
        <v>1952900</v>
      </c>
      <c r="G1179" t="s">
        <v>53</v>
      </c>
      <c r="H1179" s="13">
        <f t="shared" si="18"/>
        <v>1.2547417566384516E-2</v>
      </c>
    </row>
    <row r="1180" spans="4:8" x14ac:dyDescent="0.3">
      <c r="D1180" s="10">
        <v>43861</v>
      </c>
      <c r="E1180" s="9">
        <v>104.22</v>
      </c>
      <c r="F1180" s="9">
        <v>2457800</v>
      </c>
      <c r="G1180" t="s">
        <v>53</v>
      </c>
      <c r="H1180" s="13">
        <f t="shared" si="18"/>
        <v>1.1527377521614269E-3</v>
      </c>
    </row>
    <row r="1181" spans="4:8" x14ac:dyDescent="0.3">
      <c r="D1181" s="10">
        <v>43864</v>
      </c>
      <c r="E1181" s="9">
        <v>104.22</v>
      </c>
      <c r="F1181" s="9">
        <v>3671500</v>
      </c>
      <c r="G1181" t="s">
        <v>53</v>
      </c>
      <c r="H1181" s="13">
        <f t="shared" si="18"/>
        <v>0</v>
      </c>
    </row>
    <row r="1182" spans="4:8" x14ac:dyDescent="0.3">
      <c r="D1182" s="10">
        <v>43865</v>
      </c>
      <c r="E1182" s="9">
        <v>102.87</v>
      </c>
      <c r="F1182" s="9">
        <v>3203200</v>
      </c>
      <c r="G1182" t="s">
        <v>53</v>
      </c>
      <c r="H1182" s="13">
        <f t="shared" si="18"/>
        <v>-1.2953367875647614E-2</v>
      </c>
    </row>
    <row r="1183" spans="4:8" x14ac:dyDescent="0.3">
      <c r="D1183" s="10">
        <v>43866</v>
      </c>
      <c r="E1183" s="9">
        <v>102.12</v>
      </c>
      <c r="F1183" s="9">
        <v>4064600</v>
      </c>
      <c r="G1183" t="s">
        <v>53</v>
      </c>
      <c r="H1183" s="13">
        <f t="shared" si="18"/>
        <v>-7.2907553222513848E-3</v>
      </c>
    </row>
    <row r="1184" spans="4:8" x14ac:dyDescent="0.3">
      <c r="D1184" s="10">
        <v>43867</v>
      </c>
      <c r="E1184" s="9">
        <v>102.25</v>
      </c>
      <c r="F1184" s="9">
        <v>2752700</v>
      </c>
      <c r="G1184" t="s">
        <v>53</v>
      </c>
      <c r="H1184" s="13">
        <f t="shared" si="18"/>
        <v>1.2730121425773154E-3</v>
      </c>
    </row>
    <row r="1185" spans="4:8" x14ac:dyDescent="0.3">
      <c r="D1185" s="10">
        <v>43868</v>
      </c>
      <c r="E1185" s="9">
        <v>101.34</v>
      </c>
      <c r="F1185" s="9">
        <v>2260700</v>
      </c>
      <c r="G1185" t="s">
        <v>53</v>
      </c>
      <c r="H1185" s="13">
        <f t="shared" si="18"/>
        <v>-8.8997555012224599E-3</v>
      </c>
    </row>
    <row r="1186" spans="4:8" x14ac:dyDescent="0.3">
      <c r="D1186" s="10">
        <v>43871</v>
      </c>
      <c r="E1186" s="9">
        <v>101.92</v>
      </c>
      <c r="F1186" s="9">
        <v>1541000</v>
      </c>
      <c r="G1186" t="s">
        <v>53</v>
      </c>
      <c r="H1186" s="13">
        <f t="shared" si="18"/>
        <v>5.7233076771264881E-3</v>
      </c>
    </row>
    <row r="1187" spans="4:8" x14ac:dyDescent="0.3">
      <c r="D1187" s="10">
        <v>43872</v>
      </c>
      <c r="E1187" s="9">
        <v>102.22</v>
      </c>
      <c r="F1187" s="9">
        <v>1498000</v>
      </c>
      <c r="G1187" t="s">
        <v>53</v>
      </c>
      <c r="H1187" s="13">
        <f t="shared" si="18"/>
        <v>2.9434850863422012E-3</v>
      </c>
    </row>
    <row r="1188" spans="4:8" x14ac:dyDescent="0.3">
      <c r="D1188" s="10">
        <v>43873</v>
      </c>
      <c r="E1188" s="9">
        <v>101.79</v>
      </c>
      <c r="F1188" s="9">
        <v>1503500</v>
      </c>
      <c r="G1188" t="s">
        <v>53</v>
      </c>
      <c r="H1188" s="13">
        <f t="shared" si="18"/>
        <v>-4.2066131872431287E-3</v>
      </c>
    </row>
    <row r="1189" spans="4:8" x14ac:dyDescent="0.3">
      <c r="D1189" s="10">
        <v>43874</v>
      </c>
      <c r="E1189" s="9">
        <v>102.85</v>
      </c>
      <c r="F1189" s="9">
        <v>2555100</v>
      </c>
      <c r="G1189" t="s">
        <v>53</v>
      </c>
      <c r="H1189" s="13">
        <f t="shared" si="18"/>
        <v>1.0413596620493055E-2</v>
      </c>
    </row>
    <row r="1190" spans="4:8" x14ac:dyDescent="0.3">
      <c r="D1190" s="10">
        <v>43875</v>
      </c>
      <c r="E1190" s="9">
        <v>103.76</v>
      </c>
      <c r="F1190" s="9">
        <v>1377000</v>
      </c>
      <c r="G1190" t="s">
        <v>53</v>
      </c>
      <c r="H1190" s="13">
        <f t="shared" si="18"/>
        <v>8.8478366553233923E-3</v>
      </c>
    </row>
    <row r="1191" spans="4:8" x14ac:dyDescent="0.3">
      <c r="D1191" s="10">
        <v>43879</v>
      </c>
      <c r="E1191" s="9">
        <v>104.33</v>
      </c>
      <c r="F1191" s="9">
        <v>2121900</v>
      </c>
      <c r="G1191" t="s">
        <v>53</v>
      </c>
      <c r="H1191" s="13">
        <f t="shared" si="18"/>
        <v>5.4934464148033262E-3</v>
      </c>
    </row>
    <row r="1192" spans="4:8" x14ac:dyDescent="0.3">
      <c r="D1192" s="10">
        <v>43880</v>
      </c>
      <c r="E1192" s="9">
        <v>103.5</v>
      </c>
      <c r="F1192" s="9">
        <v>1910000</v>
      </c>
      <c r="G1192" t="s">
        <v>53</v>
      </c>
      <c r="H1192" s="13">
        <f t="shared" si="18"/>
        <v>-7.9555257356464897E-3</v>
      </c>
    </row>
    <row r="1193" spans="4:8" x14ac:dyDescent="0.3">
      <c r="D1193" s="10">
        <v>43881</v>
      </c>
      <c r="E1193" s="9">
        <v>102.38</v>
      </c>
      <c r="F1193" s="9">
        <v>3344500</v>
      </c>
      <c r="G1193" t="s">
        <v>53</v>
      </c>
      <c r="H1193" s="13">
        <f t="shared" si="18"/>
        <v>-1.0821256038647387E-2</v>
      </c>
    </row>
    <row r="1194" spans="4:8" x14ac:dyDescent="0.3">
      <c r="D1194" s="10">
        <v>43882</v>
      </c>
      <c r="E1194" s="9">
        <v>101.71</v>
      </c>
      <c r="F1194" s="9">
        <v>3361300</v>
      </c>
      <c r="G1194" t="s">
        <v>53</v>
      </c>
      <c r="H1194" s="13">
        <f t="shared" si="18"/>
        <v>-6.54424692322721E-3</v>
      </c>
    </row>
    <row r="1195" spans="4:8" x14ac:dyDescent="0.3">
      <c r="D1195" s="10">
        <v>43885</v>
      </c>
      <c r="E1195" s="9">
        <v>100.04</v>
      </c>
      <c r="F1195" s="9">
        <v>3279600</v>
      </c>
      <c r="G1195" t="s">
        <v>53</v>
      </c>
      <c r="H1195" s="13">
        <f t="shared" si="18"/>
        <v>-1.6419231147379684E-2</v>
      </c>
    </row>
    <row r="1196" spans="4:8" x14ac:dyDescent="0.3">
      <c r="D1196" s="10">
        <v>43886</v>
      </c>
      <c r="E1196" s="9">
        <v>98.17</v>
      </c>
      <c r="F1196" s="9">
        <v>3356500</v>
      </c>
      <c r="G1196" t="s">
        <v>53</v>
      </c>
      <c r="H1196" s="13">
        <f t="shared" si="18"/>
        <v>-1.8692522990803723E-2</v>
      </c>
    </row>
    <row r="1197" spans="4:8" x14ac:dyDescent="0.3">
      <c r="D1197" s="10">
        <v>43887</v>
      </c>
      <c r="E1197" s="9">
        <v>97.43</v>
      </c>
      <c r="F1197" s="9">
        <v>3258500</v>
      </c>
      <c r="G1197" t="s">
        <v>53</v>
      </c>
      <c r="H1197" s="13">
        <f t="shared" si="18"/>
        <v>-7.5379443821941006E-3</v>
      </c>
    </row>
    <row r="1198" spans="4:8" x14ac:dyDescent="0.3">
      <c r="D1198" s="10">
        <v>43888</v>
      </c>
      <c r="E1198" s="9">
        <v>91.86</v>
      </c>
      <c r="F1198" s="9">
        <v>5865600</v>
      </c>
      <c r="G1198" t="s">
        <v>53</v>
      </c>
      <c r="H1198" s="13">
        <f t="shared" si="18"/>
        <v>-5.7169249717746146E-2</v>
      </c>
    </row>
    <row r="1199" spans="4:8" x14ac:dyDescent="0.3">
      <c r="D1199" s="10">
        <v>43889</v>
      </c>
      <c r="E1199" s="9">
        <v>89.26</v>
      </c>
      <c r="F1199" s="9">
        <v>6763800</v>
      </c>
      <c r="G1199" t="s">
        <v>53</v>
      </c>
      <c r="H1199" s="13">
        <f t="shared" si="18"/>
        <v>-2.8303940779446923E-2</v>
      </c>
    </row>
    <row r="1200" spans="4:8" x14ac:dyDescent="0.3">
      <c r="D1200" s="10">
        <v>43892</v>
      </c>
      <c r="E1200" s="9">
        <v>95.09</v>
      </c>
      <c r="F1200" s="9">
        <v>4936200</v>
      </c>
      <c r="G1200" t="s">
        <v>53</v>
      </c>
      <c r="H1200" s="13">
        <f t="shared" si="18"/>
        <v>6.5314810665471637E-2</v>
      </c>
    </row>
    <row r="1201" spans="4:8" x14ac:dyDescent="0.3">
      <c r="D1201" s="10">
        <v>43893</v>
      </c>
      <c r="E1201" s="9">
        <v>95.45</v>
      </c>
      <c r="F1201" s="9">
        <v>6823000</v>
      </c>
      <c r="G1201" t="s">
        <v>53</v>
      </c>
      <c r="H1201" s="13">
        <f t="shared" si="18"/>
        <v>3.7858870543695383E-3</v>
      </c>
    </row>
    <row r="1202" spans="4:8" x14ac:dyDescent="0.3">
      <c r="D1202" s="10">
        <v>43894</v>
      </c>
      <c r="E1202" s="9">
        <v>99.82</v>
      </c>
      <c r="F1202" s="9">
        <v>4027200</v>
      </c>
      <c r="G1202" t="s">
        <v>53</v>
      </c>
      <c r="H1202" s="13">
        <f t="shared" si="18"/>
        <v>4.5783132530120382E-2</v>
      </c>
    </row>
    <row r="1203" spans="4:8" x14ac:dyDescent="0.3">
      <c r="D1203" s="10">
        <v>43895</v>
      </c>
      <c r="E1203" s="9">
        <v>98.79</v>
      </c>
      <c r="F1203" s="9">
        <v>5285700</v>
      </c>
      <c r="G1203" t="s">
        <v>53</v>
      </c>
      <c r="H1203" s="13">
        <f t="shared" si="18"/>
        <v>-1.0318573432177789E-2</v>
      </c>
    </row>
    <row r="1204" spans="4:8" x14ac:dyDescent="0.3">
      <c r="D1204" s="10">
        <v>43896</v>
      </c>
      <c r="E1204" s="9">
        <v>97.7</v>
      </c>
      <c r="F1204" s="9">
        <v>5815300</v>
      </c>
      <c r="G1204" t="s">
        <v>53</v>
      </c>
      <c r="H1204" s="13">
        <f t="shared" si="18"/>
        <v>-1.1033505415527922E-2</v>
      </c>
    </row>
    <row r="1205" spans="4:8" x14ac:dyDescent="0.3">
      <c r="D1205" s="10">
        <v>43899</v>
      </c>
      <c r="E1205" s="9">
        <v>94.96</v>
      </c>
      <c r="F1205" s="9">
        <v>6660600</v>
      </c>
      <c r="G1205" t="s">
        <v>53</v>
      </c>
      <c r="H1205" s="13">
        <f t="shared" si="18"/>
        <v>-2.8045035823950962E-2</v>
      </c>
    </row>
    <row r="1206" spans="4:8" x14ac:dyDescent="0.3">
      <c r="D1206" s="10">
        <v>43900</v>
      </c>
      <c r="E1206" s="9">
        <v>94.72</v>
      </c>
      <c r="F1206" s="9">
        <v>5729000</v>
      </c>
      <c r="G1206" t="s">
        <v>53</v>
      </c>
      <c r="H1206" s="13">
        <f t="shared" si="18"/>
        <v>-2.5273799494523472E-3</v>
      </c>
    </row>
    <row r="1207" spans="4:8" x14ac:dyDescent="0.3">
      <c r="D1207" s="10">
        <v>43901</v>
      </c>
      <c r="E1207" s="9">
        <v>89.72</v>
      </c>
      <c r="F1207" s="9">
        <v>4213600</v>
      </c>
      <c r="G1207" t="s">
        <v>53</v>
      </c>
      <c r="H1207" s="13">
        <f t="shared" si="18"/>
        <v>-5.2787162162162164E-2</v>
      </c>
    </row>
    <row r="1208" spans="4:8" x14ac:dyDescent="0.3">
      <c r="D1208" s="10">
        <v>43902</v>
      </c>
      <c r="E1208" s="9">
        <v>82.54</v>
      </c>
      <c r="F1208" s="9">
        <v>7534000</v>
      </c>
      <c r="G1208" t="s">
        <v>53</v>
      </c>
      <c r="H1208" s="13">
        <f t="shared" si="18"/>
        <v>-8.0026749888542054E-2</v>
      </c>
    </row>
    <row r="1209" spans="4:8" x14ac:dyDescent="0.3">
      <c r="D1209" s="10">
        <v>43903</v>
      </c>
      <c r="E1209" s="9">
        <v>86.47</v>
      </c>
      <c r="F1209" s="9">
        <v>5127500</v>
      </c>
      <c r="G1209" t="s">
        <v>53</v>
      </c>
      <c r="H1209" s="13">
        <f t="shared" si="18"/>
        <v>4.7613278410467558E-2</v>
      </c>
    </row>
    <row r="1210" spans="4:8" x14ac:dyDescent="0.3">
      <c r="D1210" s="10">
        <v>43906</v>
      </c>
      <c r="E1210" s="9">
        <v>81.66</v>
      </c>
      <c r="F1210" s="9">
        <v>5564600</v>
      </c>
      <c r="G1210" t="s">
        <v>53</v>
      </c>
      <c r="H1210" s="13">
        <f t="shared" si="18"/>
        <v>-5.5626228749855469E-2</v>
      </c>
    </row>
    <row r="1211" spans="4:8" x14ac:dyDescent="0.3">
      <c r="D1211" s="10">
        <v>43907</v>
      </c>
      <c r="E1211" s="9">
        <v>91.2</v>
      </c>
      <c r="F1211" s="9">
        <v>6641800</v>
      </c>
      <c r="G1211" t="s">
        <v>53</v>
      </c>
      <c r="H1211" s="13">
        <f t="shared" si="18"/>
        <v>0.1168258633357826</v>
      </c>
    </row>
    <row r="1212" spans="4:8" x14ac:dyDescent="0.3">
      <c r="D1212" s="10">
        <v>43908</v>
      </c>
      <c r="E1212" s="9">
        <v>88.28</v>
      </c>
      <c r="F1212" s="9">
        <v>5517900</v>
      </c>
      <c r="G1212" t="s">
        <v>53</v>
      </c>
      <c r="H1212" s="13">
        <f t="shared" si="18"/>
        <v>-3.2017543859649139E-2</v>
      </c>
    </row>
    <row r="1213" spans="4:8" x14ac:dyDescent="0.3">
      <c r="D1213" s="10">
        <v>43909</v>
      </c>
      <c r="E1213" s="9">
        <v>80.81</v>
      </c>
      <c r="F1213" s="9">
        <v>4741700</v>
      </c>
      <c r="G1213" t="s">
        <v>53</v>
      </c>
      <c r="H1213" s="13">
        <f t="shared" si="18"/>
        <v>-8.461712732215676E-2</v>
      </c>
    </row>
    <row r="1214" spans="4:8" x14ac:dyDescent="0.3">
      <c r="D1214" s="10">
        <v>43910</v>
      </c>
      <c r="E1214" s="9">
        <v>71.45</v>
      </c>
      <c r="F1214" s="9">
        <v>5611000</v>
      </c>
      <c r="G1214" t="s">
        <v>53</v>
      </c>
      <c r="H1214" s="13">
        <f t="shared" si="18"/>
        <v>-0.1158272491028338</v>
      </c>
    </row>
    <row r="1215" spans="4:8" x14ac:dyDescent="0.3">
      <c r="D1215" s="10">
        <v>43913</v>
      </c>
      <c r="E1215" s="9">
        <v>70</v>
      </c>
      <c r="F1215" s="9">
        <v>5499800</v>
      </c>
      <c r="G1215" t="s">
        <v>53</v>
      </c>
      <c r="H1215" s="13">
        <f t="shared" si="18"/>
        <v>-2.0293911826452102E-2</v>
      </c>
    </row>
    <row r="1216" spans="4:8" x14ac:dyDescent="0.3">
      <c r="D1216" s="10">
        <v>43914</v>
      </c>
      <c r="E1216" s="9">
        <v>72.05</v>
      </c>
      <c r="F1216" s="9">
        <v>4937500</v>
      </c>
      <c r="G1216" t="s">
        <v>53</v>
      </c>
      <c r="H1216" s="13">
        <f t="shared" si="18"/>
        <v>2.9285714285714245E-2</v>
      </c>
    </row>
    <row r="1217" spans="4:8" x14ac:dyDescent="0.3">
      <c r="D1217" s="10">
        <v>43915</v>
      </c>
      <c r="E1217" s="9">
        <v>73.290000000000006</v>
      </c>
      <c r="F1217" s="9">
        <v>5448600</v>
      </c>
      <c r="G1217" t="s">
        <v>53</v>
      </c>
      <c r="H1217" s="13">
        <f t="shared" si="18"/>
        <v>1.7210270645385276E-2</v>
      </c>
    </row>
    <row r="1218" spans="4:8" x14ac:dyDescent="0.3">
      <c r="D1218" s="10">
        <v>43916</v>
      </c>
      <c r="E1218" s="9">
        <v>81.8</v>
      </c>
      <c r="F1218" s="9">
        <v>3903500</v>
      </c>
      <c r="G1218" t="s">
        <v>53</v>
      </c>
      <c r="H1218" s="13">
        <f t="shared" si="18"/>
        <v>0.11611406740346555</v>
      </c>
    </row>
    <row r="1219" spans="4:8" x14ac:dyDescent="0.3">
      <c r="D1219" s="10">
        <v>43917</v>
      </c>
      <c r="E1219" s="9">
        <v>83.4</v>
      </c>
      <c r="F1219" s="9">
        <v>3255200</v>
      </c>
      <c r="G1219" t="s">
        <v>53</v>
      </c>
      <c r="H1219" s="13">
        <f t="shared" si="18"/>
        <v>1.9559902200489102E-2</v>
      </c>
    </row>
    <row r="1220" spans="4:8" x14ac:dyDescent="0.3">
      <c r="D1220" s="10">
        <v>43920</v>
      </c>
      <c r="E1220" s="9">
        <v>83.71</v>
      </c>
      <c r="F1220" s="9">
        <v>5390500</v>
      </c>
      <c r="G1220" t="s">
        <v>53</v>
      </c>
      <c r="H1220" s="13">
        <f t="shared" ref="H1220:H1283" si="19">(E1220-E1219)/E1219</f>
        <v>3.7170263788967391E-3</v>
      </c>
    </row>
    <row r="1221" spans="4:8" x14ac:dyDescent="0.3">
      <c r="D1221" s="10">
        <v>43921</v>
      </c>
      <c r="E1221" s="9">
        <v>79.98</v>
      </c>
      <c r="F1221" s="9">
        <v>6247300</v>
      </c>
      <c r="G1221" t="s">
        <v>53</v>
      </c>
      <c r="H1221" s="13">
        <f t="shared" si="19"/>
        <v>-4.4558595149922234E-2</v>
      </c>
    </row>
    <row r="1222" spans="4:8" x14ac:dyDescent="0.3">
      <c r="D1222" s="10">
        <v>43922</v>
      </c>
      <c r="E1222" s="9">
        <v>74.569999999999993</v>
      </c>
      <c r="F1222" s="9">
        <v>3570100</v>
      </c>
      <c r="G1222" t="s">
        <v>53</v>
      </c>
      <c r="H1222" s="13">
        <f t="shared" si="19"/>
        <v>-6.7641910477619541E-2</v>
      </c>
    </row>
    <row r="1223" spans="4:8" x14ac:dyDescent="0.3">
      <c r="D1223" s="10">
        <v>43923</v>
      </c>
      <c r="E1223" s="9">
        <v>76.790000000000006</v>
      </c>
      <c r="F1223" s="9">
        <v>4959900</v>
      </c>
      <c r="G1223" t="s">
        <v>53</v>
      </c>
      <c r="H1223" s="13">
        <f t="shared" si="19"/>
        <v>2.9770685262169951E-2</v>
      </c>
    </row>
    <row r="1224" spans="4:8" x14ac:dyDescent="0.3">
      <c r="D1224" s="10">
        <v>43924</v>
      </c>
      <c r="E1224" s="9">
        <v>72.5</v>
      </c>
      <c r="F1224" s="9">
        <v>3963900</v>
      </c>
      <c r="G1224" t="s">
        <v>53</v>
      </c>
      <c r="H1224" s="13">
        <f t="shared" si="19"/>
        <v>-5.5866649303294776E-2</v>
      </c>
    </row>
    <row r="1225" spans="4:8" x14ac:dyDescent="0.3">
      <c r="D1225" s="10">
        <v>43927</v>
      </c>
      <c r="E1225" s="9">
        <v>78.59</v>
      </c>
      <c r="F1225" s="9">
        <v>3610300</v>
      </c>
      <c r="G1225" t="s">
        <v>53</v>
      </c>
      <c r="H1225" s="13">
        <f t="shared" si="19"/>
        <v>8.4000000000000047E-2</v>
      </c>
    </row>
    <row r="1226" spans="4:8" x14ac:dyDescent="0.3">
      <c r="D1226" s="10">
        <v>43928</v>
      </c>
      <c r="E1226" s="9">
        <v>78.75</v>
      </c>
      <c r="F1226" s="9">
        <v>4037600</v>
      </c>
      <c r="G1226" t="s">
        <v>53</v>
      </c>
      <c r="H1226" s="13">
        <f t="shared" si="19"/>
        <v>2.0358824277897517E-3</v>
      </c>
    </row>
    <row r="1227" spans="4:8" x14ac:dyDescent="0.3">
      <c r="D1227" s="10">
        <v>43929</v>
      </c>
      <c r="E1227" s="9">
        <v>83.3</v>
      </c>
      <c r="F1227" s="9">
        <v>2912800</v>
      </c>
      <c r="G1227" t="s">
        <v>53</v>
      </c>
      <c r="H1227" s="13">
        <f t="shared" si="19"/>
        <v>5.777777777777774E-2</v>
      </c>
    </row>
    <row r="1228" spans="4:8" x14ac:dyDescent="0.3">
      <c r="D1228" s="10">
        <v>43930</v>
      </c>
      <c r="E1228" s="9">
        <v>86.31</v>
      </c>
      <c r="F1228" s="9">
        <v>4003700</v>
      </c>
      <c r="G1228" t="s">
        <v>53</v>
      </c>
      <c r="H1228" s="13">
        <f t="shared" si="19"/>
        <v>3.6134453781512671E-2</v>
      </c>
    </row>
    <row r="1229" spans="4:8" x14ac:dyDescent="0.3">
      <c r="D1229" s="10">
        <v>43934</v>
      </c>
      <c r="E1229" s="9">
        <v>83.5</v>
      </c>
      <c r="F1229" s="9">
        <v>2076600</v>
      </c>
      <c r="G1229" t="s">
        <v>53</v>
      </c>
      <c r="H1229" s="13">
        <f t="shared" si="19"/>
        <v>-3.2557061754142073E-2</v>
      </c>
    </row>
    <row r="1230" spans="4:8" x14ac:dyDescent="0.3">
      <c r="D1230" s="10">
        <v>43935</v>
      </c>
      <c r="E1230" s="9">
        <v>86.25</v>
      </c>
      <c r="F1230" s="9">
        <v>2187800</v>
      </c>
      <c r="G1230" t="s">
        <v>53</v>
      </c>
      <c r="H1230" s="13">
        <f t="shared" si="19"/>
        <v>3.2934131736526949E-2</v>
      </c>
    </row>
    <row r="1231" spans="4:8" x14ac:dyDescent="0.3">
      <c r="D1231" s="10">
        <v>43936</v>
      </c>
      <c r="E1231" s="9">
        <v>83.61</v>
      </c>
      <c r="F1231" s="9">
        <v>2558800</v>
      </c>
      <c r="G1231" t="s">
        <v>53</v>
      </c>
      <c r="H1231" s="13">
        <f t="shared" si="19"/>
        <v>-3.0608695652173921E-2</v>
      </c>
    </row>
    <row r="1232" spans="4:8" x14ac:dyDescent="0.3">
      <c r="D1232" s="10">
        <v>43937</v>
      </c>
      <c r="E1232" s="9">
        <v>84.05</v>
      </c>
      <c r="F1232" s="9">
        <v>1802900</v>
      </c>
      <c r="G1232" t="s">
        <v>53</v>
      </c>
      <c r="H1232" s="13">
        <f t="shared" si="19"/>
        <v>5.2625284056930718E-3</v>
      </c>
    </row>
    <row r="1233" spans="4:8" x14ac:dyDescent="0.3">
      <c r="D1233" s="10">
        <v>43938</v>
      </c>
      <c r="E1233" s="9">
        <v>86.38</v>
      </c>
      <c r="F1233" s="9">
        <v>2323500</v>
      </c>
      <c r="G1233" t="s">
        <v>53</v>
      </c>
      <c r="H1233" s="13">
        <f t="shared" si="19"/>
        <v>2.7721594289113603E-2</v>
      </c>
    </row>
    <row r="1234" spans="4:8" x14ac:dyDescent="0.3">
      <c r="D1234" s="10">
        <v>43941</v>
      </c>
      <c r="E1234" s="9">
        <v>82.91</v>
      </c>
      <c r="F1234" s="9">
        <v>2331300</v>
      </c>
      <c r="G1234" t="s">
        <v>53</v>
      </c>
      <c r="H1234" s="13">
        <f t="shared" si="19"/>
        <v>-4.0171335957397532E-2</v>
      </c>
    </row>
    <row r="1235" spans="4:8" x14ac:dyDescent="0.3">
      <c r="D1235" s="10">
        <v>43942</v>
      </c>
      <c r="E1235" s="9">
        <v>82.47</v>
      </c>
      <c r="F1235" s="9">
        <v>3013900</v>
      </c>
      <c r="G1235" t="s">
        <v>53</v>
      </c>
      <c r="H1235" s="13">
        <f t="shared" si="19"/>
        <v>-5.3069593535158338E-3</v>
      </c>
    </row>
    <row r="1236" spans="4:8" x14ac:dyDescent="0.3">
      <c r="D1236" s="10">
        <v>43943</v>
      </c>
      <c r="E1236" s="9">
        <v>85</v>
      </c>
      <c r="F1236" s="9">
        <v>2512400</v>
      </c>
      <c r="G1236" t="s">
        <v>53</v>
      </c>
      <c r="H1236" s="13">
        <f t="shared" si="19"/>
        <v>3.0677822238389732E-2</v>
      </c>
    </row>
    <row r="1237" spans="4:8" x14ac:dyDescent="0.3">
      <c r="D1237" s="10">
        <v>43944</v>
      </c>
      <c r="E1237" s="9">
        <v>83.02</v>
      </c>
      <c r="F1237" s="9">
        <v>2426400</v>
      </c>
      <c r="G1237" t="s">
        <v>53</v>
      </c>
      <c r="H1237" s="13">
        <f t="shared" si="19"/>
        <v>-2.3294117647058871E-2</v>
      </c>
    </row>
    <row r="1238" spans="4:8" x14ac:dyDescent="0.3">
      <c r="D1238" s="10">
        <v>43945</v>
      </c>
      <c r="E1238" s="9">
        <v>83.23</v>
      </c>
      <c r="F1238" s="9">
        <v>2828700</v>
      </c>
      <c r="G1238" t="s">
        <v>53</v>
      </c>
      <c r="H1238" s="13">
        <f t="shared" si="19"/>
        <v>2.5295109612142614E-3</v>
      </c>
    </row>
    <row r="1239" spans="4:8" x14ac:dyDescent="0.3">
      <c r="D1239" s="10">
        <v>43948</v>
      </c>
      <c r="E1239" s="9">
        <v>83.62</v>
      </c>
      <c r="F1239" s="9">
        <v>1956200</v>
      </c>
      <c r="G1239" t="s">
        <v>53</v>
      </c>
      <c r="H1239" s="13">
        <f t="shared" si="19"/>
        <v>4.6858104049020853E-3</v>
      </c>
    </row>
    <row r="1240" spans="4:8" x14ac:dyDescent="0.3">
      <c r="D1240" s="10">
        <v>43949</v>
      </c>
      <c r="E1240" s="9">
        <v>84.63</v>
      </c>
      <c r="F1240" s="9">
        <v>2129700</v>
      </c>
      <c r="G1240" t="s">
        <v>53</v>
      </c>
      <c r="H1240" s="13">
        <f t="shared" si="19"/>
        <v>1.2078450131547368E-2</v>
      </c>
    </row>
    <row r="1241" spans="4:8" x14ac:dyDescent="0.3">
      <c r="D1241" s="10">
        <v>43950</v>
      </c>
      <c r="E1241" s="9">
        <v>83.13</v>
      </c>
      <c r="F1241" s="9">
        <v>3387600</v>
      </c>
      <c r="G1241" t="s">
        <v>53</v>
      </c>
      <c r="H1241" s="13">
        <f t="shared" si="19"/>
        <v>-1.7724211272598371E-2</v>
      </c>
    </row>
    <row r="1242" spans="4:8" x14ac:dyDescent="0.3">
      <c r="D1242" s="10">
        <v>43951</v>
      </c>
      <c r="E1242" s="9">
        <v>83.11</v>
      </c>
      <c r="F1242" s="9">
        <v>3253600</v>
      </c>
      <c r="G1242" t="s">
        <v>53</v>
      </c>
      <c r="H1242" s="13">
        <f t="shared" si="19"/>
        <v>-2.4058703235890801E-4</v>
      </c>
    </row>
    <row r="1243" spans="4:8" x14ac:dyDescent="0.3">
      <c r="D1243" s="10">
        <v>43952</v>
      </c>
      <c r="E1243" s="9">
        <v>81.39</v>
      </c>
      <c r="F1243" s="9">
        <v>2742100</v>
      </c>
      <c r="G1243" t="s">
        <v>53</v>
      </c>
      <c r="H1243" s="13">
        <f t="shared" si="19"/>
        <v>-2.0695463843099494E-2</v>
      </c>
    </row>
    <row r="1244" spans="4:8" x14ac:dyDescent="0.3">
      <c r="D1244" s="10">
        <v>43955</v>
      </c>
      <c r="E1244" s="9">
        <v>83.05</v>
      </c>
      <c r="F1244" s="9">
        <v>2419300</v>
      </c>
      <c r="G1244" t="s">
        <v>53</v>
      </c>
      <c r="H1244" s="13">
        <f t="shared" si="19"/>
        <v>2.0395625998279845E-2</v>
      </c>
    </row>
    <row r="1245" spans="4:8" x14ac:dyDescent="0.3">
      <c r="D1245" s="10">
        <v>43956</v>
      </c>
      <c r="E1245" s="9">
        <v>83.31</v>
      </c>
      <c r="F1245" s="9">
        <v>2982800</v>
      </c>
      <c r="G1245" t="s">
        <v>53</v>
      </c>
      <c r="H1245" s="13">
        <f t="shared" si="19"/>
        <v>3.1306441902469008E-3</v>
      </c>
    </row>
    <row r="1246" spans="4:8" x14ac:dyDescent="0.3">
      <c r="D1246" s="10">
        <v>43957</v>
      </c>
      <c r="E1246" s="9">
        <v>78.819999999999993</v>
      </c>
      <c r="F1246" s="9">
        <v>5099800</v>
      </c>
      <c r="G1246" t="s">
        <v>53</v>
      </c>
      <c r="H1246" s="13">
        <f t="shared" si="19"/>
        <v>-5.389509062537521E-2</v>
      </c>
    </row>
    <row r="1247" spans="4:8" x14ac:dyDescent="0.3">
      <c r="D1247" s="10">
        <v>43958</v>
      </c>
      <c r="E1247" s="9">
        <v>78.599999999999994</v>
      </c>
      <c r="F1247" s="9">
        <v>3833200</v>
      </c>
      <c r="G1247" t="s">
        <v>53</v>
      </c>
      <c r="H1247" s="13">
        <f t="shared" si="19"/>
        <v>-2.7911697538695619E-3</v>
      </c>
    </row>
    <row r="1248" spans="4:8" x14ac:dyDescent="0.3">
      <c r="D1248" s="10">
        <v>43959</v>
      </c>
      <c r="E1248" s="9">
        <v>79.86</v>
      </c>
      <c r="F1248" s="9">
        <v>2409200</v>
      </c>
      <c r="G1248" t="s">
        <v>53</v>
      </c>
      <c r="H1248" s="13">
        <f t="shared" si="19"/>
        <v>1.6030534351145105E-2</v>
      </c>
    </row>
    <row r="1249" spans="4:8" x14ac:dyDescent="0.3">
      <c r="D1249" s="10">
        <v>43962</v>
      </c>
      <c r="E1249" s="9">
        <v>79.17</v>
      </c>
      <c r="F1249" s="9">
        <v>2496900</v>
      </c>
      <c r="G1249" t="s">
        <v>53</v>
      </c>
      <c r="H1249" s="13">
        <f t="shared" si="19"/>
        <v>-8.6401202103681164E-3</v>
      </c>
    </row>
    <row r="1250" spans="4:8" x14ac:dyDescent="0.3">
      <c r="D1250" s="10">
        <v>43963</v>
      </c>
      <c r="E1250" s="9">
        <v>77.91</v>
      </c>
      <c r="F1250" s="9">
        <v>3699100</v>
      </c>
      <c r="G1250" t="s">
        <v>53</v>
      </c>
      <c r="H1250" s="13">
        <f t="shared" si="19"/>
        <v>-1.5915119363395291E-2</v>
      </c>
    </row>
    <row r="1251" spans="4:8" x14ac:dyDescent="0.3">
      <c r="D1251" s="10">
        <v>43964</v>
      </c>
      <c r="E1251" s="9">
        <v>77.73</v>
      </c>
      <c r="F1251" s="9">
        <v>3673700</v>
      </c>
      <c r="G1251" t="s">
        <v>53</v>
      </c>
      <c r="H1251" s="13">
        <f t="shared" si="19"/>
        <v>-2.3103581055062589E-3</v>
      </c>
    </row>
    <row r="1252" spans="4:8" x14ac:dyDescent="0.3">
      <c r="D1252" s="10">
        <v>43965</v>
      </c>
      <c r="E1252" s="9">
        <v>78.099999999999994</v>
      </c>
      <c r="F1252" s="9">
        <v>3766800</v>
      </c>
      <c r="G1252" t="s">
        <v>53</v>
      </c>
      <c r="H1252" s="13">
        <f t="shared" si="19"/>
        <v>4.7600668982373641E-3</v>
      </c>
    </row>
    <row r="1253" spans="4:8" x14ac:dyDescent="0.3">
      <c r="D1253" s="10">
        <v>43966</v>
      </c>
      <c r="E1253" s="9">
        <v>78.430000000000007</v>
      </c>
      <c r="F1253" s="9">
        <v>8018100</v>
      </c>
      <c r="G1253" t="s">
        <v>53</v>
      </c>
      <c r="H1253" s="13">
        <f t="shared" si="19"/>
        <v>4.2253521126762164E-3</v>
      </c>
    </row>
    <row r="1254" spans="4:8" x14ac:dyDescent="0.3">
      <c r="D1254" s="10">
        <v>43969</v>
      </c>
      <c r="E1254" s="9">
        <v>79.88</v>
      </c>
      <c r="F1254" s="9">
        <v>3470500</v>
      </c>
      <c r="G1254" t="s">
        <v>53</v>
      </c>
      <c r="H1254" s="13">
        <f t="shared" si="19"/>
        <v>1.8487823536911748E-2</v>
      </c>
    </row>
    <row r="1255" spans="4:8" x14ac:dyDescent="0.3">
      <c r="D1255" s="10">
        <v>43970</v>
      </c>
      <c r="E1255" s="9">
        <v>77.14</v>
      </c>
      <c r="F1255" s="9">
        <v>2781100</v>
      </c>
      <c r="G1255" t="s">
        <v>53</v>
      </c>
      <c r="H1255" s="13">
        <f t="shared" si="19"/>
        <v>-3.4301452178267341E-2</v>
      </c>
    </row>
    <row r="1256" spans="4:8" x14ac:dyDescent="0.3">
      <c r="D1256" s="10">
        <v>43971</v>
      </c>
      <c r="E1256" s="9">
        <v>77.75</v>
      </c>
      <c r="F1256" s="9">
        <v>2160200</v>
      </c>
      <c r="G1256" t="s">
        <v>53</v>
      </c>
      <c r="H1256" s="13">
        <f t="shared" si="19"/>
        <v>7.9077002851957404E-3</v>
      </c>
    </row>
    <row r="1257" spans="4:8" x14ac:dyDescent="0.3">
      <c r="D1257" s="10">
        <v>43972</v>
      </c>
      <c r="E1257" s="9">
        <v>77.37</v>
      </c>
      <c r="F1257" s="9">
        <v>2108400</v>
      </c>
      <c r="G1257" t="s">
        <v>53</v>
      </c>
      <c r="H1257" s="13">
        <f t="shared" si="19"/>
        <v>-4.8874598070738967E-3</v>
      </c>
    </row>
    <row r="1258" spans="4:8" x14ac:dyDescent="0.3">
      <c r="D1258" s="10">
        <v>43973</v>
      </c>
      <c r="E1258" s="9">
        <v>78.78</v>
      </c>
      <c r="F1258" s="9">
        <v>2186400</v>
      </c>
      <c r="G1258" t="s">
        <v>53</v>
      </c>
      <c r="H1258" s="13">
        <f t="shared" si="19"/>
        <v>1.822411787514536E-2</v>
      </c>
    </row>
    <row r="1259" spans="4:8" x14ac:dyDescent="0.3">
      <c r="D1259" s="10">
        <v>43977</v>
      </c>
      <c r="E1259" s="9">
        <v>79.92</v>
      </c>
      <c r="F1259" s="9">
        <v>2952100</v>
      </c>
      <c r="G1259" t="s">
        <v>53</v>
      </c>
      <c r="H1259" s="13">
        <f t="shared" si="19"/>
        <v>1.4470677837014478E-2</v>
      </c>
    </row>
    <row r="1260" spans="4:8" x14ac:dyDescent="0.3">
      <c r="D1260" s="10">
        <v>43978</v>
      </c>
      <c r="E1260" s="9">
        <v>81.44</v>
      </c>
      <c r="F1260" s="9">
        <v>3547600</v>
      </c>
      <c r="G1260" t="s">
        <v>53</v>
      </c>
      <c r="H1260" s="13">
        <f t="shared" si="19"/>
        <v>1.9019019019018969E-2</v>
      </c>
    </row>
    <row r="1261" spans="4:8" x14ac:dyDescent="0.3">
      <c r="D1261" s="10">
        <v>43979</v>
      </c>
      <c r="E1261" s="9">
        <v>85.1</v>
      </c>
      <c r="F1261" s="9">
        <v>3752100</v>
      </c>
      <c r="G1261" t="s">
        <v>53</v>
      </c>
      <c r="H1261" s="13">
        <f t="shared" si="19"/>
        <v>4.4941060903732767E-2</v>
      </c>
    </row>
    <row r="1262" spans="4:8" x14ac:dyDescent="0.3">
      <c r="D1262" s="10">
        <v>43980</v>
      </c>
      <c r="E1262" s="9">
        <v>85.25</v>
      </c>
      <c r="F1262" s="9">
        <v>3445400</v>
      </c>
      <c r="G1262" t="s">
        <v>53</v>
      </c>
      <c r="H1262" s="13">
        <f t="shared" si="19"/>
        <v>1.7626321974148729E-3</v>
      </c>
    </row>
    <row r="1263" spans="4:8" x14ac:dyDescent="0.3">
      <c r="D1263" s="10">
        <v>43983</v>
      </c>
      <c r="E1263" s="9">
        <v>86.14</v>
      </c>
      <c r="F1263" s="9">
        <v>1711500</v>
      </c>
      <c r="G1263" t="s">
        <v>53</v>
      </c>
      <c r="H1263" s="13">
        <f t="shared" si="19"/>
        <v>1.043988269794722E-2</v>
      </c>
    </row>
    <row r="1264" spans="4:8" x14ac:dyDescent="0.3">
      <c r="D1264" s="10">
        <v>43984</v>
      </c>
      <c r="E1264" s="9">
        <v>85.98</v>
      </c>
      <c r="F1264" s="9">
        <v>1672300</v>
      </c>
      <c r="G1264" t="s">
        <v>53</v>
      </c>
      <c r="H1264" s="13">
        <f t="shared" si="19"/>
        <v>-1.8574413745065775E-3</v>
      </c>
    </row>
    <row r="1265" spans="4:8" x14ac:dyDescent="0.3">
      <c r="D1265" s="10">
        <v>43985</v>
      </c>
      <c r="E1265" s="9">
        <v>86.99</v>
      </c>
      <c r="F1265" s="9">
        <v>1868100</v>
      </c>
      <c r="G1265" t="s">
        <v>53</v>
      </c>
      <c r="H1265" s="13">
        <f t="shared" si="19"/>
        <v>1.1746917887880796E-2</v>
      </c>
    </row>
    <row r="1266" spans="4:8" x14ac:dyDescent="0.3">
      <c r="D1266" s="10">
        <v>43986</v>
      </c>
      <c r="E1266" s="9">
        <v>84.4</v>
      </c>
      <c r="F1266" s="9">
        <v>2252900</v>
      </c>
      <c r="G1266" t="s">
        <v>53</v>
      </c>
      <c r="H1266" s="13">
        <f t="shared" si="19"/>
        <v>-2.9773537188182427E-2</v>
      </c>
    </row>
    <row r="1267" spans="4:8" x14ac:dyDescent="0.3">
      <c r="D1267" s="10">
        <v>43987</v>
      </c>
      <c r="E1267" s="9">
        <v>85.51</v>
      </c>
      <c r="F1267" s="9">
        <v>2670600</v>
      </c>
      <c r="G1267" t="s">
        <v>53</v>
      </c>
      <c r="H1267" s="13">
        <f t="shared" si="19"/>
        <v>1.3151658767772504E-2</v>
      </c>
    </row>
    <row r="1268" spans="4:8" x14ac:dyDescent="0.3">
      <c r="D1268" s="10">
        <v>43990</v>
      </c>
      <c r="E1268" s="9">
        <v>87.91</v>
      </c>
      <c r="F1268" s="9">
        <v>2179500</v>
      </c>
      <c r="G1268" t="s">
        <v>53</v>
      </c>
      <c r="H1268" s="13">
        <f t="shared" si="19"/>
        <v>2.8066892761080472E-2</v>
      </c>
    </row>
    <row r="1269" spans="4:8" x14ac:dyDescent="0.3">
      <c r="D1269" s="10">
        <v>43991</v>
      </c>
      <c r="E1269" s="9">
        <v>85.91</v>
      </c>
      <c r="F1269" s="9">
        <v>2041700</v>
      </c>
      <c r="G1269" t="s">
        <v>53</v>
      </c>
      <c r="H1269" s="13">
        <f t="shared" si="19"/>
        <v>-2.2750540325332729E-2</v>
      </c>
    </row>
    <row r="1270" spans="4:8" x14ac:dyDescent="0.3">
      <c r="D1270" s="10">
        <v>43992</v>
      </c>
      <c r="E1270" s="9">
        <v>85.37</v>
      </c>
      <c r="F1270" s="9">
        <v>2059700</v>
      </c>
      <c r="G1270" t="s">
        <v>53</v>
      </c>
      <c r="H1270" s="13">
        <f t="shared" si="19"/>
        <v>-6.2856477709229662E-3</v>
      </c>
    </row>
    <row r="1271" spans="4:8" x14ac:dyDescent="0.3">
      <c r="D1271" s="10">
        <v>43993</v>
      </c>
      <c r="E1271" s="9">
        <v>81.760000000000005</v>
      </c>
      <c r="F1271" s="9">
        <v>3910100</v>
      </c>
      <c r="G1271" t="s">
        <v>53</v>
      </c>
      <c r="H1271" s="13">
        <f t="shared" si="19"/>
        <v>-4.2286517512006551E-2</v>
      </c>
    </row>
    <row r="1272" spans="4:8" x14ac:dyDescent="0.3">
      <c r="D1272" s="10">
        <v>43994</v>
      </c>
      <c r="E1272" s="9">
        <v>81.8</v>
      </c>
      <c r="F1272" s="9">
        <v>2389400</v>
      </c>
      <c r="G1272" t="s">
        <v>53</v>
      </c>
      <c r="H1272" s="13">
        <f t="shared" si="19"/>
        <v>4.8923679060655623E-4</v>
      </c>
    </row>
    <row r="1273" spans="4:8" x14ac:dyDescent="0.3">
      <c r="D1273" s="10">
        <v>43997</v>
      </c>
      <c r="E1273" s="9">
        <v>81.760000000000005</v>
      </c>
      <c r="F1273" s="9">
        <v>3115900</v>
      </c>
      <c r="G1273" t="s">
        <v>53</v>
      </c>
      <c r="H1273" s="13">
        <f t="shared" si="19"/>
        <v>-4.8899755501212764E-4</v>
      </c>
    </row>
    <row r="1274" spans="4:8" x14ac:dyDescent="0.3">
      <c r="D1274" s="10">
        <v>43998</v>
      </c>
      <c r="E1274" s="9">
        <v>81.599999999999994</v>
      </c>
      <c r="F1274" s="9">
        <v>3505700</v>
      </c>
      <c r="G1274" t="s">
        <v>53</v>
      </c>
      <c r="H1274" s="13">
        <f t="shared" si="19"/>
        <v>-1.9569471624267466E-3</v>
      </c>
    </row>
    <row r="1275" spans="4:8" x14ac:dyDescent="0.3">
      <c r="D1275" s="10">
        <v>43999</v>
      </c>
      <c r="E1275" s="9">
        <v>82.25</v>
      </c>
      <c r="F1275" s="9">
        <v>1888300</v>
      </c>
      <c r="G1275" t="s">
        <v>53</v>
      </c>
      <c r="H1275" s="13">
        <f t="shared" si="19"/>
        <v>7.9656862745098745E-3</v>
      </c>
    </row>
    <row r="1276" spans="4:8" x14ac:dyDescent="0.3">
      <c r="D1276" s="10">
        <v>44000</v>
      </c>
      <c r="E1276" s="9">
        <v>81.77</v>
      </c>
      <c r="F1276" s="9">
        <v>1896600</v>
      </c>
      <c r="G1276" t="s">
        <v>53</v>
      </c>
      <c r="H1276" s="13">
        <f t="shared" si="19"/>
        <v>-5.8358662613982246E-3</v>
      </c>
    </row>
    <row r="1277" spans="4:8" x14ac:dyDescent="0.3">
      <c r="D1277" s="10">
        <v>44001</v>
      </c>
      <c r="E1277" s="9">
        <v>79.709999999999994</v>
      </c>
      <c r="F1277" s="9">
        <v>5708900</v>
      </c>
      <c r="G1277" t="s">
        <v>53</v>
      </c>
      <c r="H1277" s="13">
        <f t="shared" si="19"/>
        <v>-2.5192613427907573E-2</v>
      </c>
    </row>
    <row r="1278" spans="4:8" x14ac:dyDescent="0.3">
      <c r="D1278" s="10">
        <v>44004</v>
      </c>
      <c r="E1278" s="9">
        <v>80.62</v>
      </c>
      <c r="F1278" s="9">
        <v>2741500</v>
      </c>
      <c r="G1278" t="s">
        <v>53</v>
      </c>
      <c r="H1278" s="13">
        <f t="shared" si="19"/>
        <v>1.1416384393426307E-2</v>
      </c>
    </row>
    <row r="1279" spans="4:8" x14ac:dyDescent="0.3">
      <c r="D1279" s="10">
        <v>44005</v>
      </c>
      <c r="E1279" s="9">
        <v>80.95</v>
      </c>
      <c r="F1279" s="9">
        <v>3444900</v>
      </c>
      <c r="G1279" t="s">
        <v>53</v>
      </c>
      <c r="H1279" s="13">
        <f t="shared" si="19"/>
        <v>4.093277102455945E-3</v>
      </c>
    </row>
    <row r="1280" spans="4:8" x14ac:dyDescent="0.3">
      <c r="D1280" s="10">
        <v>44006</v>
      </c>
      <c r="E1280" s="9">
        <v>80.709999999999994</v>
      </c>
      <c r="F1280" s="9">
        <v>3337500</v>
      </c>
      <c r="G1280" t="s">
        <v>53</v>
      </c>
      <c r="H1280" s="13">
        <f t="shared" si="19"/>
        <v>-2.9647930821495873E-3</v>
      </c>
    </row>
    <row r="1281" spans="4:8" x14ac:dyDescent="0.3">
      <c r="D1281" s="10">
        <v>44007</v>
      </c>
      <c r="E1281" s="9">
        <v>79.3</v>
      </c>
      <c r="F1281" s="9">
        <v>3559400</v>
      </c>
      <c r="G1281" t="s">
        <v>53</v>
      </c>
      <c r="H1281" s="13">
        <f t="shared" si="19"/>
        <v>-1.7469954156857846E-2</v>
      </c>
    </row>
    <row r="1282" spans="4:8" x14ac:dyDescent="0.3">
      <c r="D1282" s="10">
        <v>44008</v>
      </c>
      <c r="E1282" s="9">
        <v>78</v>
      </c>
      <c r="F1282" s="9">
        <v>4365200</v>
      </c>
      <c r="G1282" t="s">
        <v>53</v>
      </c>
      <c r="H1282" s="13">
        <f t="shared" si="19"/>
        <v>-1.6393442622950786E-2</v>
      </c>
    </row>
    <row r="1283" spans="4:8" x14ac:dyDescent="0.3">
      <c r="D1283" s="10">
        <v>44011</v>
      </c>
      <c r="E1283" s="9">
        <v>79.569999999999993</v>
      </c>
      <c r="F1283" s="9">
        <v>2377000</v>
      </c>
      <c r="G1283" t="s">
        <v>53</v>
      </c>
      <c r="H1283" s="13">
        <f t="shared" si="19"/>
        <v>2.012820512820504E-2</v>
      </c>
    </row>
    <row r="1284" spans="4:8" x14ac:dyDescent="0.3">
      <c r="D1284" s="10">
        <v>44012</v>
      </c>
      <c r="E1284" s="9">
        <v>79.64</v>
      </c>
      <c r="F1284" s="9">
        <v>2586900</v>
      </c>
      <c r="G1284" t="s">
        <v>53</v>
      </c>
      <c r="H1284" s="13">
        <f t="shared" ref="H1284:H1347" si="20">(E1284-E1283)/E1283</f>
        <v>8.7972854090747005E-4</v>
      </c>
    </row>
    <row r="1285" spans="4:8" x14ac:dyDescent="0.3">
      <c r="D1285" s="10">
        <v>44013</v>
      </c>
      <c r="E1285" s="9">
        <v>82</v>
      </c>
      <c r="F1285" s="9">
        <v>2378100</v>
      </c>
      <c r="G1285" t="s">
        <v>53</v>
      </c>
      <c r="H1285" s="13">
        <f t="shared" si="20"/>
        <v>2.9633350075339019E-2</v>
      </c>
    </row>
    <row r="1286" spans="4:8" x14ac:dyDescent="0.3">
      <c r="D1286" s="10">
        <v>44014</v>
      </c>
      <c r="E1286" s="9">
        <v>82.52</v>
      </c>
      <c r="F1286" s="9">
        <v>1645300</v>
      </c>
      <c r="G1286" t="s">
        <v>53</v>
      </c>
      <c r="H1286" s="13">
        <f t="shared" si="20"/>
        <v>6.3414634146340982E-3</v>
      </c>
    </row>
    <row r="1287" spans="4:8" x14ac:dyDescent="0.3">
      <c r="D1287" s="10">
        <v>44018</v>
      </c>
      <c r="E1287" s="9">
        <v>82.12</v>
      </c>
      <c r="F1287" s="9">
        <v>2250100</v>
      </c>
      <c r="G1287" t="s">
        <v>53</v>
      </c>
      <c r="H1287" s="13">
        <f t="shared" si="20"/>
        <v>-4.8473097430924809E-3</v>
      </c>
    </row>
    <row r="1288" spans="4:8" x14ac:dyDescent="0.3">
      <c r="D1288" s="10">
        <v>44019</v>
      </c>
      <c r="E1288" s="9">
        <v>82.39</v>
      </c>
      <c r="F1288" s="9">
        <v>2944900</v>
      </c>
      <c r="G1288" t="s">
        <v>53</v>
      </c>
      <c r="H1288" s="13">
        <f t="shared" si="20"/>
        <v>3.2878714076960058E-3</v>
      </c>
    </row>
    <row r="1289" spans="4:8" x14ac:dyDescent="0.3">
      <c r="D1289" s="10">
        <v>44020</v>
      </c>
      <c r="E1289" s="9">
        <v>82.42</v>
      </c>
      <c r="F1289" s="9">
        <v>1809400</v>
      </c>
      <c r="G1289" t="s">
        <v>53</v>
      </c>
      <c r="H1289" s="13">
        <f t="shared" si="20"/>
        <v>3.6412185944897604E-4</v>
      </c>
    </row>
    <row r="1290" spans="4:8" x14ac:dyDescent="0.3">
      <c r="D1290" s="10">
        <v>44021</v>
      </c>
      <c r="E1290" s="9">
        <v>82.02</v>
      </c>
      <c r="F1290" s="9">
        <v>2034400</v>
      </c>
      <c r="G1290" t="s">
        <v>53</v>
      </c>
      <c r="H1290" s="13">
        <f t="shared" si="20"/>
        <v>-4.853190973064859E-3</v>
      </c>
    </row>
    <row r="1291" spans="4:8" x14ac:dyDescent="0.3">
      <c r="D1291" s="10">
        <v>44022</v>
      </c>
      <c r="E1291" s="9">
        <v>84.15</v>
      </c>
      <c r="F1291" s="9">
        <v>3023200</v>
      </c>
      <c r="G1291" t="s">
        <v>53</v>
      </c>
      <c r="H1291" s="13">
        <f t="shared" si="20"/>
        <v>2.5969275786393683E-2</v>
      </c>
    </row>
    <row r="1292" spans="4:8" x14ac:dyDescent="0.3">
      <c r="D1292" s="10">
        <v>44025</v>
      </c>
      <c r="E1292" s="9">
        <v>84.76</v>
      </c>
      <c r="F1292" s="9">
        <v>3378200</v>
      </c>
      <c r="G1292" t="s">
        <v>53</v>
      </c>
      <c r="H1292" s="13">
        <f t="shared" si="20"/>
        <v>7.2489601901366534E-3</v>
      </c>
    </row>
    <row r="1293" spans="4:8" x14ac:dyDescent="0.3">
      <c r="D1293" s="10">
        <v>44026</v>
      </c>
      <c r="E1293" s="9">
        <v>85.35</v>
      </c>
      <c r="F1293" s="9">
        <v>3150100</v>
      </c>
      <c r="G1293" t="s">
        <v>53</v>
      </c>
      <c r="H1293" s="13">
        <f t="shared" si="20"/>
        <v>6.9608305804623547E-3</v>
      </c>
    </row>
    <row r="1294" spans="4:8" x14ac:dyDescent="0.3">
      <c r="D1294" s="10">
        <v>44027</v>
      </c>
      <c r="E1294" s="9">
        <v>84.68</v>
      </c>
      <c r="F1294" s="9">
        <v>2914200</v>
      </c>
      <c r="G1294" t="s">
        <v>53</v>
      </c>
      <c r="H1294" s="13">
        <f t="shared" si="20"/>
        <v>-7.8500292911539253E-3</v>
      </c>
    </row>
    <row r="1295" spans="4:8" x14ac:dyDescent="0.3">
      <c r="D1295" s="10">
        <v>44028</v>
      </c>
      <c r="E1295" s="9">
        <v>85.09</v>
      </c>
      <c r="F1295" s="9">
        <v>2510300</v>
      </c>
      <c r="G1295" t="s">
        <v>53</v>
      </c>
      <c r="H1295" s="13">
        <f t="shared" si="20"/>
        <v>4.8417572035899447E-3</v>
      </c>
    </row>
    <row r="1296" spans="4:8" x14ac:dyDescent="0.3">
      <c r="D1296" s="10">
        <v>44029</v>
      </c>
      <c r="E1296" s="9">
        <v>87.51</v>
      </c>
      <c r="F1296" s="9">
        <v>2812100</v>
      </c>
      <c r="G1296" t="s">
        <v>53</v>
      </c>
      <c r="H1296" s="13">
        <f t="shared" si="20"/>
        <v>2.8440474791397365E-2</v>
      </c>
    </row>
    <row r="1297" spans="4:8" x14ac:dyDescent="0.3">
      <c r="D1297" s="10">
        <v>44032</v>
      </c>
      <c r="E1297" s="9">
        <v>86.72</v>
      </c>
      <c r="F1297" s="9">
        <v>2159100</v>
      </c>
      <c r="G1297" t="s">
        <v>53</v>
      </c>
      <c r="H1297" s="13">
        <f t="shared" si="20"/>
        <v>-9.0275397097475292E-3</v>
      </c>
    </row>
    <row r="1298" spans="4:8" x14ac:dyDescent="0.3">
      <c r="D1298" s="10">
        <v>44033</v>
      </c>
      <c r="E1298" s="9">
        <v>87.56</v>
      </c>
      <c r="F1298" s="9">
        <v>1908700</v>
      </c>
      <c r="G1298" t="s">
        <v>53</v>
      </c>
      <c r="H1298" s="13">
        <f t="shared" si="20"/>
        <v>9.6863468634686735E-3</v>
      </c>
    </row>
    <row r="1299" spans="4:8" x14ac:dyDescent="0.3">
      <c r="D1299" s="10">
        <v>44034</v>
      </c>
      <c r="E1299" s="9">
        <v>89.28</v>
      </c>
      <c r="F1299" s="9">
        <v>3059300</v>
      </c>
      <c r="G1299" t="s">
        <v>53</v>
      </c>
      <c r="H1299" s="13">
        <f t="shared" si="20"/>
        <v>1.9643672910004555E-2</v>
      </c>
    </row>
    <row r="1300" spans="4:8" x14ac:dyDescent="0.3">
      <c r="D1300" s="10">
        <v>44035</v>
      </c>
      <c r="E1300" s="9">
        <v>88.71</v>
      </c>
      <c r="F1300" s="9">
        <v>2707400</v>
      </c>
      <c r="G1300" t="s">
        <v>53</v>
      </c>
      <c r="H1300" s="13">
        <f t="shared" si="20"/>
        <v>-6.3844086021506204E-3</v>
      </c>
    </row>
    <row r="1301" spans="4:8" x14ac:dyDescent="0.3">
      <c r="D1301" s="10">
        <v>44036</v>
      </c>
      <c r="E1301" s="9">
        <v>88.05</v>
      </c>
      <c r="F1301" s="9">
        <v>2085900</v>
      </c>
      <c r="G1301" t="s">
        <v>53</v>
      </c>
      <c r="H1301" s="13">
        <f t="shared" si="20"/>
        <v>-7.4399729455528873E-3</v>
      </c>
    </row>
    <row r="1302" spans="4:8" x14ac:dyDescent="0.3">
      <c r="D1302" s="10">
        <v>44039</v>
      </c>
      <c r="E1302" s="9">
        <v>83.26</v>
      </c>
      <c r="F1302" s="9">
        <v>22455700</v>
      </c>
      <c r="G1302" t="s">
        <v>53</v>
      </c>
      <c r="H1302" s="13">
        <f t="shared" si="20"/>
        <v>-5.440090857467339E-2</v>
      </c>
    </row>
    <row r="1303" spans="4:8" x14ac:dyDescent="0.3">
      <c r="D1303" s="10">
        <v>44040</v>
      </c>
      <c r="E1303" s="9">
        <v>84.74</v>
      </c>
      <c r="F1303" s="9">
        <v>5519400</v>
      </c>
      <c r="G1303" t="s">
        <v>53</v>
      </c>
      <c r="H1303" s="13">
        <f t="shared" si="20"/>
        <v>1.7775642565457477E-2</v>
      </c>
    </row>
    <row r="1304" spans="4:8" x14ac:dyDescent="0.3">
      <c r="D1304" s="10">
        <v>44041</v>
      </c>
      <c r="E1304" s="9">
        <v>84.8</v>
      </c>
      <c r="F1304" s="9">
        <v>2950500</v>
      </c>
      <c r="G1304" t="s">
        <v>53</v>
      </c>
      <c r="H1304" s="13">
        <f t="shared" si="20"/>
        <v>7.0804814727404145E-4</v>
      </c>
    </row>
    <row r="1305" spans="4:8" x14ac:dyDescent="0.3">
      <c r="D1305" s="10">
        <v>44042</v>
      </c>
      <c r="E1305" s="9">
        <v>86.07</v>
      </c>
      <c r="F1305" s="9">
        <v>2684100</v>
      </c>
      <c r="G1305" t="s">
        <v>53</v>
      </c>
      <c r="H1305" s="13">
        <f t="shared" si="20"/>
        <v>1.4976415094339576E-2</v>
      </c>
    </row>
    <row r="1306" spans="4:8" x14ac:dyDescent="0.3">
      <c r="D1306" s="10">
        <v>44043</v>
      </c>
      <c r="E1306" s="9">
        <v>86.88</v>
      </c>
      <c r="F1306" s="9">
        <v>2797300</v>
      </c>
      <c r="G1306" t="s">
        <v>53</v>
      </c>
      <c r="H1306" s="13">
        <f t="shared" si="20"/>
        <v>9.4109445799930563E-3</v>
      </c>
    </row>
    <row r="1307" spans="4:8" x14ac:dyDescent="0.3">
      <c r="D1307" s="10">
        <v>44046</v>
      </c>
      <c r="E1307" s="9">
        <v>85.77</v>
      </c>
      <c r="F1307" s="9">
        <v>2088500</v>
      </c>
      <c r="G1307" t="s">
        <v>53</v>
      </c>
      <c r="H1307" s="13">
        <f t="shared" si="20"/>
        <v>-1.2776243093922645E-2</v>
      </c>
    </row>
    <row r="1308" spans="4:8" x14ac:dyDescent="0.3">
      <c r="D1308" s="10">
        <v>44047</v>
      </c>
      <c r="E1308" s="9">
        <v>85.54</v>
      </c>
      <c r="F1308" s="9">
        <v>2162700</v>
      </c>
      <c r="G1308" t="s">
        <v>53</v>
      </c>
      <c r="H1308" s="13">
        <f t="shared" si="20"/>
        <v>-2.6815902996384492E-3</v>
      </c>
    </row>
    <row r="1309" spans="4:8" x14ac:dyDescent="0.3">
      <c r="D1309" s="10">
        <v>44048</v>
      </c>
      <c r="E1309" s="9">
        <v>84.83</v>
      </c>
      <c r="F1309" s="9">
        <v>2336000</v>
      </c>
      <c r="G1309" t="s">
        <v>53</v>
      </c>
      <c r="H1309" s="13">
        <f t="shared" si="20"/>
        <v>-8.3002104278700941E-3</v>
      </c>
    </row>
    <row r="1310" spans="4:8" x14ac:dyDescent="0.3">
      <c r="D1310" s="10">
        <v>44049</v>
      </c>
      <c r="E1310" s="9">
        <v>85.37</v>
      </c>
      <c r="F1310" s="9">
        <v>2313300</v>
      </c>
      <c r="G1310" t="s">
        <v>53</v>
      </c>
      <c r="H1310" s="13">
        <f t="shared" si="20"/>
        <v>6.3656725215136892E-3</v>
      </c>
    </row>
    <row r="1311" spans="4:8" x14ac:dyDescent="0.3">
      <c r="D1311" s="10">
        <v>44050</v>
      </c>
      <c r="E1311" s="9">
        <v>86.6</v>
      </c>
      <c r="F1311" s="9">
        <v>2230700</v>
      </c>
      <c r="G1311" t="s">
        <v>53</v>
      </c>
      <c r="H1311" s="13">
        <f t="shared" si="20"/>
        <v>1.4407871617664164E-2</v>
      </c>
    </row>
    <row r="1312" spans="4:8" x14ac:dyDescent="0.3">
      <c r="D1312" s="10">
        <v>44053</v>
      </c>
      <c r="E1312" s="9">
        <v>85.94</v>
      </c>
      <c r="F1312" s="9">
        <v>2774100</v>
      </c>
      <c r="G1312" t="s">
        <v>53</v>
      </c>
      <c r="H1312" s="13">
        <f t="shared" si="20"/>
        <v>-7.6212471131639333E-3</v>
      </c>
    </row>
    <row r="1313" spans="4:8" x14ac:dyDescent="0.3">
      <c r="D1313" s="10">
        <v>44054</v>
      </c>
      <c r="E1313" s="9">
        <v>83.29</v>
      </c>
      <c r="F1313" s="9">
        <v>6387000</v>
      </c>
      <c r="G1313" t="s">
        <v>53</v>
      </c>
      <c r="H1313" s="13">
        <f t="shared" si="20"/>
        <v>-3.0835466604607769E-2</v>
      </c>
    </row>
    <row r="1314" spans="4:8" x14ac:dyDescent="0.3">
      <c r="D1314" s="10">
        <v>44055</v>
      </c>
      <c r="E1314" s="9">
        <v>84.15</v>
      </c>
      <c r="F1314" s="9">
        <v>5597400</v>
      </c>
      <c r="G1314" t="s">
        <v>53</v>
      </c>
      <c r="H1314" s="13">
        <f t="shared" si="20"/>
        <v>1.0325369191979822E-2</v>
      </c>
    </row>
    <row r="1315" spans="4:8" x14ac:dyDescent="0.3">
      <c r="D1315" s="10">
        <v>44056</v>
      </c>
      <c r="E1315" s="9">
        <v>83.66</v>
      </c>
      <c r="F1315" s="9">
        <v>2059600</v>
      </c>
      <c r="G1315" t="s">
        <v>53</v>
      </c>
      <c r="H1315" s="13">
        <f t="shared" si="20"/>
        <v>-5.822935234700048E-3</v>
      </c>
    </row>
    <row r="1316" spans="4:8" x14ac:dyDescent="0.3">
      <c r="D1316" s="10">
        <v>44057</v>
      </c>
      <c r="E1316" s="9">
        <v>82.95</v>
      </c>
      <c r="F1316" s="9">
        <v>2874900</v>
      </c>
      <c r="G1316" t="s">
        <v>53</v>
      </c>
      <c r="H1316" s="13">
        <f t="shared" si="20"/>
        <v>-8.4867320105186921E-3</v>
      </c>
    </row>
    <row r="1317" spans="4:8" x14ac:dyDescent="0.3">
      <c r="D1317" s="10">
        <v>44060</v>
      </c>
      <c r="E1317" s="9">
        <v>81.23</v>
      </c>
      <c r="F1317" s="9">
        <v>2988700</v>
      </c>
      <c r="G1317" t="s">
        <v>53</v>
      </c>
      <c r="H1317" s="13">
        <f t="shared" si="20"/>
        <v>-2.0735382760699202E-2</v>
      </c>
    </row>
    <row r="1318" spans="4:8" x14ac:dyDescent="0.3">
      <c r="D1318" s="10">
        <v>44061</v>
      </c>
      <c r="E1318" s="9">
        <v>81.55</v>
      </c>
      <c r="F1318" s="9">
        <v>3340900</v>
      </c>
      <c r="G1318" t="s">
        <v>53</v>
      </c>
      <c r="H1318" s="13">
        <f t="shared" si="20"/>
        <v>3.9394312446139751E-3</v>
      </c>
    </row>
    <row r="1319" spans="4:8" x14ac:dyDescent="0.3">
      <c r="D1319" s="10">
        <v>44062</v>
      </c>
      <c r="E1319" s="9">
        <v>80.92</v>
      </c>
      <c r="F1319" s="9">
        <v>2021000</v>
      </c>
      <c r="G1319" t="s">
        <v>53</v>
      </c>
      <c r="H1319" s="13">
        <f t="shared" si="20"/>
        <v>-7.7253218884119615E-3</v>
      </c>
    </row>
    <row r="1320" spans="4:8" x14ac:dyDescent="0.3">
      <c r="D1320" s="10">
        <v>44063</v>
      </c>
      <c r="E1320" s="9">
        <v>79.41</v>
      </c>
      <c r="F1320" s="9">
        <v>2412200</v>
      </c>
      <c r="G1320" t="s">
        <v>53</v>
      </c>
      <c r="H1320" s="13">
        <f t="shared" si="20"/>
        <v>-1.8660405338606093E-2</v>
      </c>
    </row>
    <row r="1321" spans="4:8" x14ac:dyDescent="0.3">
      <c r="D1321" s="10">
        <v>44064</v>
      </c>
      <c r="E1321" s="9">
        <v>79.08</v>
      </c>
      <c r="F1321" s="9">
        <v>3090600</v>
      </c>
      <c r="G1321" t="s">
        <v>53</v>
      </c>
      <c r="H1321" s="13">
        <f t="shared" si="20"/>
        <v>-4.1556479032867182E-3</v>
      </c>
    </row>
    <row r="1322" spans="4:8" x14ac:dyDescent="0.3">
      <c r="D1322" s="10">
        <v>44067</v>
      </c>
      <c r="E1322" s="9">
        <v>80.78</v>
      </c>
      <c r="F1322" s="9">
        <v>2519800</v>
      </c>
      <c r="G1322" t="s">
        <v>53</v>
      </c>
      <c r="H1322" s="13">
        <f t="shared" si="20"/>
        <v>2.1497218007081473E-2</v>
      </c>
    </row>
    <row r="1323" spans="4:8" x14ac:dyDescent="0.3">
      <c r="D1323" s="10">
        <v>44068</v>
      </c>
      <c r="E1323" s="9">
        <v>79.77</v>
      </c>
      <c r="F1323" s="9">
        <v>1685000</v>
      </c>
      <c r="G1323" t="s">
        <v>53</v>
      </c>
      <c r="H1323" s="13">
        <f t="shared" si="20"/>
        <v>-1.2503094825451908E-2</v>
      </c>
    </row>
    <row r="1324" spans="4:8" x14ac:dyDescent="0.3">
      <c r="D1324" s="10">
        <v>44069</v>
      </c>
      <c r="E1324" s="9">
        <v>78.61</v>
      </c>
      <c r="F1324" s="9">
        <v>2532000</v>
      </c>
      <c r="G1324" t="s">
        <v>53</v>
      </c>
      <c r="H1324" s="13">
        <f t="shared" si="20"/>
        <v>-1.4541807697129205E-2</v>
      </c>
    </row>
    <row r="1325" spans="4:8" x14ac:dyDescent="0.3">
      <c r="D1325" s="10">
        <v>44070</v>
      </c>
      <c r="E1325" s="9">
        <v>78.37</v>
      </c>
      <c r="F1325" s="9">
        <v>2159800</v>
      </c>
      <c r="G1325" t="s">
        <v>53</v>
      </c>
      <c r="H1325" s="13">
        <f t="shared" si="20"/>
        <v>-3.0530466861721775E-3</v>
      </c>
    </row>
    <row r="1326" spans="4:8" x14ac:dyDescent="0.3">
      <c r="D1326" s="10">
        <v>44071</v>
      </c>
      <c r="E1326" s="9">
        <v>78.349999999999994</v>
      </c>
      <c r="F1326" s="9">
        <v>2894300</v>
      </c>
      <c r="G1326" t="s">
        <v>53</v>
      </c>
      <c r="H1326" s="13">
        <f t="shared" si="20"/>
        <v>-2.55199693760498E-4</v>
      </c>
    </row>
    <row r="1327" spans="4:8" x14ac:dyDescent="0.3">
      <c r="D1327" s="10">
        <v>44074</v>
      </c>
      <c r="E1327" s="9">
        <v>78.83</v>
      </c>
      <c r="F1327" s="9">
        <v>4966700</v>
      </c>
      <c r="G1327" t="s">
        <v>53</v>
      </c>
      <c r="H1327" s="13">
        <f t="shared" si="20"/>
        <v>6.1263560944480409E-3</v>
      </c>
    </row>
    <row r="1328" spans="4:8" x14ac:dyDescent="0.3">
      <c r="D1328" s="10">
        <v>44075</v>
      </c>
      <c r="E1328" s="9">
        <v>77.819999999999993</v>
      </c>
      <c r="F1328" s="9">
        <v>3172100</v>
      </c>
      <c r="G1328" t="s">
        <v>53</v>
      </c>
      <c r="H1328" s="13">
        <f t="shared" si="20"/>
        <v>-1.281238107319555E-2</v>
      </c>
    </row>
    <row r="1329" spans="4:8" x14ac:dyDescent="0.3">
      <c r="D1329" s="10">
        <v>44076</v>
      </c>
      <c r="E1329" s="9">
        <v>80.31</v>
      </c>
      <c r="F1329" s="9">
        <v>3201300</v>
      </c>
      <c r="G1329" t="s">
        <v>53</v>
      </c>
      <c r="H1329" s="13">
        <f t="shared" si="20"/>
        <v>3.1996915959907599E-2</v>
      </c>
    </row>
    <row r="1330" spans="4:8" x14ac:dyDescent="0.3">
      <c r="D1330" s="10">
        <v>44077</v>
      </c>
      <c r="E1330" s="9">
        <v>79.56</v>
      </c>
      <c r="F1330" s="9">
        <v>2230000</v>
      </c>
      <c r="G1330" t="s">
        <v>53</v>
      </c>
      <c r="H1330" s="13">
        <f t="shared" si="20"/>
        <v>-9.3388121031004849E-3</v>
      </c>
    </row>
    <row r="1331" spans="4:8" x14ac:dyDescent="0.3">
      <c r="D1331" s="10">
        <v>44078</v>
      </c>
      <c r="E1331" s="9">
        <v>79.05</v>
      </c>
      <c r="F1331" s="9">
        <v>1710200</v>
      </c>
      <c r="G1331" t="s">
        <v>53</v>
      </c>
      <c r="H1331" s="13">
        <f t="shared" si="20"/>
        <v>-6.4102564102564742E-3</v>
      </c>
    </row>
    <row r="1332" spans="4:8" x14ac:dyDescent="0.3">
      <c r="D1332" s="10">
        <v>44082</v>
      </c>
      <c r="E1332" s="9">
        <v>78.98</v>
      </c>
      <c r="F1332" s="9">
        <v>1821800</v>
      </c>
      <c r="G1332" t="s">
        <v>53</v>
      </c>
      <c r="H1332" s="13">
        <f t="shared" si="20"/>
        <v>-8.855154965211029E-4</v>
      </c>
    </row>
    <row r="1333" spans="4:8" x14ac:dyDescent="0.3">
      <c r="D1333" s="10">
        <v>44083</v>
      </c>
      <c r="E1333" s="9">
        <v>79.91</v>
      </c>
      <c r="F1333" s="9">
        <v>2124500</v>
      </c>
      <c r="G1333" t="s">
        <v>53</v>
      </c>
      <c r="H1333" s="13">
        <f t="shared" si="20"/>
        <v>1.1775132945049286E-2</v>
      </c>
    </row>
    <row r="1334" spans="4:8" x14ac:dyDescent="0.3">
      <c r="D1334" s="10">
        <v>44084</v>
      </c>
      <c r="E1334" s="9">
        <v>78.52</v>
      </c>
      <c r="F1334" s="9">
        <v>2424100</v>
      </c>
      <c r="G1334" t="s">
        <v>53</v>
      </c>
      <c r="H1334" s="13">
        <f t="shared" si="20"/>
        <v>-1.7394568890001259E-2</v>
      </c>
    </row>
    <row r="1335" spans="4:8" x14ac:dyDescent="0.3">
      <c r="D1335" s="10">
        <v>44085</v>
      </c>
      <c r="E1335" s="9">
        <v>79.150000000000006</v>
      </c>
      <c r="F1335" s="9">
        <v>1824100</v>
      </c>
      <c r="G1335" t="s">
        <v>53</v>
      </c>
      <c r="H1335" s="13">
        <f t="shared" si="20"/>
        <v>8.0234335201223861E-3</v>
      </c>
    </row>
    <row r="1336" spans="4:8" x14ac:dyDescent="0.3">
      <c r="D1336" s="10">
        <v>44088</v>
      </c>
      <c r="E1336" s="9">
        <v>80.34</v>
      </c>
      <c r="F1336" s="9">
        <v>1979500</v>
      </c>
      <c r="G1336" t="s">
        <v>53</v>
      </c>
      <c r="H1336" s="13">
        <f t="shared" si="20"/>
        <v>1.5034744156664531E-2</v>
      </c>
    </row>
    <row r="1337" spans="4:8" x14ac:dyDescent="0.3">
      <c r="D1337" s="10">
        <v>44089</v>
      </c>
      <c r="E1337" s="9">
        <v>80</v>
      </c>
      <c r="F1337" s="9">
        <v>1667400</v>
      </c>
      <c r="G1337" t="s">
        <v>53</v>
      </c>
      <c r="H1337" s="13">
        <f t="shared" si="20"/>
        <v>-4.2320139407518468E-3</v>
      </c>
    </row>
    <row r="1338" spans="4:8" x14ac:dyDescent="0.3">
      <c r="D1338" s="10">
        <v>44090</v>
      </c>
      <c r="E1338" s="9">
        <v>80.459999999999994</v>
      </c>
      <c r="F1338" s="9">
        <v>2111300</v>
      </c>
      <c r="G1338" t="s">
        <v>53</v>
      </c>
      <c r="H1338" s="13">
        <f t="shared" si="20"/>
        <v>5.7499999999999218E-3</v>
      </c>
    </row>
    <row r="1339" spans="4:8" x14ac:dyDescent="0.3">
      <c r="D1339" s="10">
        <v>44091</v>
      </c>
      <c r="E1339" s="9">
        <v>80.040000000000006</v>
      </c>
      <c r="F1339" s="9">
        <v>1562700</v>
      </c>
      <c r="G1339" t="s">
        <v>53</v>
      </c>
      <c r="H1339" s="13">
        <f t="shared" si="20"/>
        <v>-5.2199850857567428E-3</v>
      </c>
    </row>
    <row r="1340" spans="4:8" x14ac:dyDescent="0.3">
      <c r="D1340" s="10">
        <v>44092</v>
      </c>
      <c r="E1340" s="9">
        <v>78.78</v>
      </c>
      <c r="F1340" s="9">
        <v>3160200</v>
      </c>
      <c r="G1340" t="s">
        <v>53</v>
      </c>
      <c r="H1340" s="13">
        <f t="shared" si="20"/>
        <v>-1.5742128935532295E-2</v>
      </c>
    </row>
    <row r="1341" spans="4:8" x14ac:dyDescent="0.3">
      <c r="D1341" s="10">
        <v>44095</v>
      </c>
      <c r="E1341" s="9">
        <v>79.36</v>
      </c>
      <c r="F1341" s="9">
        <v>3135200</v>
      </c>
      <c r="G1341" t="s">
        <v>53</v>
      </c>
      <c r="H1341" s="13">
        <f t="shared" si="20"/>
        <v>7.3622746890073401E-3</v>
      </c>
    </row>
    <row r="1342" spans="4:8" x14ac:dyDescent="0.3">
      <c r="D1342" s="10">
        <v>44096</v>
      </c>
      <c r="E1342" s="9">
        <v>79.849999999999994</v>
      </c>
      <c r="F1342" s="9">
        <v>1773700</v>
      </c>
      <c r="G1342" t="s">
        <v>53</v>
      </c>
      <c r="H1342" s="13">
        <f t="shared" si="20"/>
        <v>6.1743951612902581E-3</v>
      </c>
    </row>
    <row r="1343" spans="4:8" x14ac:dyDescent="0.3">
      <c r="D1343" s="10">
        <v>44097</v>
      </c>
      <c r="E1343" s="9">
        <v>79.180000000000007</v>
      </c>
      <c r="F1343" s="9">
        <v>3406000</v>
      </c>
      <c r="G1343" t="s">
        <v>53</v>
      </c>
      <c r="H1343" s="13">
        <f t="shared" si="20"/>
        <v>-8.3907326236692236E-3</v>
      </c>
    </row>
    <row r="1344" spans="4:8" x14ac:dyDescent="0.3">
      <c r="D1344" s="10">
        <v>44098</v>
      </c>
      <c r="E1344" s="9">
        <v>80.489999999999995</v>
      </c>
      <c r="F1344" s="9">
        <v>3551500</v>
      </c>
      <c r="G1344" t="s">
        <v>53</v>
      </c>
      <c r="H1344" s="13">
        <f t="shared" si="20"/>
        <v>1.6544581965142562E-2</v>
      </c>
    </row>
    <row r="1345" spans="4:8" x14ac:dyDescent="0.3">
      <c r="D1345" s="10">
        <v>44099</v>
      </c>
      <c r="E1345" s="9">
        <v>80.650000000000006</v>
      </c>
      <c r="F1345" s="9">
        <v>3252500</v>
      </c>
      <c r="G1345" t="s">
        <v>53</v>
      </c>
      <c r="H1345" s="13">
        <f t="shared" si="20"/>
        <v>1.9878245744814364E-3</v>
      </c>
    </row>
    <row r="1346" spans="4:8" x14ac:dyDescent="0.3">
      <c r="D1346" s="10">
        <v>44102</v>
      </c>
      <c r="E1346" s="9">
        <v>80.650000000000006</v>
      </c>
      <c r="F1346" s="9">
        <v>1707900</v>
      </c>
      <c r="G1346" t="s">
        <v>53</v>
      </c>
      <c r="H1346" s="13">
        <f t="shared" si="20"/>
        <v>0</v>
      </c>
    </row>
    <row r="1347" spans="4:8" x14ac:dyDescent="0.3">
      <c r="D1347" s="10">
        <v>44103</v>
      </c>
      <c r="E1347" s="9">
        <v>80.97</v>
      </c>
      <c r="F1347" s="9">
        <v>1688800</v>
      </c>
      <c r="G1347" t="s">
        <v>53</v>
      </c>
      <c r="H1347" s="13">
        <f t="shared" si="20"/>
        <v>3.9677619342838579E-3</v>
      </c>
    </row>
    <row r="1348" spans="4:8" x14ac:dyDescent="0.3">
      <c r="D1348" s="10">
        <v>44104</v>
      </c>
      <c r="E1348" s="9">
        <v>81.73</v>
      </c>
      <c r="F1348" s="9">
        <v>2592800</v>
      </c>
      <c r="G1348" t="s">
        <v>53</v>
      </c>
      <c r="H1348" s="13">
        <f t="shared" ref="H1348:H1381" si="21">(E1348-E1347)/E1347</f>
        <v>9.3861924169446106E-3</v>
      </c>
    </row>
    <row r="1349" spans="4:8" x14ac:dyDescent="0.3">
      <c r="D1349" s="10">
        <v>44105</v>
      </c>
      <c r="E1349" s="9">
        <v>83.06</v>
      </c>
      <c r="F1349" s="9">
        <v>2365600</v>
      </c>
      <c r="G1349" t="s">
        <v>53</v>
      </c>
      <c r="H1349" s="13">
        <f t="shared" si="21"/>
        <v>1.6273094335005484E-2</v>
      </c>
    </row>
    <row r="1350" spans="4:8" x14ac:dyDescent="0.3">
      <c r="D1350" s="10">
        <v>44106</v>
      </c>
      <c r="E1350" s="9">
        <v>85.3</v>
      </c>
      <c r="F1350" s="9">
        <v>3883000</v>
      </c>
      <c r="G1350" t="s">
        <v>53</v>
      </c>
      <c r="H1350" s="13">
        <f t="shared" si="21"/>
        <v>2.6968456537442752E-2</v>
      </c>
    </row>
    <row r="1351" spans="4:8" x14ac:dyDescent="0.3">
      <c r="D1351" s="10">
        <v>44109</v>
      </c>
      <c r="E1351" s="9">
        <v>87.05</v>
      </c>
      <c r="F1351" s="9">
        <v>3397300</v>
      </c>
      <c r="G1351" t="s">
        <v>53</v>
      </c>
      <c r="H1351" s="13">
        <f t="shared" si="21"/>
        <v>2.0515826494724502E-2</v>
      </c>
    </row>
    <row r="1352" spans="4:8" x14ac:dyDescent="0.3">
      <c r="D1352" s="10">
        <v>44110</v>
      </c>
      <c r="E1352" s="9">
        <v>88.43</v>
      </c>
      <c r="F1352" s="9">
        <v>4369600</v>
      </c>
      <c r="G1352" t="s">
        <v>53</v>
      </c>
      <c r="H1352" s="13">
        <f t="shared" si="21"/>
        <v>1.585295807007478E-2</v>
      </c>
    </row>
    <row r="1353" spans="4:8" x14ac:dyDescent="0.3">
      <c r="D1353" s="10">
        <v>44111</v>
      </c>
      <c r="E1353" s="9">
        <v>88.61</v>
      </c>
      <c r="F1353" s="9">
        <v>2257000</v>
      </c>
      <c r="G1353" t="s">
        <v>53</v>
      </c>
      <c r="H1353" s="13">
        <f t="shared" si="21"/>
        <v>2.0355083116588555E-3</v>
      </c>
    </row>
    <row r="1354" spans="4:8" x14ac:dyDescent="0.3">
      <c r="D1354" s="10">
        <v>44112</v>
      </c>
      <c r="E1354" s="9">
        <v>89.38</v>
      </c>
      <c r="F1354" s="9">
        <v>1626200</v>
      </c>
      <c r="G1354" t="s">
        <v>53</v>
      </c>
      <c r="H1354" s="13">
        <f t="shared" si="21"/>
        <v>8.6897641349734343E-3</v>
      </c>
    </row>
    <row r="1355" spans="4:8" x14ac:dyDescent="0.3">
      <c r="D1355" s="10">
        <v>44113</v>
      </c>
      <c r="E1355" s="9">
        <v>89.82</v>
      </c>
      <c r="F1355" s="9">
        <v>2734600</v>
      </c>
      <c r="G1355" t="s">
        <v>53</v>
      </c>
      <c r="H1355" s="13">
        <f t="shared" si="21"/>
        <v>4.9228015215931724E-3</v>
      </c>
    </row>
    <row r="1356" spans="4:8" x14ac:dyDescent="0.3">
      <c r="D1356" s="10">
        <v>44116</v>
      </c>
      <c r="E1356" s="9">
        <v>90.48</v>
      </c>
      <c r="F1356" s="9">
        <v>2301800</v>
      </c>
      <c r="G1356" t="s">
        <v>53</v>
      </c>
      <c r="H1356" s="13">
        <f t="shared" si="21"/>
        <v>7.3480293921176889E-3</v>
      </c>
    </row>
    <row r="1357" spans="4:8" x14ac:dyDescent="0.3">
      <c r="D1357" s="10">
        <v>44117</v>
      </c>
      <c r="E1357" s="9">
        <v>89.23</v>
      </c>
      <c r="F1357" s="9">
        <v>3103100</v>
      </c>
      <c r="G1357" t="s">
        <v>53</v>
      </c>
      <c r="H1357" s="13">
        <f t="shared" si="21"/>
        <v>-1.3815207780725022E-2</v>
      </c>
    </row>
    <row r="1358" spans="4:8" x14ac:dyDescent="0.3">
      <c r="D1358" s="10">
        <v>44118</v>
      </c>
      <c r="E1358" s="9">
        <v>89.34</v>
      </c>
      <c r="F1358" s="9">
        <v>2283300</v>
      </c>
      <c r="G1358" t="s">
        <v>53</v>
      </c>
      <c r="H1358" s="13">
        <f t="shared" si="21"/>
        <v>1.2327692480107522E-3</v>
      </c>
    </row>
    <row r="1359" spans="4:8" x14ac:dyDescent="0.3">
      <c r="D1359" s="10">
        <v>44119</v>
      </c>
      <c r="E1359" s="9">
        <v>89.54</v>
      </c>
      <c r="F1359" s="9">
        <v>1674800</v>
      </c>
      <c r="G1359" t="s">
        <v>53</v>
      </c>
      <c r="H1359" s="13">
        <f t="shared" si="21"/>
        <v>2.2386389075442449E-3</v>
      </c>
    </row>
    <row r="1360" spans="4:8" x14ac:dyDescent="0.3">
      <c r="D1360" s="10">
        <v>44120</v>
      </c>
      <c r="E1360" s="9">
        <v>91.52</v>
      </c>
      <c r="F1360" s="9">
        <v>1966600</v>
      </c>
      <c r="G1360" t="s">
        <v>53</v>
      </c>
      <c r="H1360" s="13">
        <f t="shared" si="21"/>
        <v>2.2113022113021998E-2</v>
      </c>
    </row>
    <row r="1361" spans="4:8" x14ac:dyDescent="0.3">
      <c r="D1361" s="10">
        <v>44123</v>
      </c>
      <c r="E1361" s="9">
        <v>91.28</v>
      </c>
      <c r="F1361" s="9">
        <v>2229600</v>
      </c>
      <c r="G1361" t="s">
        <v>53</v>
      </c>
      <c r="H1361" s="13">
        <f t="shared" si="21"/>
        <v>-2.6223776223775665E-3</v>
      </c>
    </row>
    <row r="1362" spans="4:8" x14ac:dyDescent="0.3">
      <c r="D1362" s="10">
        <v>44124</v>
      </c>
      <c r="E1362" s="9">
        <v>90.68</v>
      </c>
      <c r="F1362" s="9">
        <v>3647000</v>
      </c>
      <c r="G1362" t="s">
        <v>53</v>
      </c>
      <c r="H1362" s="13">
        <f t="shared" si="21"/>
        <v>-6.5731814198071239E-3</v>
      </c>
    </row>
    <row r="1363" spans="4:8" x14ac:dyDescent="0.3">
      <c r="D1363" s="10">
        <v>44125</v>
      </c>
      <c r="E1363" s="9">
        <v>90.4</v>
      </c>
      <c r="F1363" s="9">
        <v>2604500</v>
      </c>
      <c r="G1363" t="s">
        <v>53</v>
      </c>
      <c r="H1363" s="13">
        <f t="shared" si="21"/>
        <v>-3.0877812086457998E-3</v>
      </c>
    </row>
    <row r="1364" spans="4:8" x14ac:dyDescent="0.3">
      <c r="D1364" s="10">
        <v>44126</v>
      </c>
      <c r="E1364" s="9">
        <v>92.2</v>
      </c>
      <c r="F1364" s="9">
        <v>3507900</v>
      </c>
      <c r="G1364" t="s">
        <v>53</v>
      </c>
      <c r="H1364" s="13">
        <f t="shared" si="21"/>
        <v>1.991150442477873E-2</v>
      </c>
    </row>
    <row r="1365" spans="4:8" x14ac:dyDescent="0.3">
      <c r="D1365" s="10">
        <v>44127</v>
      </c>
      <c r="E1365" s="9">
        <v>91.88</v>
      </c>
      <c r="F1365" s="9">
        <v>3525700</v>
      </c>
      <c r="G1365" t="s">
        <v>53</v>
      </c>
      <c r="H1365" s="13">
        <f t="shared" si="21"/>
        <v>-3.4707158351410779E-3</v>
      </c>
    </row>
    <row r="1366" spans="4:8" x14ac:dyDescent="0.3">
      <c r="D1366" s="10">
        <v>44130</v>
      </c>
      <c r="E1366" s="9">
        <v>93.59</v>
      </c>
      <c r="F1366" s="9">
        <v>3753500</v>
      </c>
      <c r="G1366" t="s">
        <v>53</v>
      </c>
      <c r="H1366" s="13">
        <f t="shared" si="21"/>
        <v>1.861123204179373E-2</v>
      </c>
    </row>
    <row r="1367" spans="4:8" x14ac:dyDescent="0.3">
      <c r="D1367" s="10">
        <v>44131</v>
      </c>
      <c r="E1367" s="9">
        <v>92.53</v>
      </c>
      <c r="F1367" s="9">
        <v>2485800</v>
      </c>
      <c r="G1367" t="s">
        <v>53</v>
      </c>
      <c r="H1367" s="13">
        <f t="shared" si="21"/>
        <v>-1.1325996367133264E-2</v>
      </c>
    </row>
    <row r="1368" spans="4:8" x14ac:dyDescent="0.3">
      <c r="D1368" s="10">
        <v>44132</v>
      </c>
      <c r="E1368" s="9">
        <v>90.32</v>
      </c>
      <c r="F1368" s="9">
        <v>2916300</v>
      </c>
      <c r="G1368" t="s">
        <v>53</v>
      </c>
      <c r="H1368" s="13">
        <f t="shared" si="21"/>
        <v>-2.3884145682481442E-2</v>
      </c>
    </row>
    <row r="1369" spans="4:8" x14ac:dyDescent="0.3">
      <c r="D1369" s="10">
        <v>44133</v>
      </c>
      <c r="E1369" s="9">
        <v>90.54</v>
      </c>
      <c r="F1369" s="9">
        <v>2215600</v>
      </c>
      <c r="G1369" t="s">
        <v>53</v>
      </c>
      <c r="H1369" s="13">
        <f t="shared" si="21"/>
        <v>2.4357838795395605E-3</v>
      </c>
    </row>
    <row r="1370" spans="4:8" x14ac:dyDescent="0.3">
      <c r="D1370" s="10">
        <v>44134</v>
      </c>
      <c r="E1370" s="9">
        <v>89.93</v>
      </c>
      <c r="F1370" s="9">
        <v>2415000</v>
      </c>
      <c r="G1370" t="s">
        <v>53</v>
      </c>
      <c r="H1370" s="13">
        <f t="shared" si="21"/>
        <v>-6.737353655842715E-3</v>
      </c>
    </row>
    <row r="1371" spans="4:8" x14ac:dyDescent="0.3">
      <c r="D1371" s="10">
        <v>44137</v>
      </c>
      <c r="E1371" s="9">
        <v>91.23</v>
      </c>
      <c r="F1371" s="9">
        <v>3171400</v>
      </c>
      <c r="G1371" t="s">
        <v>53</v>
      </c>
      <c r="H1371" s="13">
        <f t="shared" si="21"/>
        <v>1.4455687757144413E-2</v>
      </c>
    </row>
    <row r="1372" spans="4:8" x14ac:dyDescent="0.3">
      <c r="D1372" s="10">
        <v>44138</v>
      </c>
      <c r="E1372" s="9">
        <v>90.89</v>
      </c>
      <c r="F1372" s="9">
        <v>2886700</v>
      </c>
      <c r="G1372" t="s">
        <v>53</v>
      </c>
      <c r="H1372" s="13">
        <f t="shared" si="21"/>
        <v>-3.7268442398334252E-3</v>
      </c>
    </row>
    <row r="1373" spans="4:8" x14ac:dyDescent="0.3">
      <c r="D1373" s="10">
        <v>44139</v>
      </c>
      <c r="E1373" s="9">
        <v>90.15</v>
      </c>
      <c r="F1373" s="9">
        <v>2401700</v>
      </c>
      <c r="G1373" t="s">
        <v>53</v>
      </c>
      <c r="H1373" s="13">
        <f t="shared" si="21"/>
        <v>-8.1417097590493447E-3</v>
      </c>
    </row>
    <row r="1374" spans="4:8" x14ac:dyDescent="0.3">
      <c r="D1374" s="10">
        <v>44140</v>
      </c>
      <c r="E1374" s="9">
        <v>90.71</v>
      </c>
      <c r="F1374" s="9">
        <v>3012400</v>
      </c>
      <c r="G1374" t="s">
        <v>53</v>
      </c>
      <c r="H1374" s="13">
        <f t="shared" si="21"/>
        <v>6.211869107043683E-3</v>
      </c>
    </row>
    <row r="1375" spans="4:8" x14ac:dyDescent="0.3">
      <c r="D1375" s="10">
        <v>44141</v>
      </c>
      <c r="E1375" s="9">
        <v>90.92</v>
      </c>
      <c r="F1375" s="9">
        <v>2145700</v>
      </c>
      <c r="G1375" t="s">
        <v>53</v>
      </c>
      <c r="H1375" s="13">
        <f t="shared" si="21"/>
        <v>2.3150700033073308E-3</v>
      </c>
    </row>
    <row r="1376" spans="4:8" x14ac:dyDescent="0.3">
      <c r="D1376" s="10">
        <v>44144</v>
      </c>
      <c r="E1376" s="9">
        <v>90.26</v>
      </c>
      <c r="F1376" s="9">
        <v>3674500</v>
      </c>
      <c r="G1376" t="s">
        <v>53</v>
      </c>
      <c r="H1376" s="13">
        <f t="shared" si="21"/>
        <v>-7.2591289045314186E-3</v>
      </c>
    </row>
    <row r="1377" spans="4:8" x14ac:dyDescent="0.3">
      <c r="D1377" s="10">
        <v>44145</v>
      </c>
      <c r="E1377" s="9">
        <v>90.79</v>
      </c>
      <c r="F1377" s="9">
        <v>2587100</v>
      </c>
      <c r="G1377" t="s">
        <v>53</v>
      </c>
      <c r="H1377" s="13">
        <f t="shared" si="21"/>
        <v>5.8719255484157001E-3</v>
      </c>
    </row>
    <row r="1378" spans="4:8" x14ac:dyDescent="0.3">
      <c r="D1378" s="10">
        <v>44146</v>
      </c>
      <c r="E1378" s="9">
        <v>91.15</v>
      </c>
      <c r="F1378" s="9">
        <v>2094200</v>
      </c>
      <c r="G1378" t="s">
        <v>53</v>
      </c>
      <c r="H1378" s="13">
        <f t="shared" si="21"/>
        <v>3.9651944046701117E-3</v>
      </c>
    </row>
    <row r="1379" spans="4:8" x14ac:dyDescent="0.3">
      <c r="D1379" s="10">
        <v>44147</v>
      </c>
      <c r="E1379" s="9">
        <v>89.64</v>
      </c>
      <c r="F1379" s="9">
        <v>1687500</v>
      </c>
      <c r="G1379" t="s">
        <v>53</v>
      </c>
      <c r="H1379" s="13">
        <f t="shared" si="21"/>
        <v>-1.6566099835436148E-2</v>
      </c>
    </row>
    <row r="1380" spans="4:8" x14ac:dyDescent="0.3">
      <c r="D1380" s="10">
        <v>44148</v>
      </c>
      <c r="E1380" s="9">
        <v>89.87</v>
      </c>
      <c r="F1380" s="9">
        <v>1936200</v>
      </c>
      <c r="G1380" t="s">
        <v>53</v>
      </c>
      <c r="H1380" s="13">
        <f t="shared" si="21"/>
        <v>2.565818830879116E-3</v>
      </c>
    </row>
    <row r="1381" spans="4:8" x14ac:dyDescent="0.3">
      <c r="D1381" s="10">
        <v>44151</v>
      </c>
      <c r="E1381" s="9">
        <v>89.21</v>
      </c>
      <c r="F1381" s="9">
        <v>4201000</v>
      </c>
      <c r="G1381" t="s">
        <v>53</v>
      </c>
      <c r="H1381" s="13">
        <f t="shared" si="21"/>
        <v>-7.3439412484701322E-3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54"/>
  <sheetViews>
    <sheetView topLeftCell="A568" workbookViewId="0">
      <selection activeCell="C581" sqref="C581"/>
    </sheetView>
  </sheetViews>
  <sheetFormatPr defaultRowHeight="14.4" x14ac:dyDescent="0.3"/>
  <cols>
    <col min="2" max="2" width="11.33203125" bestFit="1" customWidth="1"/>
    <col min="3" max="3" width="23.109375" bestFit="1" customWidth="1"/>
    <col min="4" max="4" width="12.33203125" bestFit="1" customWidth="1"/>
    <col min="5" max="5" width="19.109375" bestFit="1" customWidth="1"/>
    <col min="7" max="7" width="16.88671875" bestFit="1" customWidth="1"/>
    <col min="8" max="8" width="14.5546875" style="9" bestFit="1" customWidth="1"/>
    <col min="9" max="9" width="11.44140625" bestFit="1" customWidth="1"/>
  </cols>
  <sheetData>
    <row r="1" spans="2:9" x14ac:dyDescent="0.3">
      <c r="B1" s="1" t="s">
        <v>4</v>
      </c>
      <c r="C1" s="1" t="s">
        <v>54</v>
      </c>
      <c r="D1" s="1" t="s">
        <v>55</v>
      </c>
      <c r="E1" s="1" t="s">
        <v>56</v>
      </c>
      <c r="F1" s="1" t="s">
        <v>57</v>
      </c>
      <c r="G1" s="1" t="s">
        <v>58</v>
      </c>
      <c r="H1" s="8" t="s">
        <v>59</v>
      </c>
    </row>
    <row r="2" spans="2:9" x14ac:dyDescent="0.3">
      <c r="B2">
        <v>495</v>
      </c>
      <c r="C2" t="s">
        <v>60</v>
      </c>
      <c r="D2" t="s">
        <v>61</v>
      </c>
      <c r="E2" t="s">
        <v>62</v>
      </c>
      <c r="F2">
        <v>18</v>
      </c>
      <c r="G2" t="s">
        <v>63</v>
      </c>
      <c r="H2" s="9">
        <v>56269751</v>
      </c>
      <c r="I2" s="9"/>
    </row>
    <row r="3" spans="2:9" x14ac:dyDescent="0.3">
      <c r="B3">
        <v>802</v>
      </c>
      <c r="C3" t="s">
        <v>64</v>
      </c>
      <c r="D3" t="s">
        <v>65</v>
      </c>
      <c r="E3" t="s">
        <v>66</v>
      </c>
      <c r="F3">
        <v>27</v>
      </c>
      <c r="G3" t="s">
        <v>67</v>
      </c>
      <c r="H3" s="9">
        <v>50914702</v>
      </c>
    </row>
    <row r="4" spans="2:9" x14ac:dyDescent="0.3">
      <c r="B4">
        <v>896</v>
      </c>
      <c r="C4" t="s">
        <v>68</v>
      </c>
      <c r="D4" t="s">
        <v>61</v>
      </c>
      <c r="E4" t="s">
        <v>69</v>
      </c>
      <c r="F4">
        <v>22</v>
      </c>
      <c r="G4" t="s">
        <v>67</v>
      </c>
      <c r="H4" s="9">
        <v>37224697</v>
      </c>
    </row>
    <row r="5" spans="2:9" x14ac:dyDescent="0.3">
      <c r="B5">
        <v>1573</v>
      </c>
      <c r="C5" t="s">
        <v>70</v>
      </c>
      <c r="D5" t="s">
        <v>61</v>
      </c>
      <c r="E5" t="s">
        <v>71</v>
      </c>
      <c r="F5">
        <v>22</v>
      </c>
      <c r="G5" t="s">
        <v>67</v>
      </c>
      <c r="H5" s="9">
        <v>72142959</v>
      </c>
    </row>
    <row r="6" spans="2:9" x14ac:dyDescent="0.3">
      <c r="B6">
        <v>592</v>
      </c>
      <c r="C6" t="s">
        <v>72</v>
      </c>
      <c r="D6" t="s">
        <v>65</v>
      </c>
      <c r="E6" t="s">
        <v>73</v>
      </c>
      <c r="F6">
        <v>26</v>
      </c>
      <c r="G6" t="s">
        <v>74</v>
      </c>
      <c r="H6" s="9">
        <v>51419309</v>
      </c>
    </row>
    <row r="7" spans="2:9" x14ac:dyDescent="0.3">
      <c r="B7">
        <v>1710</v>
      </c>
      <c r="C7" t="s">
        <v>75</v>
      </c>
      <c r="D7" t="s">
        <v>76</v>
      </c>
      <c r="E7" t="s">
        <v>77</v>
      </c>
      <c r="F7">
        <v>40</v>
      </c>
      <c r="G7" t="s">
        <v>67</v>
      </c>
      <c r="H7" s="9">
        <v>20351752</v>
      </c>
    </row>
    <row r="8" spans="2:9" x14ac:dyDescent="0.3">
      <c r="B8">
        <v>858</v>
      </c>
      <c r="C8" t="s">
        <v>78</v>
      </c>
      <c r="D8" t="s">
        <v>76</v>
      </c>
      <c r="E8" t="s">
        <v>79</v>
      </c>
      <c r="F8">
        <v>21</v>
      </c>
      <c r="G8" t="s">
        <v>67</v>
      </c>
      <c r="H8" s="9">
        <v>3355818</v>
      </c>
    </row>
    <row r="9" spans="2:9" x14ac:dyDescent="0.3">
      <c r="B9">
        <v>1089</v>
      </c>
      <c r="C9" t="s">
        <v>80</v>
      </c>
      <c r="D9" t="s">
        <v>65</v>
      </c>
      <c r="E9" t="s">
        <v>81</v>
      </c>
      <c r="F9">
        <v>29</v>
      </c>
      <c r="G9" t="s">
        <v>67</v>
      </c>
      <c r="H9" s="9">
        <v>83310420</v>
      </c>
    </row>
    <row r="10" spans="2:9" x14ac:dyDescent="0.3">
      <c r="B10">
        <v>874</v>
      </c>
      <c r="C10" t="s">
        <v>82</v>
      </c>
      <c r="D10" t="s">
        <v>65</v>
      </c>
      <c r="E10" t="s">
        <v>83</v>
      </c>
      <c r="F10">
        <v>20</v>
      </c>
      <c r="G10" t="s">
        <v>67</v>
      </c>
      <c r="H10" s="9">
        <v>69743528</v>
      </c>
    </row>
    <row r="11" spans="2:9" x14ac:dyDescent="0.3">
      <c r="B11">
        <v>1104</v>
      </c>
      <c r="C11" t="s">
        <v>84</v>
      </c>
      <c r="D11" t="s">
        <v>61</v>
      </c>
      <c r="E11" t="s">
        <v>85</v>
      </c>
      <c r="F11">
        <v>29</v>
      </c>
      <c r="G11" t="s">
        <v>67</v>
      </c>
      <c r="H11" s="9">
        <v>6538203</v>
      </c>
    </row>
    <row r="12" spans="2:9" x14ac:dyDescent="0.3">
      <c r="B12">
        <v>134</v>
      </c>
      <c r="C12" t="s">
        <v>86</v>
      </c>
      <c r="D12" t="s">
        <v>61</v>
      </c>
      <c r="E12" t="s">
        <v>87</v>
      </c>
      <c r="F12">
        <v>27</v>
      </c>
      <c r="G12" t="s">
        <v>88</v>
      </c>
      <c r="H12" s="9">
        <v>26715989</v>
      </c>
    </row>
    <row r="13" spans="2:9" x14ac:dyDescent="0.3">
      <c r="B13">
        <v>503</v>
      </c>
      <c r="C13" t="s">
        <v>89</v>
      </c>
      <c r="D13" t="s">
        <v>76</v>
      </c>
      <c r="E13" t="s">
        <v>90</v>
      </c>
      <c r="F13">
        <v>28</v>
      </c>
      <c r="G13" t="s">
        <v>91</v>
      </c>
      <c r="H13" s="9">
        <v>55334102</v>
      </c>
    </row>
    <row r="14" spans="2:9" x14ac:dyDescent="0.3">
      <c r="B14">
        <v>1750</v>
      </c>
      <c r="C14" t="s">
        <v>92</v>
      </c>
      <c r="D14" t="s">
        <v>65</v>
      </c>
      <c r="E14" t="s">
        <v>93</v>
      </c>
      <c r="F14">
        <v>43</v>
      </c>
      <c r="G14" t="s">
        <v>67</v>
      </c>
      <c r="H14" s="9">
        <v>23957032</v>
      </c>
    </row>
    <row r="15" spans="2:9" x14ac:dyDescent="0.3">
      <c r="B15">
        <v>391</v>
      </c>
      <c r="C15" t="s">
        <v>94</v>
      </c>
      <c r="D15" t="s">
        <v>65</v>
      </c>
      <c r="E15" t="s">
        <v>95</v>
      </c>
      <c r="F15">
        <v>23</v>
      </c>
      <c r="G15" t="s">
        <v>67</v>
      </c>
      <c r="H15" s="9">
        <v>9911265</v>
      </c>
    </row>
    <row r="16" spans="2:9" x14ac:dyDescent="0.3">
      <c r="B16">
        <v>1148</v>
      </c>
      <c r="C16" t="s">
        <v>96</v>
      </c>
      <c r="D16" t="s">
        <v>65</v>
      </c>
      <c r="E16" t="s">
        <v>97</v>
      </c>
      <c r="F16">
        <v>33</v>
      </c>
      <c r="G16" t="s">
        <v>91</v>
      </c>
      <c r="H16" s="9">
        <v>85666604</v>
      </c>
    </row>
    <row r="17" spans="2:8" x14ac:dyDescent="0.3">
      <c r="B17">
        <v>292</v>
      </c>
      <c r="C17" t="s">
        <v>98</v>
      </c>
      <c r="D17" t="s">
        <v>61</v>
      </c>
      <c r="E17" t="s">
        <v>99</v>
      </c>
      <c r="F17">
        <v>30</v>
      </c>
      <c r="G17" t="s">
        <v>63</v>
      </c>
      <c r="H17" s="9">
        <v>78832584</v>
      </c>
    </row>
    <row r="18" spans="2:8" x14ac:dyDescent="0.3">
      <c r="B18">
        <v>1051</v>
      </c>
      <c r="C18" t="s">
        <v>100</v>
      </c>
      <c r="D18" t="s">
        <v>61</v>
      </c>
      <c r="E18" t="s">
        <v>101</v>
      </c>
      <c r="F18">
        <v>26</v>
      </c>
      <c r="G18" t="s">
        <v>102</v>
      </c>
      <c r="H18" s="9">
        <v>49108607</v>
      </c>
    </row>
    <row r="19" spans="2:8" x14ac:dyDescent="0.3">
      <c r="B19">
        <v>916</v>
      </c>
      <c r="C19" t="s">
        <v>103</v>
      </c>
      <c r="D19" t="s">
        <v>61</v>
      </c>
      <c r="E19" t="s">
        <v>104</v>
      </c>
      <c r="F19">
        <v>31</v>
      </c>
      <c r="G19" t="s">
        <v>67</v>
      </c>
      <c r="H19" s="9">
        <v>9141547</v>
      </c>
    </row>
    <row r="20" spans="2:8" x14ac:dyDescent="0.3">
      <c r="B20">
        <v>1360</v>
      </c>
      <c r="C20" t="s">
        <v>105</v>
      </c>
      <c r="D20" t="s">
        <v>65</v>
      </c>
      <c r="E20" t="s">
        <v>106</v>
      </c>
      <c r="F20">
        <v>21</v>
      </c>
      <c r="G20" t="s">
        <v>74</v>
      </c>
      <c r="H20" s="9">
        <v>61326233</v>
      </c>
    </row>
    <row r="21" spans="2:8" x14ac:dyDescent="0.3">
      <c r="B21">
        <v>1109</v>
      </c>
      <c r="C21" t="s">
        <v>107</v>
      </c>
      <c r="D21" t="s">
        <v>65</v>
      </c>
      <c r="E21" t="s">
        <v>108</v>
      </c>
      <c r="F21">
        <v>28</v>
      </c>
      <c r="G21" t="s">
        <v>67</v>
      </c>
      <c r="H21" s="9">
        <v>45333741</v>
      </c>
    </row>
    <row r="22" spans="2:8" x14ac:dyDescent="0.3">
      <c r="B22">
        <v>1705</v>
      </c>
      <c r="C22" t="s">
        <v>109</v>
      </c>
      <c r="D22" t="s">
        <v>61</v>
      </c>
      <c r="E22" t="s">
        <v>110</v>
      </c>
      <c r="F22">
        <v>32</v>
      </c>
      <c r="G22" t="s">
        <v>67</v>
      </c>
      <c r="H22" s="9">
        <v>37887796</v>
      </c>
    </row>
    <row r="23" spans="2:8" x14ac:dyDescent="0.3">
      <c r="B23">
        <v>622</v>
      </c>
      <c r="C23" t="s">
        <v>111</v>
      </c>
      <c r="D23" t="s">
        <v>61</v>
      </c>
      <c r="E23" t="s">
        <v>112</v>
      </c>
      <c r="F23">
        <v>20</v>
      </c>
      <c r="G23" t="s">
        <v>67</v>
      </c>
      <c r="H23" s="9">
        <v>19050439</v>
      </c>
    </row>
    <row r="24" spans="2:8" x14ac:dyDescent="0.3">
      <c r="B24">
        <v>1358</v>
      </c>
      <c r="C24" t="s">
        <v>113</v>
      </c>
      <c r="D24" t="s">
        <v>61</v>
      </c>
      <c r="E24" t="s">
        <v>114</v>
      </c>
      <c r="F24">
        <v>23</v>
      </c>
      <c r="G24" t="s">
        <v>74</v>
      </c>
      <c r="H24" s="9">
        <v>47902163</v>
      </c>
    </row>
    <row r="25" spans="2:8" x14ac:dyDescent="0.3">
      <c r="B25">
        <v>22</v>
      </c>
      <c r="C25" t="s">
        <v>115</v>
      </c>
      <c r="D25" t="s">
        <v>65</v>
      </c>
      <c r="E25" t="s">
        <v>116</v>
      </c>
      <c r="F25">
        <v>25</v>
      </c>
      <c r="G25" t="s">
        <v>67</v>
      </c>
      <c r="H25" s="9">
        <v>51976590</v>
      </c>
    </row>
    <row r="26" spans="2:8" x14ac:dyDescent="0.3">
      <c r="B26">
        <v>487</v>
      </c>
      <c r="C26" t="s">
        <v>117</v>
      </c>
      <c r="D26" t="s">
        <v>61</v>
      </c>
      <c r="E26" t="s">
        <v>118</v>
      </c>
      <c r="F26">
        <v>21</v>
      </c>
      <c r="G26" t="s">
        <v>67</v>
      </c>
      <c r="H26" s="9">
        <v>6073268</v>
      </c>
    </row>
    <row r="27" spans="2:8" x14ac:dyDescent="0.3">
      <c r="B27">
        <v>902</v>
      </c>
      <c r="C27" t="s">
        <v>119</v>
      </c>
      <c r="D27" t="s">
        <v>61</v>
      </c>
      <c r="E27" t="s">
        <v>120</v>
      </c>
      <c r="F27">
        <v>21</v>
      </c>
      <c r="G27" t="s">
        <v>67</v>
      </c>
      <c r="H27" s="9">
        <v>3923992</v>
      </c>
    </row>
    <row r="28" spans="2:8" x14ac:dyDescent="0.3">
      <c r="B28">
        <v>637</v>
      </c>
      <c r="C28" t="s">
        <v>121</v>
      </c>
      <c r="D28" t="s">
        <v>65</v>
      </c>
      <c r="E28" t="s">
        <v>122</v>
      </c>
      <c r="F28">
        <v>35</v>
      </c>
      <c r="G28" t="s">
        <v>74</v>
      </c>
      <c r="H28" s="9">
        <v>80461568</v>
      </c>
    </row>
    <row r="29" spans="2:8" x14ac:dyDescent="0.3">
      <c r="B29">
        <v>800</v>
      </c>
      <c r="C29" t="s">
        <v>123</v>
      </c>
      <c r="D29" t="s">
        <v>76</v>
      </c>
      <c r="E29" t="s">
        <v>124</v>
      </c>
      <c r="F29">
        <v>39</v>
      </c>
      <c r="G29" t="s">
        <v>67</v>
      </c>
      <c r="H29" s="9">
        <v>76063839</v>
      </c>
    </row>
    <row r="30" spans="2:8" x14ac:dyDescent="0.3">
      <c r="B30">
        <v>120</v>
      </c>
      <c r="C30" t="s">
        <v>125</v>
      </c>
      <c r="D30" t="s">
        <v>61</v>
      </c>
      <c r="E30" t="s">
        <v>126</v>
      </c>
      <c r="F30">
        <v>36</v>
      </c>
      <c r="G30" t="s">
        <v>67</v>
      </c>
      <c r="H30" s="9">
        <v>42597635</v>
      </c>
    </row>
    <row r="31" spans="2:8" x14ac:dyDescent="0.3">
      <c r="B31">
        <v>113</v>
      </c>
      <c r="C31" t="s">
        <v>127</v>
      </c>
      <c r="D31" t="s">
        <v>61</v>
      </c>
      <c r="E31" t="s">
        <v>128</v>
      </c>
      <c r="F31">
        <v>40</v>
      </c>
      <c r="G31" t="s">
        <v>67</v>
      </c>
      <c r="H31" s="9">
        <v>432288</v>
      </c>
    </row>
    <row r="32" spans="2:8" x14ac:dyDescent="0.3">
      <c r="B32">
        <v>32</v>
      </c>
      <c r="C32" t="s">
        <v>129</v>
      </c>
      <c r="D32" t="s">
        <v>61</v>
      </c>
      <c r="E32" t="s">
        <v>130</v>
      </c>
      <c r="F32">
        <v>32</v>
      </c>
      <c r="G32" t="s">
        <v>67</v>
      </c>
      <c r="H32" s="9">
        <v>3220440</v>
      </c>
    </row>
    <row r="33" spans="2:8" x14ac:dyDescent="0.3">
      <c r="B33">
        <v>1251</v>
      </c>
      <c r="C33" t="s">
        <v>131</v>
      </c>
      <c r="D33" t="s">
        <v>61</v>
      </c>
      <c r="E33" t="s">
        <v>132</v>
      </c>
      <c r="F33">
        <v>32</v>
      </c>
      <c r="G33" t="s">
        <v>88</v>
      </c>
      <c r="H33" s="9">
        <v>39669803</v>
      </c>
    </row>
    <row r="34" spans="2:8" x14ac:dyDescent="0.3">
      <c r="B34">
        <v>407</v>
      </c>
      <c r="C34" t="s">
        <v>133</v>
      </c>
      <c r="D34" t="s">
        <v>61</v>
      </c>
      <c r="E34" t="s">
        <v>134</v>
      </c>
      <c r="F34">
        <v>20</v>
      </c>
      <c r="G34" t="s">
        <v>67</v>
      </c>
      <c r="H34" s="9">
        <v>75562707</v>
      </c>
    </row>
    <row r="35" spans="2:8" x14ac:dyDescent="0.3">
      <c r="B35">
        <v>687</v>
      </c>
      <c r="C35" t="s">
        <v>135</v>
      </c>
      <c r="D35" t="s">
        <v>61</v>
      </c>
      <c r="E35" t="s">
        <v>136</v>
      </c>
      <c r="F35">
        <v>36</v>
      </c>
      <c r="G35" t="s">
        <v>67</v>
      </c>
      <c r="H35" s="9">
        <v>41176065</v>
      </c>
    </row>
    <row r="36" spans="2:8" x14ac:dyDescent="0.3">
      <c r="B36">
        <v>529</v>
      </c>
      <c r="C36" t="s">
        <v>137</v>
      </c>
      <c r="D36" t="s">
        <v>61</v>
      </c>
      <c r="E36" t="s">
        <v>138</v>
      </c>
      <c r="F36">
        <v>29</v>
      </c>
      <c r="G36" t="s">
        <v>67</v>
      </c>
      <c r="H36" s="9">
        <v>58303468</v>
      </c>
    </row>
    <row r="37" spans="2:8" x14ac:dyDescent="0.3">
      <c r="B37">
        <v>1388</v>
      </c>
      <c r="C37" t="s">
        <v>139</v>
      </c>
      <c r="D37" t="s">
        <v>61</v>
      </c>
      <c r="E37" t="s">
        <v>140</v>
      </c>
      <c r="F37">
        <v>34</v>
      </c>
      <c r="G37" t="s">
        <v>102</v>
      </c>
      <c r="H37" s="9">
        <v>94792229</v>
      </c>
    </row>
    <row r="38" spans="2:8" x14ac:dyDescent="0.3">
      <c r="B38">
        <v>1727</v>
      </c>
      <c r="C38" t="s">
        <v>141</v>
      </c>
      <c r="D38" t="s">
        <v>61</v>
      </c>
      <c r="E38" t="s">
        <v>142</v>
      </c>
      <c r="F38">
        <v>31</v>
      </c>
      <c r="G38" t="s">
        <v>102</v>
      </c>
      <c r="H38" s="9">
        <v>77870466</v>
      </c>
    </row>
    <row r="39" spans="2:8" x14ac:dyDescent="0.3">
      <c r="B39">
        <v>818</v>
      </c>
      <c r="C39" t="s">
        <v>143</v>
      </c>
      <c r="D39" t="s">
        <v>61</v>
      </c>
      <c r="E39" t="s">
        <v>144</v>
      </c>
      <c r="F39">
        <v>27</v>
      </c>
      <c r="G39" t="s">
        <v>67</v>
      </c>
      <c r="H39" s="9">
        <v>26970851</v>
      </c>
    </row>
    <row r="40" spans="2:8" x14ac:dyDescent="0.3">
      <c r="B40">
        <v>984</v>
      </c>
      <c r="C40" t="s">
        <v>145</v>
      </c>
      <c r="D40" t="s">
        <v>61</v>
      </c>
      <c r="E40" t="s">
        <v>146</v>
      </c>
      <c r="F40">
        <v>27</v>
      </c>
      <c r="G40" t="s">
        <v>67</v>
      </c>
      <c r="H40" s="9">
        <v>90705913</v>
      </c>
    </row>
    <row r="41" spans="2:8" x14ac:dyDescent="0.3">
      <c r="B41">
        <v>811</v>
      </c>
      <c r="C41" t="s">
        <v>147</v>
      </c>
      <c r="D41" t="s">
        <v>61</v>
      </c>
      <c r="E41" t="s">
        <v>148</v>
      </c>
      <c r="F41">
        <v>42</v>
      </c>
      <c r="G41" t="s">
        <v>67</v>
      </c>
      <c r="H41" s="9">
        <v>5728181</v>
      </c>
    </row>
    <row r="42" spans="2:8" x14ac:dyDescent="0.3">
      <c r="B42">
        <v>552</v>
      </c>
      <c r="C42" t="s">
        <v>149</v>
      </c>
      <c r="D42" t="s">
        <v>61</v>
      </c>
      <c r="E42" t="s">
        <v>150</v>
      </c>
      <c r="F42">
        <v>24</v>
      </c>
      <c r="G42" t="s">
        <v>67</v>
      </c>
      <c r="H42" s="9">
        <v>52368163</v>
      </c>
    </row>
    <row r="43" spans="2:8" x14ac:dyDescent="0.3">
      <c r="B43">
        <v>120</v>
      </c>
      <c r="C43" t="s">
        <v>151</v>
      </c>
      <c r="D43" t="s">
        <v>76</v>
      </c>
      <c r="E43" t="s">
        <v>152</v>
      </c>
      <c r="F43">
        <v>36</v>
      </c>
      <c r="G43" t="s">
        <v>153</v>
      </c>
      <c r="H43" s="9">
        <v>62675656</v>
      </c>
    </row>
    <row r="44" spans="2:8" x14ac:dyDescent="0.3">
      <c r="B44">
        <v>1084</v>
      </c>
      <c r="C44" t="s">
        <v>154</v>
      </c>
      <c r="D44" t="s">
        <v>65</v>
      </c>
      <c r="E44" t="s">
        <v>155</v>
      </c>
      <c r="F44">
        <v>31</v>
      </c>
      <c r="G44" t="s">
        <v>156</v>
      </c>
      <c r="H44" s="9">
        <v>94556649</v>
      </c>
    </row>
    <row r="45" spans="2:8" x14ac:dyDescent="0.3">
      <c r="B45">
        <v>690</v>
      </c>
      <c r="C45" t="s">
        <v>157</v>
      </c>
      <c r="D45" t="s">
        <v>76</v>
      </c>
      <c r="E45" t="s">
        <v>158</v>
      </c>
      <c r="F45">
        <v>20</v>
      </c>
      <c r="G45" t="s">
        <v>67</v>
      </c>
      <c r="H45" s="9">
        <v>84097573</v>
      </c>
    </row>
    <row r="46" spans="2:8" x14ac:dyDescent="0.3">
      <c r="B46">
        <v>790</v>
      </c>
      <c r="C46" t="s">
        <v>159</v>
      </c>
      <c r="D46" t="s">
        <v>65</v>
      </c>
      <c r="E46" t="s">
        <v>160</v>
      </c>
      <c r="F46">
        <v>45</v>
      </c>
      <c r="G46" t="s">
        <v>67</v>
      </c>
      <c r="H46" s="9">
        <v>27580721</v>
      </c>
    </row>
    <row r="47" spans="2:8" x14ac:dyDescent="0.3">
      <c r="B47">
        <v>264</v>
      </c>
      <c r="C47" t="s">
        <v>161</v>
      </c>
      <c r="D47" t="s">
        <v>61</v>
      </c>
      <c r="E47" t="s">
        <v>162</v>
      </c>
      <c r="F47">
        <v>26</v>
      </c>
      <c r="G47" t="s">
        <v>67</v>
      </c>
      <c r="H47" s="9">
        <v>68192073</v>
      </c>
    </row>
    <row r="48" spans="2:8" x14ac:dyDescent="0.3">
      <c r="B48">
        <v>1774</v>
      </c>
      <c r="C48" t="s">
        <v>163</v>
      </c>
      <c r="D48" t="s">
        <v>61</v>
      </c>
      <c r="E48" t="s">
        <v>164</v>
      </c>
      <c r="F48">
        <v>37</v>
      </c>
      <c r="G48" t="s">
        <v>67</v>
      </c>
      <c r="H48" s="9">
        <v>4922287</v>
      </c>
    </row>
    <row r="49" spans="2:8" x14ac:dyDescent="0.3">
      <c r="B49">
        <v>925</v>
      </c>
      <c r="C49" t="s">
        <v>165</v>
      </c>
      <c r="D49" t="s">
        <v>76</v>
      </c>
      <c r="E49" t="s">
        <v>166</v>
      </c>
      <c r="F49">
        <v>23</v>
      </c>
      <c r="G49" t="s">
        <v>167</v>
      </c>
      <c r="H49" s="9">
        <v>73378304</v>
      </c>
    </row>
    <row r="50" spans="2:8" x14ac:dyDescent="0.3">
      <c r="B50">
        <v>1306</v>
      </c>
      <c r="C50" t="s">
        <v>168</v>
      </c>
      <c r="D50" t="s">
        <v>76</v>
      </c>
      <c r="E50" t="s">
        <v>169</v>
      </c>
      <c r="F50">
        <v>34</v>
      </c>
      <c r="G50" t="s">
        <v>91</v>
      </c>
      <c r="H50" s="9">
        <v>77185284</v>
      </c>
    </row>
    <row r="51" spans="2:8" x14ac:dyDescent="0.3">
      <c r="B51">
        <v>139</v>
      </c>
      <c r="C51" t="s">
        <v>170</v>
      </c>
      <c r="D51" t="s">
        <v>61</v>
      </c>
      <c r="E51" t="s">
        <v>171</v>
      </c>
      <c r="F51">
        <v>35</v>
      </c>
      <c r="G51" t="s">
        <v>156</v>
      </c>
      <c r="H51" s="9">
        <v>99561007</v>
      </c>
    </row>
    <row r="52" spans="2:8" x14ac:dyDescent="0.3">
      <c r="B52">
        <v>699</v>
      </c>
      <c r="C52" t="s">
        <v>172</v>
      </c>
      <c r="D52" t="s">
        <v>61</v>
      </c>
      <c r="E52" t="s">
        <v>173</v>
      </c>
      <c r="F52">
        <v>38</v>
      </c>
      <c r="G52" t="s">
        <v>91</v>
      </c>
      <c r="H52" s="9">
        <v>75309702</v>
      </c>
    </row>
    <row r="53" spans="2:8" x14ac:dyDescent="0.3">
      <c r="B53">
        <v>539</v>
      </c>
      <c r="C53" t="s">
        <v>174</v>
      </c>
      <c r="D53" t="s">
        <v>61</v>
      </c>
      <c r="E53" t="s">
        <v>175</v>
      </c>
      <c r="F53">
        <v>22</v>
      </c>
      <c r="G53" t="s">
        <v>63</v>
      </c>
      <c r="H53" s="9">
        <v>32541405</v>
      </c>
    </row>
    <row r="54" spans="2:8" x14ac:dyDescent="0.3">
      <c r="B54">
        <v>1220</v>
      </c>
      <c r="C54" t="s">
        <v>176</v>
      </c>
      <c r="D54" t="s">
        <v>76</v>
      </c>
      <c r="E54" t="s">
        <v>177</v>
      </c>
      <c r="F54">
        <v>21</v>
      </c>
      <c r="G54" t="s">
        <v>67</v>
      </c>
      <c r="H54" s="9">
        <v>56374001</v>
      </c>
    </row>
    <row r="55" spans="2:8" x14ac:dyDescent="0.3">
      <c r="B55">
        <v>1382</v>
      </c>
      <c r="C55" t="s">
        <v>178</v>
      </c>
      <c r="D55" t="s">
        <v>61</v>
      </c>
      <c r="E55" t="s">
        <v>179</v>
      </c>
      <c r="F55">
        <v>36</v>
      </c>
      <c r="G55" t="s">
        <v>153</v>
      </c>
      <c r="H55" s="9">
        <v>64948893</v>
      </c>
    </row>
    <row r="56" spans="2:8" x14ac:dyDescent="0.3">
      <c r="B56">
        <v>1657</v>
      </c>
      <c r="C56" t="s">
        <v>180</v>
      </c>
      <c r="D56" t="s">
        <v>61</v>
      </c>
      <c r="E56" t="s">
        <v>181</v>
      </c>
      <c r="F56">
        <v>41</v>
      </c>
      <c r="G56" t="s">
        <v>63</v>
      </c>
      <c r="H56" s="9">
        <v>81550930</v>
      </c>
    </row>
    <row r="57" spans="2:8" x14ac:dyDescent="0.3">
      <c r="B57">
        <v>1452</v>
      </c>
      <c r="C57" t="s">
        <v>182</v>
      </c>
      <c r="D57" t="s">
        <v>76</v>
      </c>
      <c r="E57" t="s">
        <v>183</v>
      </c>
      <c r="F57">
        <v>24</v>
      </c>
      <c r="G57" t="s">
        <v>67</v>
      </c>
      <c r="H57" s="9">
        <v>46517818</v>
      </c>
    </row>
    <row r="58" spans="2:8" x14ac:dyDescent="0.3">
      <c r="B58">
        <v>582</v>
      </c>
      <c r="C58" t="s">
        <v>184</v>
      </c>
      <c r="D58" t="s">
        <v>61</v>
      </c>
      <c r="E58" t="s">
        <v>185</v>
      </c>
      <c r="F58">
        <v>25</v>
      </c>
      <c r="G58" t="s">
        <v>67</v>
      </c>
      <c r="H58" s="9">
        <v>81685919</v>
      </c>
    </row>
    <row r="59" spans="2:8" x14ac:dyDescent="0.3">
      <c r="B59">
        <v>805</v>
      </c>
      <c r="C59" t="s">
        <v>186</v>
      </c>
      <c r="D59" t="s">
        <v>65</v>
      </c>
      <c r="E59" t="s">
        <v>187</v>
      </c>
      <c r="F59">
        <v>26</v>
      </c>
      <c r="G59" t="s">
        <v>67</v>
      </c>
      <c r="H59" s="9">
        <v>99901340</v>
      </c>
    </row>
    <row r="60" spans="2:8" x14ac:dyDescent="0.3">
      <c r="B60">
        <v>459</v>
      </c>
      <c r="C60" t="s">
        <v>188</v>
      </c>
      <c r="D60" t="s">
        <v>65</v>
      </c>
      <c r="E60" t="s">
        <v>189</v>
      </c>
      <c r="F60">
        <v>25</v>
      </c>
      <c r="G60" t="s">
        <v>67</v>
      </c>
      <c r="H60" s="9">
        <v>86063416</v>
      </c>
    </row>
    <row r="61" spans="2:8" x14ac:dyDescent="0.3">
      <c r="B61">
        <v>878</v>
      </c>
      <c r="C61" t="s">
        <v>190</v>
      </c>
      <c r="D61" t="s">
        <v>76</v>
      </c>
      <c r="E61" t="s">
        <v>191</v>
      </c>
      <c r="F61">
        <v>26</v>
      </c>
      <c r="G61" t="s">
        <v>67</v>
      </c>
      <c r="H61" s="9">
        <v>81675303</v>
      </c>
    </row>
    <row r="62" spans="2:8" x14ac:dyDescent="0.3">
      <c r="B62">
        <v>886</v>
      </c>
      <c r="C62" t="s">
        <v>192</v>
      </c>
      <c r="D62" t="s">
        <v>65</v>
      </c>
      <c r="E62" t="s">
        <v>193</v>
      </c>
      <c r="F62">
        <v>31</v>
      </c>
      <c r="G62" t="s">
        <v>194</v>
      </c>
      <c r="H62" s="9">
        <v>45709761</v>
      </c>
    </row>
    <row r="63" spans="2:8" x14ac:dyDescent="0.3">
      <c r="B63">
        <v>1643</v>
      </c>
      <c r="C63" t="s">
        <v>195</v>
      </c>
      <c r="D63" t="s">
        <v>65</v>
      </c>
      <c r="E63" t="s">
        <v>196</v>
      </c>
      <c r="F63">
        <v>24</v>
      </c>
      <c r="G63" t="s">
        <v>67</v>
      </c>
      <c r="H63" s="9">
        <v>97843756</v>
      </c>
    </row>
    <row r="64" spans="2:8" x14ac:dyDescent="0.3">
      <c r="B64">
        <v>908</v>
      </c>
      <c r="C64" t="s">
        <v>197</v>
      </c>
      <c r="D64" t="s">
        <v>61</v>
      </c>
      <c r="E64" t="s">
        <v>198</v>
      </c>
      <c r="F64">
        <v>22</v>
      </c>
      <c r="G64" t="s">
        <v>67</v>
      </c>
      <c r="H64" s="9">
        <v>46731551</v>
      </c>
    </row>
    <row r="65" spans="2:8" x14ac:dyDescent="0.3">
      <c r="B65">
        <v>802</v>
      </c>
      <c r="C65" t="s">
        <v>199</v>
      </c>
      <c r="D65" t="s">
        <v>61</v>
      </c>
      <c r="E65" t="s">
        <v>200</v>
      </c>
      <c r="F65">
        <v>26</v>
      </c>
      <c r="G65" t="s">
        <v>67</v>
      </c>
      <c r="H65" s="9">
        <v>73043820</v>
      </c>
    </row>
    <row r="66" spans="2:8" x14ac:dyDescent="0.3">
      <c r="B66">
        <v>28</v>
      </c>
      <c r="C66" t="s">
        <v>201</v>
      </c>
      <c r="D66" t="s">
        <v>65</v>
      </c>
      <c r="E66" t="s">
        <v>202</v>
      </c>
      <c r="F66">
        <v>22</v>
      </c>
      <c r="G66" t="s">
        <v>67</v>
      </c>
      <c r="H66" s="9">
        <v>28251067</v>
      </c>
    </row>
    <row r="67" spans="2:8" x14ac:dyDescent="0.3">
      <c r="B67">
        <v>136</v>
      </c>
      <c r="C67" t="s">
        <v>203</v>
      </c>
      <c r="D67" t="s">
        <v>61</v>
      </c>
      <c r="E67" t="s">
        <v>204</v>
      </c>
      <c r="F67">
        <v>23</v>
      </c>
      <c r="G67" t="s">
        <v>67</v>
      </c>
      <c r="H67" s="9">
        <v>17871741</v>
      </c>
    </row>
    <row r="68" spans="2:8" x14ac:dyDescent="0.3">
      <c r="B68">
        <v>233</v>
      </c>
      <c r="C68" t="s">
        <v>205</v>
      </c>
      <c r="D68" t="s">
        <v>76</v>
      </c>
      <c r="E68" t="s">
        <v>206</v>
      </c>
      <c r="F68">
        <v>17</v>
      </c>
      <c r="G68" t="s">
        <v>67</v>
      </c>
      <c r="H68" s="9">
        <v>33526162</v>
      </c>
    </row>
    <row r="69" spans="2:8" x14ac:dyDescent="0.3">
      <c r="B69">
        <v>969</v>
      </c>
      <c r="C69" t="s">
        <v>207</v>
      </c>
      <c r="D69" t="s">
        <v>61</v>
      </c>
      <c r="E69" t="s">
        <v>208</v>
      </c>
      <c r="F69">
        <v>28</v>
      </c>
      <c r="G69" t="s">
        <v>67</v>
      </c>
      <c r="H69" s="9">
        <v>52259534</v>
      </c>
    </row>
    <row r="70" spans="2:8" x14ac:dyDescent="0.3">
      <c r="B70">
        <v>860</v>
      </c>
      <c r="C70" t="s">
        <v>209</v>
      </c>
      <c r="D70" t="s">
        <v>61</v>
      </c>
      <c r="E70" t="s">
        <v>210</v>
      </c>
      <c r="F70">
        <v>24</v>
      </c>
      <c r="G70" t="s">
        <v>67</v>
      </c>
      <c r="H70" s="9">
        <v>87166564</v>
      </c>
    </row>
    <row r="71" spans="2:8" x14ac:dyDescent="0.3">
      <c r="B71">
        <v>259</v>
      </c>
      <c r="C71" t="s">
        <v>211</v>
      </c>
      <c r="D71" t="s">
        <v>65</v>
      </c>
      <c r="E71" t="s">
        <v>212</v>
      </c>
      <c r="F71">
        <v>37</v>
      </c>
      <c r="G71" t="s">
        <v>67</v>
      </c>
      <c r="H71" s="9">
        <v>93269516</v>
      </c>
    </row>
    <row r="72" spans="2:8" x14ac:dyDescent="0.3">
      <c r="B72">
        <v>430</v>
      </c>
      <c r="C72" t="s">
        <v>213</v>
      </c>
      <c r="D72" t="s">
        <v>65</v>
      </c>
      <c r="E72" t="s">
        <v>214</v>
      </c>
      <c r="F72">
        <v>20</v>
      </c>
      <c r="G72" t="s">
        <v>67</v>
      </c>
      <c r="H72" s="9">
        <v>4887661</v>
      </c>
    </row>
    <row r="73" spans="2:8" x14ac:dyDescent="0.3">
      <c r="B73">
        <v>415</v>
      </c>
      <c r="C73" t="s">
        <v>215</v>
      </c>
      <c r="D73" t="s">
        <v>65</v>
      </c>
      <c r="E73" t="s">
        <v>216</v>
      </c>
      <c r="F73">
        <v>27</v>
      </c>
      <c r="G73" t="s">
        <v>102</v>
      </c>
      <c r="H73" s="9">
        <v>14808474</v>
      </c>
    </row>
    <row r="74" spans="2:8" x14ac:dyDescent="0.3">
      <c r="B74">
        <v>496</v>
      </c>
      <c r="C74" t="s">
        <v>217</v>
      </c>
      <c r="D74" t="s">
        <v>65</v>
      </c>
      <c r="E74" t="s">
        <v>218</v>
      </c>
      <c r="F74">
        <v>31</v>
      </c>
      <c r="G74" t="s">
        <v>88</v>
      </c>
      <c r="H74" s="9">
        <v>54271576</v>
      </c>
    </row>
    <row r="75" spans="2:8" x14ac:dyDescent="0.3">
      <c r="B75">
        <v>487</v>
      </c>
      <c r="C75" t="s">
        <v>219</v>
      </c>
      <c r="D75" t="s">
        <v>65</v>
      </c>
      <c r="E75" t="s">
        <v>220</v>
      </c>
      <c r="F75">
        <v>32</v>
      </c>
      <c r="G75" t="s">
        <v>67</v>
      </c>
      <c r="H75" s="9">
        <v>20900697</v>
      </c>
    </row>
    <row r="76" spans="2:8" x14ac:dyDescent="0.3">
      <c r="B76">
        <v>684</v>
      </c>
      <c r="C76" t="s">
        <v>221</v>
      </c>
      <c r="D76" t="s">
        <v>61</v>
      </c>
      <c r="E76" t="s">
        <v>222</v>
      </c>
      <c r="F76">
        <v>38</v>
      </c>
      <c r="G76" t="s">
        <v>67</v>
      </c>
      <c r="H76" s="9">
        <v>73194716</v>
      </c>
    </row>
    <row r="77" spans="2:8" x14ac:dyDescent="0.3">
      <c r="B77">
        <v>281</v>
      </c>
      <c r="C77" t="s">
        <v>223</v>
      </c>
      <c r="D77" t="s">
        <v>61</v>
      </c>
      <c r="E77" t="s">
        <v>224</v>
      </c>
      <c r="F77">
        <v>34</v>
      </c>
      <c r="G77" t="s">
        <v>63</v>
      </c>
      <c r="H77" s="9">
        <v>45227100</v>
      </c>
    </row>
    <row r="78" spans="2:8" x14ac:dyDescent="0.3">
      <c r="B78">
        <v>1433</v>
      </c>
      <c r="C78" t="s">
        <v>225</v>
      </c>
      <c r="D78" t="s">
        <v>61</v>
      </c>
      <c r="E78" t="s">
        <v>226</v>
      </c>
      <c r="F78">
        <v>29</v>
      </c>
      <c r="G78" t="s">
        <v>102</v>
      </c>
      <c r="H78" s="9">
        <v>18583392</v>
      </c>
    </row>
    <row r="79" spans="2:8" x14ac:dyDescent="0.3">
      <c r="B79">
        <v>219</v>
      </c>
      <c r="C79" t="s">
        <v>227</v>
      </c>
      <c r="D79" t="s">
        <v>65</v>
      </c>
      <c r="E79" t="s">
        <v>228</v>
      </c>
      <c r="F79">
        <v>30</v>
      </c>
      <c r="G79" t="s">
        <v>67</v>
      </c>
      <c r="H79" s="9">
        <v>90394103</v>
      </c>
    </row>
    <row r="80" spans="2:8" x14ac:dyDescent="0.3">
      <c r="B80">
        <v>131</v>
      </c>
      <c r="C80" t="s">
        <v>229</v>
      </c>
      <c r="D80" t="s">
        <v>61</v>
      </c>
      <c r="E80" t="s">
        <v>230</v>
      </c>
      <c r="F80">
        <v>27</v>
      </c>
      <c r="G80" t="s">
        <v>67</v>
      </c>
      <c r="H80" s="9">
        <v>97092553</v>
      </c>
    </row>
    <row r="81" spans="2:8" x14ac:dyDescent="0.3">
      <c r="B81">
        <v>1768</v>
      </c>
      <c r="C81" t="s">
        <v>231</v>
      </c>
      <c r="D81" t="s">
        <v>65</v>
      </c>
      <c r="E81" t="s">
        <v>232</v>
      </c>
      <c r="F81">
        <v>24</v>
      </c>
      <c r="G81" t="s">
        <v>67</v>
      </c>
      <c r="H81" s="9">
        <v>12944782</v>
      </c>
    </row>
    <row r="82" spans="2:8" x14ac:dyDescent="0.3">
      <c r="B82">
        <v>891</v>
      </c>
      <c r="C82" t="s">
        <v>233</v>
      </c>
      <c r="D82" t="s">
        <v>61</v>
      </c>
      <c r="E82" t="s">
        <v>234</v>
      </c>
      <c r="F82">
        <v>18</v>
      </c>
      <c r="G82" t="s">
        <v>67</v>
      </c>
      <c r="H82" s="9">
        <v>74221111</v>
      </c>
    </row>
    <row r="83" spans="2:8" x14ac:dyDescent="0.3">
      <c r="B83">
        <v>470</v>
      </c>
      <c r="C83" t="s">
        <v>235</v>
      </c>
      <c r="D83" t="s">
        <v>65</v>
      </c>
      <c r="E83" t="s">
        <v>236</v>
      </c>
      <c r="F83">
        <v>31</v>
      </c>
      <c r="G83" t="s">
        <v>63</v>
      </c>
      <c r="H83" s="9">
        <v>30908864</v>
      </c>
    </row>
    <row r="84" spans="2:8" x14ac:dyDescent="0.3">
      <c r="B84">
        <v>890</v>
      </c>
      <c r="C84" t="s">
        <v>237</v>
      </c>
      <c r="D84" t="s">
        <v>61</v>
      </c>
      <c r="E84" t="s">
        <v>238</v>
      </c>
      <c r="F84">
        <v>33</v>
      </c>
      <c r="G84" t="s">
        <v>67</v>
      </c>
      <c r="H84" s="9">
        <v>76854948</v>
      </c>
    </row>
    <row r="85" spans="2:8" x14ac:dyDescent="0.3">
      <c r="B85">
        <v>1471</v>
      </c>
      <c r="C85" t="s">
        <v>239</v>
      </c>
      <c r="D85" t="s">
        <v>65</v>
      </c>
      <c r="E85" t="s">
        <v>240</v>
      </c>
      <c r="F85">
        <v>27</v>
      </c>
      <c r="G85" t="s">
        <v>67</v>
      </c>
      <c r="H85" s="9">
        <v>39334271</v>
      </c>
    </row>
    <row r="86" spans="2:8" x14ac:dyDescent="0.3">
      <c r="B86">
        <v>177</v>
      </c>
      <c r="C86" t="s">
        <v>241</v>
      </c>
      <c r="D86" t="s">
        <v>65</v>
      </c>
      <c r="E86" t="s">
        <v>242</v>
      </c>
      <c r="F86">
        <v>22</v>
      </c>
      <c r="G86" t="s">
        <v>67</v>
      </c>
      <c r="H86" s="9">
        <v>21990013</v>
      </c>
    </row>
    <row r="87" spans="2:8" x14ac:dyDescent="0.3">
      <c r="B87">
        <v>292</v>
      </c>
      <c r="C87" t="s">
        <v>243</v>
      </c>
      <c r="D87" t="s">
        <v>61</v>
      </c>
      <c r="E87" t="s">
        <v>244</v>
      </c>
      <c r="F87">
        <v>44</v>
      </c>
      <c r="G87" t="s">
        <v>67</v>
      </c>
      <c r="H87" s="9">
        <v>50050768</v>
      </c>
    </row>
    <row r="88" spans="2:8" x14ac:dyDescent="0.3">
      <c r="B88">
        <v>951</v>
      </c>
      <c r="C88" t="s">
        <v>245</v>
      </c>
      <c r="D88" t="s">
        <v>61</v>
      </c>
      <c r="E88" t="s">
        <v>246</v>
      </c>
      <c r="F88">
        <v>38</v>
      </c>
      <c r="G88" t="s">
        <v>67</v>
      </c>
      <c r="H88" s="9">
        <v>34485452</v>
      </c>
    </row>
    <row r="89" spans="2:8" x14ac:dyDescent="0.3">
      <c r="B89">
        <v>1702</v>
      </c>
      <c r="C89" t="s">
        <v>247</v>
      </c>
      <c r="D89" t="s">
        <v>61</v>
      </c>
      <c r="E89" t="s">
        <v>248</v>
      </c>
      <c r="F89">
        <v>28</v>
      </c>
      <c r="G89" t="s">
        <v>194</v>
      </c>
      <c r="H89" s="9">
        <v>77991411</v>
      </c>
    </row>
    <row r="90" spans="2:8" x14ac:dyDescent="0.3">
      <c r="B90">
        <v>1678</v>
      </c>
      <c r="C90" t="s">
        <v>249</v>
      </c>
      <c r="D90" t="s">
        <v>65</v>
      </c>
      <c r="E90" t="s">
        <v>250</v>
      </c>
      <c r="F90">
        <v>29</v>
      </c>
      <c r="G90" t="s">
        <v>67</v>
      </c>
      <c r="H90" s="9">
        <v>53453720</v>
      </c>
    </row>
    <row r="91" spans="2:8" x14ac:dyDescent="0.3">
      <c r="B91">
        <v>377</v>
      </c>
      <c r="C91" t="s">
        <v>251</v>
      </c>
      <c r="D91" t="s">
        <v>61</v>
      </c>
      <c r="E91" t="s">
        <v>252</v>
      </c>
      <c r="F91">
        <v>30</v>
      </c>
      <c r="G91" t="s">
        <v>194</v>
      </c>
      <c r="H91" s="9">
        <v>44796078</v>
      </c>
    </row>
    <row r="92" spans="2:8" x14ac:dyDescent="0.3">
      <c r="B92">
        <v>230</v>
      </c>
      <c r="C92" t="s">
        <v>253</v>
      </c>
      <c r="D92" t="s">
        <v>65</v>
      </c>
      <c r="E92" t="s">
        <v>254</v>
      </c>
      <c r="F92">
        <v>35</v>
      </c>
      <c r="G92" t="s">
        <v>156</v>
      </c>
      <c r="H92" s="9">
        <v>54657291</v>
      </c>
    </row>
    <row r="93" spans="2:8" x14ac:dyDescent="0.3">
      <c r="B93">
        <v>575</v>
      </c>
      <c r="C93" t="s">
        <v>255</v>
      </c>
      <c r="D93" t="s">
        <v>65</v>
      </c>
      <c r="E93" t="s">
        <v>256</v>
      </c>
      <c r="F93">
        <v>41</v>
      </c>
      <c r="G93" t="s">
        <v>63</v>
      </c>
      <c r="H93" s="9">
        <v>80510719</v>
      </c>
    </row>
    <row r="94" spans="2:8" x14ac:dyDescent="0.3">
      <c r="B94">
        <v>336</v>
      </c>
      <c r="C94" t="s">
        <v>257</v>
      </c>
      <c r="D94" t="s">
        <v>65</v>
      </c>
      <c r="E94" t="s">
        <v>258</v>
      </c>
      <c r="F94">
        <v>28</v>
      </c>
      <c r="G94" t="s">
        <v>259</v>
      </c>
      <c r="H94" s="9">
        <v>51343406</v>
      </c>
    </row>
    <row r="95" spans="2:8" x14ac:dyDescent="0.3">
      <c r="B95">
        <v>1572</v>
      </c>
      <c r="C95" t="s">
        <v>260</v>
      </c>
      <c r="D95" t="s">
        <v>61</v>
      </c>
      <c r="E95" t="s">
        <v>261</v>
      </c>
      <c r="F95">
        <v>19</v>
      </c>
      <c r="G95" t="s">
        <v>67</v>
      </c>
      <c r="H95" s="9">
        <v>46802004</v>
      </c>
    </row>
    <row r="96" spans="2:8" x14ac:dyDescent="0.3">
      <c r="B96">
        <v>1274</v>
      </c>
      <c r="C96" t="s">
        <v>262</v>
      </c>
      <c r="D96" t="s">
        <v>65</v>
      </c>
      <c r="E96" t="s">
        <v>263</v>
      </c>
      <c r="F96">
        <v>37</v>
      </c>
      <c r="G96" t="s">
        <v>156</v>
      </c>
      <c r="H96" s="9">
        <v>7892165</v>
      </c>
    </row>
    <row r="97" spans="2:8" x14ac:dyDescent="0.3">
      <c r="B97">
        <v>110</v>
      </c>
      <c r="C97" t="s">
        <v>264</v>
      </c>
      <c r="D97" t="s">
        <v>61</v>
      </c>
      <c r="E97" t="s">
        <v>265</v>
      </c>
      <c r="F97">
        <v>18</v>
      </c>
      <c r="G97" t="s">
        <v>67</v>
      </c>
      <c r="H97" s="9">
        <v>94042927</v>
      </c>
    </row>
    <row r="98" spans="2:8" x14ac:dyDescent="0.3">
      <c r="B98">
        <v>1207</v>
      </c>
      <c r="C98" t="s">
        <v>266</v>
      </c>
      <c r="D98" t="s">
        <v>65</v>
      </c>
      <c r="E98" t="s">
        <v>267</v>
      </c>
      <c r="F98">
        <v>21</v>
      </c>
      <c r="G98" t="s">
        <v>67</v>
      </c>
      <c r="H98" s="9">
        <v>38996978</v>
      </c>
    </row>
    <row r="99" spans="2:8" x14ac:dyDescent="0.3">
      <c r="B99">
        <v>396</v>
      </c>
      <c r="C99" t="s">
        <v>268</v>
      </c>
      <c r="D99" t="s">
        <v>65</v>
      </c>
      <c r="E99" t="s">
        <v>269</v>
      </c>
      <c r="F99">
        <v>37</v>
      </c>
      <c r="G99" t="s">
        <v>67</v>
      </c>
      <c r="H99" s="9">
        <v>63056589</v>
      </c>
    </row>
    <row r="100" spans="2:8" x14ac:dyDescent="0.3">
      <c r="B100">
        <v>238</v>
      </c>
      <c r="C100" t="s">
        <v>270</v>
      </c>
      <c r="D100" t="s">
        <v>76</v>
      </c>
      <c r="E100" t="s">
        <v>271</v>
      </c>
      <c r="F100">
        <v>29</v>
      </c>
      <c r="G100" t="s">
        <v>67</v>
      </c>
      <c r="H100" s="9">
        <v>71824019</v>
      </c>
    </row>
    <row r="101" spans="2:8" x14ac:dyDescent="0.3">
      <c r="B101">
        <v>629</v>
      </c>
      <c r="C101" t="s">
        <v>272</v>
      </c>
      <c r="D101" t="s">
        <v>61</v>
      </c>
      <c r="E101" t="s">
        <v>273</v>
      </c>
      <c r="F101">
        <v>28</v>
      </c>
      <c r="G101" t="s">
        <v>274</v>
      </c>
      <c r="H101" s="9">
        <v>32201341</v>
      </c>
    </row>
    <row r="102" spans="2:8" x14ac:dyDescent="0.3">
      <c r="B102">
        <v>43</v>
      </c>
      <c r="C102" t="s">
        <v>275</v>
      </c>
      <c r="D102" t="s">
        <v>61</v>
      </c>
      <c r="E102" t="s">
        <v>276</v>
      </c>
      <c r="F102">
        <v>37</v>
      </c>
      <c r="G102" t="s">
        <v>67</v>
      </c>
      <c r="H102" s="9">
        <v>18805123</v>
      </c>
    </row>
    <row r="103" spans="2:8" x14ac:dyDescent="0.3">
      <c r="B103">
        <v>716</v>
      </c>
      <c r="C103" t="s">
        <v>277</v>
      </c>
      <c r="D103" t="s">
        <v>61</v>
      </c>
      <c r="E103" t="s">
        <v>278</v>
      </c>
      <c r="F103">
        <v>31</v>
      </c>
      <c r="G103" t="s">
        <v>153</v>
      </c>
      <c r="H103" s="9">
        <v>60198786</v>
      </c>
    </row>
    <row r="104" spans="2:8" x14ac:dyDescent="0.3">
      <c r="B104">
        <v>1661</v>
      </c>
      <c r="C104" t="s">
        <v>279</v>
      </c>
      <c r="D104" t="s">
        <v>61</v>
      </c>
      <c r="E104" t="s">
        <v>280</v>
      </c>
      <c r="F104">
        <v>24</v>
      </c>
      <c r="G104" t="s">
        <v>67</v>
      </c>
      <c r="H104" s="9">
        <v>92405340</v>
      </c>
    </row>
    <row r="105" spans="2:8" x14ac:dyDescent="0.3">
      <c r="B105">
        <v>691</v>
      </c>
      <c r="C105" t="s">
        <v>281</v>
      </c>
      <c r="D105" t="s">
        <v>76</v>
      </c>
      <c r="E105" t="s">
        <v>282</v>
      </c>
      <c r="F105">
        <v>19</v>
      </c>
      <c r="G105" t="s">
        <v>67</v>
      </c>
      <c r="H105" s="9">
        <v>39149823</v>
      </c>
    </row>
    <row r="106" spans="2:8" x14ac:dyDescent="0.3">
      <c r="B106">
        <v>1556</v>
      </c>
      <c r="C106" t="s">
        <v>283</v>
      </c>
      <c r="D106" t="s">
        <v>61</v>
      </c>
      <c r="E106" t="s">
        <v>284</v>
      </c>
      <c r="F106">
        <v>22</v>
      </c>
      <c r="G106" t="s">
        <v>67</v>
      </c>
      <c r="H106" s="9">
        <v>31213039</v>
      </c>
    </row>
    <row r="107" spans="2:8" x14ac:dyDescent="0.3">
      <c r="B107">
        <v>831</v>
      </c>
      <c r="C107" t="s">
        <v>285</v>
      </c>
      <c r="D107" t="s">
        <v>61</v>
      </c>
      <c r="E107" t="s">
        <v>286</v>
      </c>
      <c r="F107">
        <v>32</v>
      </c>
      <c r="G107" t="s">
        <v>156</v>
      </c>
      <c r="H107" s="9">
        <v>26490105</v>
      </c>
    </row>
    <row r="108" spans="2:8" x14ac:dyDescent="0.3">
      <c r="B108">
        <v>701</v>
      </c>
      <c r="C108" t="s">
        <v>287</v>
      </c>
      <c r="D108" t="s">
        <v>61</v>
      </c>
      <c r="E108" t="s">
        <v>288</v>
      </c>
      <c r="F108">
        <v>36</v>
      </c>
      <c r="G108" t="s">
        <v>67</v>
      </c>
      <c r="H108" s="9">
        <v>8494935</v>
      </c>
    </row>
    <row r="109" spans="2:8" x14ac:dyDescent="0.3">
      <c r="B109">
        <v>467</v>
      </c>
      <c r="C109" t="s">
        <v>289</v>
      </c>
      <c r="D109" t="s">
        <v>61</v>
      </c>
      <c r="E109" t="s">
        <v>290</v>
      </c>
      <c r="F109">
        <v>31</v>
      </c>
      <c r="G109" t="s">
        <v>67</v>
      </c>
      <c r="H109" s="9">
        <v>95981407</v>
      </c>
    </row>
    <row r="110" spans="2:8" x14ac:dyDescent="0.3">
      <c r="B110">
        <v>467</v>
      </c>
      <c r="C110" t="s">
        <v>291</v>
      </c>
      <c r="D110" t="s">
        <v>76</v>
      </c>
      <c r="E110" t="s">
        <v>292</v>
      </c>
      <c r="F110">
        <v>26</v>
      </c>
      <c r="G110" t="s">
        <v>67</v>
      </c>
      <c r="H110" s="9">
        <v>43111876</v>
      </c>
    </row>
    <row r="111" spans="2:8" x14ac:dyDescent="0.3">
      <c r="B111">
        <v>1146</v>
      </c>
      <c r="C111" t="s">
        <v>293</v>
      </c>
      <c r="D111" t="s">
        <v>61</v>
      </c>
      <c r="E111" t="s">
        <v>294</v>
      </c>
      <c r="F111">
        <v>32</v>
      </c>
      <c r="G111" t="s">
        <v>67</v>
      </c>
      <c r="H111" s="9">
        <v>92982720</v>
      </c>
    </row>
    <row r="112" spans="2:8" x14ac:dyDescent="0.3">
      <c r="B112">
        <v>1081</v>
      </c>
      <c r="C112" t="s">
        <v>295</v>
      </c>
      <c r="D112" t="s">
        <v>61</v>
      </c>
      <c r="E112" t="s">
        <v>296</v>
      </c>
      <c r="F112">
        <v>32</v>
      </c>
      <c r="G112" t="s">
        <v>67</v>
      </c>
      <c r="H112" s="9">
        <v>7502456</v>
      </c>
    </row>
    <row r="113" spans="2:8" x14ac:dyDescent="0.3">
      <c r="B113">
        <v>942</v>
      </c>
      <c r="C113" t="s">
        <v>297</v>
      </c>
      <c r="D113" t="s">
        <v>76</v>
      </c>
      <c r="E113" t="s">
        <v>298</v>
      </c>
      <c r="F113">
        <v>22</v>
      </c>
      <c r="G113" t="s">
        <v>67</v>
      </c>
      <c r="H113" s="9">
        <v>92383887</v>
      </c>
    </row>
    <row r="114" spans="2:8" x14ac:dyDescent="0.3">
      <c r="B114">
        <v>1029</v>
      </c>
      <c r="C114" t="s">
        <v>299</v>
      </c>
      <c r="D114" t="s">
        <v>61</v>
      </c>
      <c r="E114" t="s">
        <v>300</v>
      </c>
      <c r="F114">
        <v>37</v>
      </c>
      <c r="G114" t="s">
        <v>102</v>
      </c>
      <c r="H114" s="9">
        <v>12530945</v>
      </c>
    </row>
    <row r="115" spans="2:8" x14ac:dyDescent="0.3">
      <c r="B115">
        <v>257</v>
      </c>
      <c r="C115" t="s">
        <v>301</v>
      </c>
      <c r="D115" t="s">
        <v>61</v>
      </c>
      <c r="E115" t="s">
        <v>302</v>
      </c>
      <c r="F115">
        <v>27</v>
      </c>
      <c r="G115" t="s">
        <v>74</v>
      </c>
      <c r="H115" s="9">
        <v>76463957</v>
      </c>
    </row>
    <row r="116" spans="2:8" x14ac:dyDescent="0.3">
      <c r="B116">
        <v>1402</v>
      </c>
      <c r="C116" t="s">
        <v>303</v>
      </c>
      <c r="D116" t="s">
        <v>61</v>
      </c>
      <c r="E116" t="s">
        <v>304</v>
      </c>
      <c r="F116">
        <v>29</v>
      </c>
      <c r="G116" t="s">
        <v>67</v>
      </c>
      <c r="H116" s="9">
        <v>77169254</v>
      </c>
    </row>
    <row r="117" spans="2:8" x14ac:dyDescent="0.3">
      <c r="B117">
        <v>194</v>
      </c>
      <c r="C117" t="s">
        <v>305</v>
      </c>
      <c r="D117" t="s">
        <v>61</v>
      </c>
      <c r="E117" t="s">
        <v>306</v>
      </c>
      <c r="F117">
        <v>35</v>
      </c>
      <c r="G117" t="s">
        <v>91</v>
      </c>
      <c r="H117" s="9">
        <v>63095755</v>
      </c>
    </row>
    <row r="118" spans="2:8" x14ac:dyDescent="0.3">
      <c r="B118">
        <v>1108</v>
      </c>
      <c r="C118" t="s">
        <v>307</v>
      </c>
      <c r="D118" t="s">
        <v>76</v>
      </c>
      <c r="E118" t="s">
        <v>308</v>
      </c>
      <c r="F118">
        <v>24</v>
      </c>
      <c r="G118" t="s">
        <v>67</v>
      </c>
      <c r="H118" s="9">
        <v>26958151</v>
      </c>
    </row>
    <row r="119" spans="2:8" x14ac:dyDescent="0.3">
      <c r="B119">
        <v>1475</v>
      </c>
      <c r="C119" t="s">
        <v>309</v>
      </c>
      <c r="D119" t="s">
        <v>65</v>
      </c>
      <c r="E119" t="s">
        <v>310</v>
      </c>
      <c r="F119">
        <v>28</v>
      </c>
      <c r="G119" t="s">
        <v>67</v>
      </c>
      <c r="H119" s="9">
        <v>82671123</v>
      </c>
    </row>
    <row r="120" spans="2:8" x14ac:dyDescent="0.3">
      <c r="B120">
        <v>819</v>
      </c>
      <c r="C120" t="s">
        <v>311</v>
      </c>
      <c r="D120" t="s">
        <v>65</v>
      </c>
      <c r="E120" t="s">
        <v>312</v>
      </c>
      <c r="F120">
        <v>31</v>
      </c>
      <c r="G120" t="s">
        <v>88</v>
      </c>
      <c r="H120" s="9">
        <v>58211876</v>
      </c>
    </row>
    <row r="121" spans="2:8" x14ac:dyDescent="0.3">
      <c r="B121">
        <v>939</v>
      </c>
      <c r="C121" t="s">
        <v>313</v>
      </c>
      <c r="D121" t="s">
        <v>61</v>
      </c>
      <c r="E121" t="s">
        <v>314</v>
      </c>
      <c r="F121">
        <v>22</v>
      </c>
      <c r="G121" t="s">
        <v>67</v>
      </c>
      <c r="H121" s="9">
        <v>59937608</v>
      </c>
    </row>
    <row r="122" spans="2:8" x14ac:dyDescent="0.3">
      <c r="B122">
        <v>25</v>
      </c>
      <c r="C122" t="s">
        <v>315</v>
      </c>
      <c r="D122" t="s">
        <v>65</v>
      </c>
      <c r="E122" t="s">
        <v>316</v>
      </c>
      <c r="F122">
        <v>31</v>
      </c>
      <c r="G122" t="s">
        <v>67</v>
      </c>
      <c r="H122" s="9">
        <v>67740724</v>
      </c>
    </row>
    <row r="123" spans="2:8" x14ac:dyDescent="0.3">
      <c r="B123">
        <v>870</v>
      </c>
      <c r="C123" t="s">
        <v>317</v>
      </c>
      <c r="D123" t="s">
        <v>61</v>
      </c>
      <c r="E123" t="s">
        <v>318</v>
      </c>
      <c r="F123">
        <v>19</v>
      </c>
      <c r="G123" t="s">
        <v>88</v>
      </c>
      <c r="H123" s="9">
        <v>40693151</v>
      </c>
    </row>
    <row r="124" spans="2:8" x14ac:dyDescent="0.3">
      <c r="B124">
        <v>241</v>
      </c>
      <c r="C124" t="s">
        <v>319</v>
      </c>
      <c r="D124" t="s">
        <v>61</v>
      </c>
      <c r="E124" t="s">
        <v>320</v>
      </c>
      <c r="F124">
        <v>35</v>
      </c>
      <c r="G124" t="s">
        <v>67</v>
      </c>
      <c r="H124" s="9">
        <v>25375879</v>
      </c>
    </row>
    <row r="125" spans="2:8" x14ac:dyDescent="0.3">
      <c r="B125">
        <v>628</v>
      </c>
      <c r="C125" t="s">
        <v>321</v>
      </c>
      <c r="D125" t="s">
        <v>61</v>
      </c>
      <c r="E125" t="s">
        <v>322</v>
      </c>
      <c r="F125">
        <v>30</v>
      </c>
      <c r="G125" t="s">
        <v>153</v>
      </c>
      <c r="H125" s="9">
        <v>85178263</v>
      </c>
    </row>
    <row r="126" spans="2:8" x14ac:dyDescent="0.3">
      <c r="B126">
        <v>1754</v>
      </c>
      <c r="C126" t="s">
        <v>323</v>
      </c>
      <c r="D126" t="s">
        <v>76</v>
      </c>
      <c r="E126" t="s">
        <v>324</v>
      </c>
      <c r="F126">
        <v>21</v>
      </c>
      <c r="G126" t="s">
        <v>259</v>
      </c>
      <c r="H126" s="9">
        <v>4893335</v>
      </c>
    </row>
    <row r="127" spans="2:8" x14ac:dyDescent="0.3">
      <c r="B127">
        <v>513</v>
      </c>
      <c r="C127" t="s">
        <v>325</v>
      </c>
      <c r="D127" t="s">
        <v>61</v>
      </c>
      <c r="E127" t="s">
        <v>326</v>
      </c>
      <c r="F127">
        <v>27</v>
      </c>
      <c r="G127" t="s">
        <v>67</v>
      </c>
      <c r="H127" s="9">
        <v>71137315</v>
      </c>
    </row>
    <row r="128" spans="2:8" x14ac:dyDescent="0.3">
      <c r="B128">
        <v>249</v>
      </c>
      <c r="C128" t="s">
        <v>327</v>
      </c>
      <c r="D128" t="s">
        <v>61</v>
      </c>
      <c r="E128" t="s">
        <v>328</v>
      </c>
      <c r="F128">
        <v>30</v>
      </c>
      <c r="G128" t="s">
        <v>67</v>
      </c>
      <c r="H128" s="9">
        <v>26127250</v>
      </c>
    </row>
    <row r="129" spans="2:8" x14ac:dyDescent="0.3">
      <c r="B129">
        <v>879</v>
      </c>
      <c r="C129" t="s">
        <v>329</v>
      </c>
      <c r="D129" t="s">
        <v>76</v>
      </c>
      <c r="E129" t="s">
        <v>330</v>
      </c>
      <c r="F129">
        <v>26</v>
      </c>
      <c r="G129" t="s">
        <v>67</v>
      </c>
      <c r="H129" s="9">
        <v>23298816</v>
      </c>
    </row>
    <row r="130" spans="2:8" x14ac:dyDescent="0.3">
      <c r="B130">
        <v>523</v>
      </c>
      <c r="C130" t="s">
        <v>331</v>
      </c>
      <c r="D130" t="s">
        <v>61</v>
      </c>
      <c r="E130" t="s">
        <v>332</v>
      </c>
      <c r="F130">
        <v>34</v>
      </c>
      <c r="G130" t="s">
        <v>156</v>
      </c>
      <c r="H130" s="9">
        <v>50773445</v>
      </c>
    </row>
    <row r="131" spans="2:8" x14ac:dyDescent="0.3">
      <c r="B131">
        <v>1070</v>
      </c>
      <c r="C131" t="s">
        <v>333</v>
      </c>
      <c r="D131" t="s">
        <v>65</v>
      </c>
      <c r="E131" t="s">
        <v>334</v>
      </c>
      <c r="F131">
        <v>34</v>
      </c>
      <c r="G131" t="s">
        <v>102</v>
      </c>
      <c r="H131" s="9">
        <v>76740521</v>
      </c>
    </row>
    <row r="132" spans="2:8" x14ac:dyDescent="0.3">
      <c r="B132">
        <v>1732</v>
      </c>
      <c r="C132" t="s">
        <v>335</v>
      </c>
      <c r="D132" t="s">
        <v>65</v>
      </c>
      <c r="E132" t="s">
        <v>336</v>
      </c>
      <c r="F132">
        <v>26</v>
      </c>
      <c r="G132" t="s">
        <v>67</v>
      </c>
      <c r="H132" s="9">
        <v>63765102</v>
      </c>
    </row>
    <row r="133" spans="2:8" x14ac:dyDescent="0.3">
      <c r="B133">
        <v>714</v>
      </c>
      <c r="C133" t="s">
        <v>337</v>
      </c>
      <c r="D133" t="s">
        <v>61</v>
      </c>
      <c r="E133" t="s">
        <v>338</v>
      </c>
      <c r="F133">
        <v>40</v>
      </c>
      <c r="G133" t="s">
        <v>88</v>
      </c>
      <c r="H133" s="9">
        <v>41417225</v>
      </c>
    </row>
    <row r="134" spans="2:8" x14ac:dyDescent="0.3">
      <c r="B134">
        <v>1443</v>
      </c>
      <c r="C134" t="s">
        <v>339</v>
      </c>
      <c r="D134" t="s">
        <v>61</v>
      </c>
      <c r="E134" t="s">
        <v>340</v>
      </c>
      <c r="F134">
        <v>32</v>
      </c>
      <c r="G134" t="s">
        <v>67</v>
      </c>
      <c r="H134" s="9">
        <v>32662654</v>
      </c>
    </row>
    <row r="135" spans="2:8" x14ac:dyDescent="0.3">
      <c r="B135">
        <v>1497</v>
      </c>
      <c r="C135" t="s">
        <v>341</v>
      </c>
      <c r="D135" t="s">
        <v>76</v>
      </c>
      <c r="E135" t="s">
        <v>342</v>
      </c>
      <c r="F135">
        <v>43</v>
      </c>
      <c r="G135" t="s">
        <v>67</v>
      </c>
      <c r="H135" s="9">
        <v>78237590</v>
      </c>
    </row>
    <row r="136" spans="2:8" x14ac:dyDescent="0.3">
      <c r="B136">
        <v>431</v>
      </c>
      <c r="C136" t="s">
        <v>343</v>
      </c>
      <c r="D136" t="s">
        <v>76</v>
      </c>
      <c r="E136" t="s">
        <v>344</v>
      </c>
      <c r="F136">
        <v>22</v>
      </c>
      <c r="G136" t="s">
        <v>67</v>
      </c>
      <c r="H136" s="9">
        <v>26132109</v>
      </c>
    </row>
    <row r="137" spans="2:8" x14ac:dyDescent="0.3">
      <c r="B137">
        <v>181</v>
      </c>
      <c r="C137" t="s">
        <v>345</v>
      </c>
      <c r="D137" t="s">
        <v>76</v>
      </c>
      <c r="E137" t="s">
        <v>346</v>
      </c>
      <c r="F137">
        <v>35</v>
      </c>
      <c r="G137" t="s">
        <v>67</v>
      </c>
      <c r="H137" s="9">
        <v>40427051</v>
      </c>
    </row>
    <row r="138" spans="2:8" x14ac:dyDescent="0.3">
      <c r="B138">
        <v>798</v>
      </c>
      <c r="C138" t="s">
        <v>347</v>
      </c>
      <c r="D138" t="s">
        <v>61</v>
      </c>
      <c r="E138" t="s">
        <v>348</v>
      </c>
      <c r="F138">
        <v>26</v>
      </c>
      <c r="G138" t="s">
        <v>259</v>
      </c>
      <c r="H138" s="9">
        <v>8795640</v>
      </c>
    </row>
    <row r="139" spans="2:8" x14ac:dyDescent="0.3">
      <c r="B139">
        <v>319</v>
      </c>
      <c r="C139" t="s">
        <v>349</v>
      </c>
      <c r="D139" t="s">
        <v>61</v>
      </c>
      <c r="E139" t="s">
        <v>350</v>
      </c>
      <c r="F139">
        <v>30</v>
      </c>
      <c r="G139" t="s">
        <v>194</v>
      </c>
      <c r="H139" s="9">
        <v>92405159</v>
      </c>
    </row>
    <row r="140" spans="2:8" x14ac:dyDescent="0.3">
      <c r="B140">
        <v>535</v>
      </c>
      <c r="C140" t="s">
        <v>351</v>
      </c>
      <c r="D140" t="s">
        <v>61</v>
      </c>
      <c r="E140" t="s">
        <v>352</v>
      </c>
      <c r="F140">
        <v>20</v>
      </c>
      <c r="G140" t="s">
        <v>67</v>
      </c>
      <c r="H140" s="9">
        <v>90568951</v>
      </c>
    </row>
    <row r="141" spans="2:8" x14ac:dyDescent="0.3">
      <c r="B141">
        <v>762</v>
      </c>
      <c r="C141" t="s">
        <v>353</v>
      </c>
      <c r="D141" t="s">
        <v>61</v>
      </c>
      <c r="E141" t="s">
        <v>354</v>
      </c>
      <c r="F141">
        <v>24</v>
      </c>
      <c r="G141" t="s">
        <v>67</v>
      </c>
      <c r="H141" s="9">
        <v>12774301</v>
      </c>
    </row>
    <row r="142" spans="2:8" x14ac:dyDescent="0.3">
      <c r="B142">
        <v>974</v>
      </c>
      <c r="C142" t="s">
        <v>355</v>
      </c>
      <c r="D142" t="s">
        <v>61</v>
      </c>
      <c r="E142" t="s">
        <v>356</v>
      </c>
      <c r="F142">
        <v>25</v>
      </c>
      <c r="G142" t="s">
        <v>67</v>
      </c>
      <c r="H142" s="9">
        <v>69343239</v>
      </c>
    </row>
    <row r="143" spans="2:8" x14ac:dyDescent="0.3">
      <c r="B143">
        <v>620</v>
      </c>
      <c r="C143" t="s">
        <v>357</v>
      </c>
      <c r="D143" t="s">
        <v>61</v>
      </c>
      <c r="E143" t="s">
        <v>358</v>
      </c>
      <c r="F143">
        <v>26</v>
      </c>
      <c r="G143" t="s">
        <v>63</v>
      </c>
      <c r="H143" s="9">
        <v>78988771</v>
      </c>
    </row>
    <row r="144" spans="2:8" x14ac:dyDescent="0.3">
      <c r="B144">
        <v>118</v>
      </c>
      <c r="C144" t="s">
        <v>359</v>
      </c>
      <c r="D144" t="s">
        <v>65</v>
      </c>
      <c r="E144" t="s">
        <v>360</v>
      </c>
      <c r="F144">
        <v>31</v>
      </c>
      <c r="G144" t="s">
        <v>153</v>
      </c>
      <c r="H144" s="9">
        <v>81409059</v>
      </c>
    </row>
    <row r="145" spans="2:8" x14ac:dyDescent="0.3">
      <c r="B145">
        <v>433</v>
      </c>
      <c r="C145" t="s">
        <v>361</v>
      </c>
      <c r="D145" t="s">
        <v>65</v>
      </c>
      <c r="E145" t="s">
        <v>362</v>
      </c>
      <c r="F145">
        <v>30</v>
      </c>
      <c r="G145" t="s">
        <v>63</v>
      </c>
      <c r="H145" s="9">
        <v>3199394</v>
      </c>
    </row>
    <row r="146" spans="2:8" x14ac:dyDescent="0.3">
      <c r="B146">
        <v>147</v>
      </c>
      <c r="C146" t="s">
        <v>363</v>
      </c>
      <c r="D146" t="s">
        <v>61</v>
      </c>
      <c r="E146" t="s">
        <v>364</v>
      </c>
      <c r="F146">
        <v>32</v>
      </c>
      <c r="G146" t="s">
        <v>74</v>
      </c>
      <c r="H146" s="9">
        <v>185270</v>
      </c>
    </row>
    <row r="147" spans="2:8" x14ac:dyDescent="0.3">
      <c r="B147">
        <v>829</v>
      </c>
      <c r="C147" t="s">
        <v>365</v>
      </c>
      <c r="D147" t="s">
        <v>65</v>
      </c>
      <c r="E147" t="s">
        <v>366</v>
      </c>
      <c r="F147">
        <v>19</v>
      </c>
      <c r="G147" t="s">
        <v>67</v>
      </c>
      <c r="H147" s="9">
        <v>54137307</v>
      </c>
    </row>
    <row r="148" spans="2:8" x14ac:dyDescent="0.3">
      <c r="B148">
        <v>260</v>
      </c>
      <c r="C148" t="s">
        <v>367</v>
      </c>
      <c r="D148" t="s">
        <v>61</v>
      </c>
      <c r="E148" t="s">
        <v>368</v>
      </c>
      <c r="F148">
        <v>32</v>
      </c>
      <c r="G148" t="s">
        <v>102</v>
      </c>
      <c r="H148" s="9">
        <v>6381255</v>
      </c>
    </row>
    <row r="149" spans="2:8" x14ac:dyDescent="0.3">
      <c r="B149">
        <v>7</v>
      </c>
      <c r="C149" t="s">
        <v>369</v>
      </c>
      <c r="D149" t="s">
        <v>65</v>
      </c>
      <c r="E149" t="s">
        <v>370</v>
      </c>
      <c r="F149">
        <v>21</v>
      </c>
      <c r="G149" t="s">
        <v>67</v>
      </c>
      <c r="H149" s="9">
        <v>40652819</v>
      </c>
    </row>
    <row r="150" spans="2:8" x14ac:dyDescent="0.3">
      <c r="B150">
        <v>1141</v>
      </c>
      <c r="C150" t="s">
        <v>371</v>
      </c>
      <c r="D150" t="s">
        <v>65</v>
      </c>
      <c r="E150" t="s">
        <v>372</v>
      </c>
      <c r="F150">
        <v>39</v>
      </c>
      <c r="G150" t="s">
        <v>67</v>
      </c>
      <c r="H150" s="9">
        <v>88400078</v>
      </c>
    </row>
    <row r="151" spans="2:8" x14ac:dyDescent="0.3">
      <c r="B151">
        <v>680</v>
      </c>
      <c r="C151" t="s">
        <v>373</v>
      </c>
      <c r="D151" t="s">
        <v>61</v>
      </c>
      <c r="E151" t="s">
        <v>374</v>
      </c>
      <c r="F151">
        <v>32</v>
      </c>
      <c r="G151" t="s">
        <v>102</v>
      </c>
      <c r="H151" s="9">
        <v>1953267</v>
      </c>
    </row>
    <row r="152" spans="2:8" x14ac:dyDescent="0.3">
      <c r="B152">
        <v>107</v>
      </c>
      <c r="C152" t="s">
        <v>375</v>
      </c>
      <c r="D152" t="s">
        <v>61</v>
      </c>
      <c r="E152" t="s">
        <v>376</v>
      </c>
      <c r="F152">
        <v>25</v>
      </c>
      <c r="G152" t="s">
        <v>67</v>
      </c>
      <c r="H152" s="9">
        <v>50216706</v>
      </c>
    </row>
    <row r="153" spans="2:8" x14ac:dyDescent="0.3">
      <c r="B153">
        <v>598</v>
      </c>
      <c r="C153" t="s">
        <v>377</v>
      </c>
      <c r="D153" t="s">
        <v>76</v>
      </c>
      <c r="E153" t="s">
        <v>378</v>
      </c>
      <c r="F153">
        <v>28</v>
      </c>
      <c r="G153" t="s">
        <v>156</v>
      </c>
      <c r="H153" s="9">
        <v>81638354</v>
      </c>
    </row>
    <row r="154" spans="2:8" x14ac:dyDescent="0.3">
      <c r="B154">
        <v>341</v>
      </c>
      <c r="C154" t="s">
        <v>379</v>
      </c>
      <c r="D154" t="s">
        <v>76</v>
      </c>
      <c r="E154" t="s">
        <v>380</v>
      </c>
      <c r="F154">
        <v>26</v>
      </c>
      <c r="G154" t="s">
        <v>67</v>
      </c>
      <c r="H154" s="9">
        <v>83143084</v>
      </c>
    </row>
    <row r="155" spans="2:8" x14ac:dyDescent="0.3">
      <c r="B155">
        <v>23</v>
      </c>
      <c r="C155" t="s">
        <v>381</v>
      </c>
      <c r="D155" t="s">
        <v>61</v>
      </c>
      <c r="E155" t="s">
        <v>382</v>
      </c>
      <c r="F155">
        <v>23</v>
      </c>
      <c r="G155" t="s">
        <v>67</v>
      </c>
      <c r="H155" s="9">
        <v>67145594</v>
      </c>
    </row>
    <row r="156" spans="2:8" x14ac:dyDescent="0.3">
      <c r="B156">
        <v>529</v>
      </c>
      <c r="C156" t="s">
        <v>383</v>
      </c>
      <c r="D156" t="s">
        <v>61</v>
      </c>
      <c r="E156" t="s">
        <v>384</v>
      </c>
      <c r="F156">
        <v>25</v>
      </c>
      <c r="G156" t="s">
        <v>67</v>
      </c>
      <c r="H156" s="9">
        <v>55443009</v>
      </c>
    </row>
    <row r="157" spans="2:8" x14ac:dyDescent="0.3">
      <c r="B157">
        <v>1601</v>
      </c>
      <c r="C157" t="s">
        <v>385</v>
      </c>
      <c r="D157" t="s">
        <v>76</v>
      </c>
      <c r="E157" t="s">
        <v>386</v>
      </c>
      <c r="F157">
        <v>35</v>
      </c>
      <c r="G157" t="s">
        <v>102</v>
      </c>
      <c r="H157" s="9">
        <v>42217260</v>
      </c>
    </row>
    <row r="158" spans="2:8" x14ac:dyDescent="0.3">
      <c r="B158">
        <v>243</v>
      </c>
      <c r="C158" t="s">
        <v>387</v>
      </c>
      <c r="D158" t="s">
        <v>76</v>
      </c>
      <c r="E158" t="s">
        <v>388</v>
      </c>
      <c r="F158">
        <v>22</v>
      </c>
      <c r="G158" t="s">
        <v>67</v>
      </c>
      <c r="H158" s="9">
        <v>43417690</v>
      </c>
    </row>
    <row r="159" spans="2:8" x14ac:dyDescent="0.3">
      <c r="B159">
        <v>1682</v>
      </c>
      <c r="C159" t="s">
        <v>389</v>
      </c>
      <c r="D159" t="s">
        <v>61</v>
      </c>
      <c r="E159" t="s">
        <v>390</v>
      </c>
      <c r="F159">
        <v>34</v>
      </c>
      <c r="G159" t="s">
        <v>156</v>
      </c>
      <c r="H159" s="9">
        <v>18913815</v>
      </c>
    </row>
    <row r="160" spans="2:8" x14ac:dyDescent="0.3">
      <c r="B160">
        <v>131</v>
      </c>
      <c r="C160" t="s">
        <v>391</v>
      </c>
      <c r="D160" t="s">
        <v>61</v>
      </c>
      <c r="E160" t="s">
        <v>392</v>
      </c>
      <c r="F160">
        <v>38</v>
      </c>
      <c r="G160" t="s">
        <v>67</v>
      </c>
      <c r="H160" s="9">
        <v>23147849</v>
      </c>
    </row>
    <row r="161" spans="2:8" x14ac:dyDescent="0.3">
      <c r="B161">
        <v>270</v>
      </c>
      <c r="C161" t="s">
        <v>393</v>
      </c>
      <c r="D161" t="s">
        <v>61</v>
      </c>
      <c r="E161" t="s">
        <v>394</v>
      </c>
      <c r="F161">
        <v>35</v>
      </c>
      <c r="G161" t="s">
        <v>88</v>
      </c>
      <c r="H161" s="9">
        <v>66312033</v>
      </c>
    </row>
    <row r="162" spans="2:8" x14ac:dyDescent="0.3">
      <c r="B162">
        <v>164</v>
      </c>
      <c r="C162" t="s">
        <v>395</v>
      </c>
      <c r="D162" t="s">
        <v>61</v>
      </c>
      <c r="E162" t="s">
        <v>396</v>
      </c>
      <c r="F162">
        <v>41</v>
      </c>
      <c r="G162" t="s">
        <v>156</v>
      </c>
      <c r="H162" s="9">
        <v>68192629</v>
      </c>
    </row>
    <row r="163" spans="2:8" x14ac:dyDescent="0.3">
      <c r="B163">
        <v>590</v>
      </c>
      <c r="C163" t="s">
        <v>397</v>
      </c>
      <c r="D163" t="s">
        <v>76</v>
      </c>
      <c r="E163" t="s">
        <v>398</v>
      </c>
      <c r="F163">
        <v>30</v>
      </c>
      <c r="G163" t="s">
        <v>67</v>
      </c>
      <c r="H163" s="9">
        <v>60873077</v>
      </c>
    </row>
    <row r="164" spans="2:8" x14ac:dyDescent="0.3">
      <c r="B164">
        <v>989</v>
      </c>
      <c r="C164" t="s">
        <v>399</v>
      </c>
      <c r="D164" t="s">
        <v>61</v>
      </c>
      <c r="E164" t="s">
        <v>324</v>
      </c>
      <c r="F164">
        <v>21</v>
      </c>
      <c r="G164" t="s">
        <v>259</v>
      </c>
      <c r="H164" s="9">
        <v>55425574</v>
      </c>
    </row>
    <row r="165" spans="2:8" x14ac:dyDescent="0.3">
      <c r="B165">
        <v>20</v>
      </c>
      <c r="C165" t="s">
        <v>400</v>
      </c>
      <c r="D165" t="s">
        <v>61</v>
      </c>
      <c r="E165" t="s">
        <v>401</v>
      </c>
      <c r="F165">
        <v>41</v>
      </c>
      <c r="G165" t="s">
        <v>67</v>
      </c>
      <c r="H165" s="9">
        <v>19530684</v>
      </c>
    </row>
    <row r="166" spans="2:8" x14ac:dyDescent="0.3">
      <c r="B166">
        <v>901</v>
      </c>
      <c r="C166" t="s">
        <v>402</v>
      </c>
      <c r="D166" t="s">
        <v>65</v>
      </c>
      <c r="E166" t="s">
        <v>403</v>
      </c>
      <c r="F166">
        <v>33</v>
      </c>
      <c r="G166" t="s">
        <v>259</v>
      </c>
      <c r="H166" s="9">
        <v>82420771</v>
      </c>
    </row>
    <row r="167" spans="2:8" x14ac:dyDescent="0.3">
      <c r="B167">
        <v>1587</v>
      </c>
      <c r="C167" t="s">
        <v>404</v>
      </c>
      <c r="D167" t="s">
        <v>61</v>
      </c>
      <c r="E167" t="s">
        <v>405</v>
      </c>
      <c r="F167">
        <v>17</v>
      </c>
      <c r="G167" t="s">
        <v>67</v>
      </c>
      <c r="H167" s="9">
        <v>96319507</v>
      </c>
    </row>
    <row r="168" spans="2:8" x14ac:dyDescent="0.3">
      <c r="B168">
        <v>1050</v>
      </c>
      <c r="C168" t="s">
        <v>406</v>
      </c>
      <c r="D168" t="s">
        <v>61</v>
      </c>
      <c r="E168" t="s">
        <v>407</v>
      </c>
      <c r="F168">
        <v>34</v>
      </c>
      <c r="G168" t="s">
        <v>67</v>
      </c>
      <c r="H168" s="9">
        <v>15063787</v>
      </c>
    </row>
    <row r="169" spans="2:8" x14ac:dyDescent="0.3">
      <c r="B169">
        <v>713</v>
      </c>
      <c r="C169" t="s">
        <v>408</v>
      </c>
      <c r="D169" t="s">
        <v>61</v>
      </c>
      <c r="E169" t="s">
        <v>409</v>
      </c>
      <c r="F169">
        <v>27</v>
      </c>
      <c r="G169" t="s">
        <v>91</v>
      </c>
      <c r="H169" s="9">
        <v>1597484</v>
      </c>
    </row>
    <row r="170" spans="2:8" x14ac:dyDescent="0.3">
      <c r="B170">
        <v>1099</v>
      </c>
      <c r="C170" t="s">
        <v>410</v>
      </c>
      <c r="D170" t="s">
        <v>61</v>
      </c>
      <c r="E170" t="s">
        <v>411</v>
      </c>
      <c r="F170">
        <v>32</v>
      </c>
      <c r="G170" t="s">
        <v>153</v>
      </c>
      <c r="H170" s="9">
        <v>8447846</v>
      </c>
    </row>
    <row r="171" spans="2:8" x14ac:dyDescent="0.3">
      <c r="B171">
        <v>1240</v>
      </c>
      <c r="C171" t="s">
        <v>412</v>
      </c>
      <c r="D171" t="s">
        <v>61</v>
      </c>
      <c r="E171" t="s">
        <v>413</v>
      </c>
      <c r="F171">
        <v>21</v>
      </c>
      <c r="G171" t="s">
        <v>67</v>
      </c>
      <c r="H171" s="9">
        <v>3354823</v>
      </c>
    </row>
    <row r="172" spans="2:8" x14ac:dyDescent="0.3">
      <c r="B172">
        <v>661</v>
      </c>
      <c r="C172" t="s">
        <v>414</v>
      </c>
      <c r="D172" t="s">
        <v>65</v>
      </c>
      <c r="E172" t="s">
        <v>415</v>
      </c>
      <c r="F172">
        <v>34</v>
      </c>
      <c r="G172" t="s">
        <v>153</v>
      </c>
      <c r="H172" s="9">
        <v>82484365</v>
      </c>
    </row>
    <row r="173" spans="2:8" x14ac:dyDescent="0.3">
      <c r="B173">
        <v>975</v>
      </c>
      <c r="C173" t="s">
        <v>416</v>
      </c>
      <c r="D173" t="s">
        <v>61</v>
      </c>
      <c r="E173" t="s">
        <v>417</v>
      </c>
      <c r="F173">
        <v>30</v>
      </c>
      <c r="G173" t="s">
        <v>67</v>
      </c>
      <c r="H173" s="9">
        <v>65906862</v>
      </c>
    </row>
    <row r="174" spans="2:8" x14ac:dyDescent="0.3">
      <c r="B174">
        <v>736</v>
      </c>
      <c r="C174" t="s">
        <v>418</v>
      </c>
      <c r="D174" t="s">
        <v>65</v>
      </c>
      <c r="E174" t="s">
        <v>419</v>
      </c>
      <c r="F174">
        <v>30</v>
      </c>
      <c r="G174" t="s">
        <v>67</v>
      </c>
      <c r="H174" s="9">
        <v>5872223</v>
      </c>
    </row>
    <row r="175" spans="2:8" x14ac:dyDescent="0.3">
      <c r="B175">
        <v>1384</v>
      </c>
      <c r="C175" t="s">
        <v>420</v>
      </c>
      <c r="D175" t="s">
        <v>76</v>
      </c>
      <c r="E175" t="s">
        <v>421</v>
      </c>
      <c r="F175">
        <v>33</v>
      </c>
      <c r="G175" t="s">
        <v>153</v>
      </c>
      <c r="H175" s="9">
        <v>47857903</v>
      </c>
    </row>
    <row r="176" spans="2:8" x14ac:dyDescent="0.3">
      <c r="B176">
        <v>1261</v>
      </c>
      <c r="C176" t="s">
        <v>422</v>
      </c>
      <c r="D176" t="s">
        <v>61</v>
      </c>
      <c r="E176" t="s">
        <v>423</v>
      </c>
      <c r="F176">
        <v>26</v>
      </c>
      <c r="G176" t="s">
        <v>67</v>
      </c>
      <c r="H176" s="9">
        <v>91161042</v>
      </c>
    </row>
    <row r="177" spans="2:8" x14ac:dyDescent="0.3">
      <c r="B177">
        <v>663</v>
      </c>
      <c r="C177" t="s">
        <v>424</v>
      </c>
      <c r="D177" t="s">
        <v>65</v>
      </c>
      <c r="E177" t="s">
        <v>425</v>
      </c>
      <c r="F177">
        <v>36</v>
      </c>
      <c r="G177" t="s">
        <v>67</v>
      </c>
      <c r="H177" s="9">
        <v>90477795</v>
      </c>
    </row>
    <row r="178" spans="2:8" x14ac:dyDescent="0.3">
      <c r="B178">
        <v>652</v>
      </c>
      <c r="C178" t="s">
        <v>426</v>
      </c>
      <c r="D178" t="s">
        <v>76</v>
      </c>
      <c r="E178" t="s">
        <v>427</v>
      </c>
      <c r="F178">
        <v>31</v>
      </c>
      <c r="G178" t="s">
        <v>428</v>
      </c>
      <c r="H178" s="9">
        <v>33534642</v>
      </c>
    </row>
    <row r="179" spans="2:8" x14ac:dyDescent="0.3">
      <c r="B179">
        <v>373</v>
      </c>
      <c r="C179" t="s">
        <v>429</v>
      </c>
      <c r="D179" t="s">
        <v>61</v>
      </c>
      <c r="E179" t="s">
        <v>430</v>
      </c>
      <c r="F179">
        <v>39</v>
      </c>
      <c r="G179" t="s">
        <v>259</v>
      </c>
      <c r="H179" s="9">
        <v>46720265</v>
      </c>
    </row>
    <row r="180" spans="2:8" x14ac:dyDescent="0.3">
      <c r="B180">
        <v>723</v>
      </c>
      <c r="C180" t="s">
        <v>431</v>
      </c>
      <c r="D180" t="s">
        <v>61</v>
      </c>
      <c r="E180" t="s">
        <v>432</v>
      </c>
      <c r="F180">
        <v>22</v>
      </c>
      <c r="G180" t="s">
        <v>67</v>
      </c>
      <c r="H180" s="9">
        <v>20450518</v>
      </c>
    </row>
    <row r="181" spans="2:8" x14ac:dyDescent="0.3">
      <c r="B181">
        <v>5</v>
      </c>
      <c r="C181" t="s">
        <v>433</v>
      </c>
      <c r="D181" t="s">
        <v>65</v>
      </c>
      <c r="E181" t="s">
        <v>434</v>
      </c>
      <c r="F181">
        <v>32</v>
      </c>
      <c r="G181" t="s">
        <v>67</v>
      </c>
      <c r="H181" s="9">
        <v>21604667</v>
      </c>
    </row>
    <row r="182" spans="2:8" x14ac:dyDescent="0.3">
      <c r="B182">
        <v>653</v>
      </c>
      <c r="C182" t="s">
        <v>435</v>
      </c>
      <c r="D182" t="s">
        <v>76</v>
      </c>
      <c r="E182" t="s">
        <v>436</v>
      </c>
      <c r="F182">
        <v>33</v>
      </c>
      <c r="G182" t="s">
        <v>102</v>
      </c>
      <c r="H182" s="9">
        <v>51851147</v>
      </c>
    </row>
    <row r="183" spans="2:8" x14ac:dyDescent="0.3">
      <c r="B183">
        <v>1680</v>
      </c>
      <c r="C183" t="s">
        <v>437</v>
      </c>
      <c r="D183" t="s">
        <v>65</v>
      </c>
      <c r="E183" t="s">
        <v>438</v>
      </c>
      <c r="F183">
        <v>39</v>
      </c>
      <c r="G183" t="s">
        <v>67</v>
      </c>
      <c r="H183" s="9">
        <v>63455187</v>
      </c>
    </row>
    <row r="184" spans="2:8" x14ac:dyDescent="0.3">
      <c r="B184">
        <v>358</v>
      </c>
      <c r="C184" t="s">
        <v>439</v>
      </c>
      <c r="D184" t="s">
        <v>76</v>
      </c>
      <c r="E184" t="s">
        <v>440</v>
      </c>
      <c r="F184">
        <v>27</v>
      </c>
      <c r="G184" t="s">
        <v>67</v>
      </c>
      <c r="H184" s="9">
        <v>78878485</v>
      </c>
    </row>
    <row r="185" spans="2:8" x14ac:dyDescent="0.3">
      <c r="B185">
        <v>848</v>
      </c>
      <c r="C185" t="s">
        <v>441</v>
      </c>
      <c r="D185" t="s">
        <v>65</v>
      </c>
      <c r="E185" t="s">
        <v>442</v>
      </c>
      <c r="F185">
        <v>20</v>
      </c>
      <c r="G185" t="s">
        <v>63</v>
      </c>
      <c r="H185" s="9">
        <v>77669805</v>
      </c>
    </row>
    <row r="186" spans="2:8" x14ac:dyDescent="0.3">
      <c r="B186">
        <v>36</v>
      </c>
      <c r="C186" t="s">
        <v>443</v>
      </c>
      <c r="D186" t="s">
        <v>61</v>
      </c>
      <c r="E186" t="s">
        <v>444</v>
      </c>
      <c r="F186">
        <v>36</v>
      </c>
      <c r="G186" t="s">
        <v>67</v>
      </c>
      <c r="H186" s="9">
        <v>58668188</v>
      </c>
    </row>
    <row r="187" spans="2:8" x14ac:dyDescent="0.3">
      <c r="B187">
        <v>21</v>
      </c>
      <c r="C187" t="s">
        <v>445</v>
      </c>
      <c r="D187" t="s">
        <v>61</v>
      </c>
      <c r="E187" t="s">
        <v>446</v>
      </c>
      <c r="F187">
        <v>42</v>
      </c>
      <c r="G187" t="s">
        <v>67</v>
      </c>
      <c r="H187" s="9">
        <v>15477233</v>
      </c>
    </row>
    <row r="188" spans="2:8" x14ac:dyDescent="0.3">
      <c r="B188">
        <v>290</v>
      </c>
      <c r="C188" t="s">
        <v>447</v>
      </c>
      <c r="D188" t="s">
        <v>61</v>
      </c>
      <c r="E188" t="s">
        <v>448</v>
      </c>
      <c r="F188">
        <v>23</v>
      </c>
      <c r="G188" t="s">
        <v>63</v>
      </c>
      <c r="H188" s="9">
        <v>11826031</v>
      </c>
    </row>
    <row r="189" spans="2:8" x14ac:dyDescent="0.3">
      <c r="B189">
        <v>231</v>
      </c>
      <c r="C189" t="s">
        <v>449</v>
      </c>
      <c r="D189" t="s">
        <v>65</v>
      </c>
      <c r="E189" t="s">
        <v>450</v>
      </c>
      <c r="F189">
        <v>27</v>
      </c>
      <c r="G189" t="s">
        <v>153</v>
      </c>
      <c r="H189" s="9">
        <v>79157491</v>
      </c>
    </row>
    <row r="190" spans="2:8" x14ac:dyDescent="0.3">
      <c r="B190">
        <v>1781</v>
      </c>
      <c r="C190" t="s">
        <v>451</v>
      </c>
      <c r="D190" t="s">
        <v>61</v>
      </c>
      <c r="E190" t="s">
        <v>452</v>
      </c>
      <c r="F190">
        <v>21</v>
      </c>
      <c r="G190" t="s">
        <v>67</v>
      </c>
      <c r="H190" s="9">
        <v>83383413</v>
      </c>
    </row>
    <row r="191" spans="2:8" x14ac:dyDescent="0.3">
      <c r="B191">
        <v>664</v>
      </c>
      <c r="C191" t="s">
        <v>453</v>
      </c>
      <c r="D191" t="s">
        <v>61</v>
      </c>
      <c r="E191" t="s">
        <v>454</v>
      </c>
      <c r="F191">
        <v>30</v>
      </c>
      <c r="G191" t="s">
        <v>156</v>
      </c>
      <c r="H191" s="9">
        <v>15999814</v>
      </c>
    </row>
    <row r="192" spans="2:8" x14ac:dyDescent="0.3">
      <c r="B192">
        <v>1100</v>
      </c>
      <c r="C192" t="s">
        <v>455</v>
      </c>
      <c r="D192" t="s">
        <v>76</v>
      </c>
      <c r="E192" t="s">
        <v>456</v>
      </c>
      <c r="F192">
        <v>30</v>
      </c>
      <c r="G192" t="s">
        <v>63</v>
      </c>
      <c r="H192" s="9">
        <v>26541643</v>
      </c>
    </row>
    <row r="193" spans="2:8" x14ac:dyDescent="0.3">
      <c r="B193">
        <v>957</v>
      </c>
      <c r="C193" t="s">
        <v>457</v>
      </c>
      <c r="D193" t="s">
        <v>65</v>
      </c>
      <c r="E193" t="s">
        <v>458</v>
      </c>
      <c r="F193">
        <v>22</v>
      </c>
      <c r="G193" t="s">
        <v>67</v>
      </c>
      <c r="H193" s="9">
        <v>81680016</v>
      </c>
    </row>
    <row r="194" spans="2:8" x14ac:dyDescent="0.3">
      <c r="B194">
        <v>284</v>
      </c>
      <c r="C194" t="s">
        <v>459</v>
      </c>
      <c r="D194" t="s">
        <v>61</v>
      </c>
      <c r="E194" t="s">
        <v>460</v>
      </c>
      <c r="F194">
        <v>36</v>
      </c>
      <c r="G194" t="s">
        <v>156</v>
      </c>
      <c r="H194" s="9">
        <v>52251233</v>
      </c>
    </row>
    <row r="195" spans="2:8" x14ac:dyDescent="0.3">
      <c r="B195">
        <v>538</v>
      </c>
      <c r="C195" t="s">
        <v>461</v>
      </c>
      <c r="D195" t="s">
        <v>65</v>
      </c>
      <c r="E195" t="s">
        <v>462</v>
      </c>
      <c r="F195">
        <v>23</v>
      </c>
      <c r="G195" t="s">
        <v>67</v>
      </c>
      <c r="H195" s="9">
        <v>1822065</v>
      </c>
    </row>
    <row r="196" spans="2:8" x14ac:dyDescent="0.3">
      <c r="B196">
        <v>1322</v>
      </c>
      <c r="C196" t="s">
        <v>463</v>
      </c>
      <c r="D196" t="s">
        <v>76</v>
      </c>
      <c r="E196" t="s">
        <v>464</v>
      </c>
      <c r="F196">
        <v>36</v>
      </c>
      <c r="G196" t="s">
        <v>102</v>
      </c>
      <c r="H196" s="9">
        <v>49161653</v>
      </c>
    </row>
    <row r="197" spans="2:8" x14ac:dyDescent="0.3">
      <c r="B197">
        <v>400</v>
      </c>
      <c r="C197" t="s">
        <v>465</v>
      </c>
      <c r="D197" t="s">
        <v>61</v>
      </c>
      <c r="E197" t="s">
        <v>466</v>
      </c>
      <c r="F197">
        <v>44</v>
      </c>
      <c r="G197" t="s">
        <v>67</v>
      </c>
      <c r="H197" s="9">
        <v>59454805</v>
      </c>
    </row>
    <row r="198" spans="2:8" x14ac:dyDescent="0.3">
      <c r="B198">
        <v>1524</v>
      </c>
      <c r="C198" t="s">
        <v>467</v>
      </c>
      <c r="D198" t="s">
        <v>65</v>
      </c>
      <c r="E198" t="s">
        <v>468</v>
      </c>
      <c r="F198">
        <v>21</v>
      </c>
      <c r="G198" t="s">
        <v>67</v>
      </c>
      <c r="H198" s="9">
        <v>92387575</v>
      </c>
    </row>
    <row r="199" spans="2:8" x14ac:dyDescent="0.3">
      <c r="B199">
        <v>176</v>
      </c>
      <c r="C199" t="s">
        <v>469</v>
      </c>
      <c r="D199" t="s">
        <v>65</v>
      </c>
      <c r="E199" t="s">
        <v>470</v>
      </c>
      <c r="F199">
        <v>31</v>
      </c>
      <c r="G199" t="s">
        <v>67</v>
      </c>
      <c r="H199" s="9">
        <v>38724909</v>
      </c>
    </row>
    <row r="200" spans="2:8" x14ac:dyDescent="0.3">
      <c r="B200">
        <v>55</v>
      </c>
      <c r="C200" t="s">
        <v>471</v>
      </c>
      <c r="D200" t="s">
        <v>61</v>
      </c>
      <c r="E200" t="s">
        <v>472</v>
      </c>
      <c r="F200">
        <v>35</v>
      </c>
      <c r="G200" t="s">
        <v>194</v>
      </c>
      <c r="H200" s="9">
        <v>49546264</v>
      </c>
    </row>
    <row r="201" spans="2:8" x14ac:dyDescent="0.3">
      <c r="B201">
        <v>193</v>
      </c>
      <c r="C201" t="s">
        <v>473</v>
      </c>
      <c r="D201" t="s">
        <v>61</v>
      </c>
      <c r="E201" t="s">
        <v>474</v>
      </c>
      <c r="F201">
        <v>29</v>
      </c>
      <c r="G201" t="s">
        <v>156</v>
      </c>
      <c r="H201" s="9">
        <v>19007190</v>
      </c>
    </row>
    <row r="202" spans="2:8" x14ac:dyDescent="0.3">
      <c r="B202">
        <v>1320</v>
      </c>
      <c r="C202" t="s">
        <v>475</v>
      </c>
      <c r="D202" t="s">
        <v>61</v>
      </c>
      <c r="E202" t="s">
        <v>476</v>
      </c>
      <c r="F202">
        <v>24</v>
      </c>
      <c r="G202" t="s">
        <v>67</v>
      </c>
      <c r="H202" s="9">
        <v>92903422</v>
      </c>
    </row>
    <row r="203" spans="2:8" x14ac:dyDescent="0.3">
      <c r="B203">
        <v>3</v>
      </c>
      <c r="C203" t="s">
        <v>477</v>
      </c>
      <c r="D203" t="s">
        <v>61</v>
      </c>
      <c r="E203" t="s">
        <v>478</v>
      </c>
      <c r="F203">
        <v>20</v>
      </c>
      <c r="G203" t="s">
        <v>67</v>
      </c>
      <c r="H203" s="9">
        <v>8263482</v>
      </c>
    </row>
    <row r="204" spans="2:8" x14ac:dyDescent="0.3">
      <c r="B204">
        <v>596</v>
      </c>
      <c r="C204" t="s">
        <v>479</v>
      </c>
      <c r="D204" t="s">
        <v>65</v>
      </c>
      <c r="E204" t="s">
        <v>480</v>
      </c>
      <c r="F204">
        <v>34</v>
      </c>
      <c r="G204" t="s">
        <v>67</v>
      </c>
      <c r="H204" s="9">
        <v>61320267</v>
      </c>
    </row>
    <row r="205" spans="2:8" x14ac:dyDescent="0.3">
      <c r="B205">
        <v>821</v>
      </c>
      <c r="C205" t="s">
        <v>481</v>
      </c>
      <c r="D205" t="s">
        <v>61</v>
      </c>
      <c r="E205" t="s">
        <v>482</v>
      </c>
      <c r="F205">
        <v>31</v>
      </c>
      <c r="G205" t="s">
        <v>67</v>
      </c>
      <c r="H205" s="9">
        <v>23304612</v>
      </c>
    </row>
    <row r="206" spans="2:8" x14ac:dyDescent="0.3">
      <c r="B206">
        <v>384</v>
      </c>
      <c r="C206" t="s">
        <v>483</v>
      </c>
      <c r="D206" t="s">
        <v>61</v>
      </c>
      <c r="E206" t="s">
        <v>484</v>
      </c>
      <c r="F206">
        <v>31</v>
      </c>
      <c r="G206" t="s">
        <v>67</v>
      </c>
      <c r="H206" s="9">
        <v>50429104</v>
      </c>
    </row>
    <row r="207" spans="2:8" x14ac:dyDescent="0.3">
      <c r="B207">
        <v>509</v>
      </c>
      <c r="C207" t="s">
        <v>485</v>
      </c>
      <c r="D207" t="s">
        <v>65</v>
      </c>
      <c r="E207" t="s">
        <v>486</v>
      </c>
      <c r="F207">
        <v>26</v>
      </c>
      <c r="G207" t="s">
        <v>102</v>
      </c>
      <c r="H207" s="9">
        <v>71725188</v>
      </c>
    </row>
    <row r="208" spans="2:8" x14ac:dyDescent="0.3">
      <c r="B208">
        <v>273</v>
      </c>
      <c r="C208" t="s">
        <v>487</v>
      </c>
      <c r="D208" t="s">
        <v>61</v>
      </c>
      <c r="E208" t="s">
        <v>488</v>
      </c>
      <c r="F208">
        <v>28</v>
      </c>
      <c r="G208" t="s">
        <v>91</v>
      </c>
      <c r="H208" s="9">
        <v>270983</v>
      </c>
    </row>
    <row r="209" spans="2:8" x14ac:dyDescent="0.3">
      <c r="B209">
        <v>1085</v>
      </c>
      <c r="C209" t="s">
        <v>489</v>
      </c>
      <c r="D209" t="s">
        <v>61</v>
      </c>
      <c r="E209" t="s">
        <v>490</v>
      </c>
      <c r="F209">
        <v>31</v>
      </c>
      <c r="G209" t="s">
        <v>194</v>
      </c>
      <c r="H209" s="9">
        <v>64673785</v>
      </c>
    </row>
    <row r="210" spans="2:8" x14ac:dyDescent="0.3">
      <c r="B210">
        <v>1085</v>
      </c>
      <c r="C210" t="s">
        <v>491</v>
      </c>
      <c r="D210" t="s">
        <v>61</v>
      </c>
      <c r="E210" t="s">
        <v>492</v>
      </c>
      <c r="F210">
        <v>26</v>
      </c>
      <c r="G210" t="s">
        <v>102</v>
      </c>
      <c r="H210" s="9">
        <v>5318407</v>
      </c>
    </row>
    <row r="211" spans="2:8" x14ac:dyDescent="0.3">
      <c r="B211">
        <v>1158</v>
      </c>
      <c r="C211" t="s">
        <v>493</v>
      </c>
      <c r="D211" t="s">
        <v>61</v>
      </c>
      <c r="E211" t="s">
        <v>494</v>
      </c>
      <c r="F211">
        <v>38</v>
      </c>
      <c r="G211" t="s">
        <v>67</v>
      </c>
      <c r="H211" s="9">
        <v>17018231</v>
      </c>
    </row>
    <row r="212" spans="2:8" x14ac:dyDescent="0.3">
      <c r="B212">
        <v>339</v>
      </c>
      <c r="C212" t="s">
        <v>495</v>
      </c>
      <c r="D212" t="s">
        <v>65</v>
      </c>
      <c r="E212" t="s">
        <v>496</v>
      </c>
      <c r="F212">
        <v>30</v>
      </c>
      <c r="G212" t="s">
        <v>67</v>
      </c>
      <c r="H212" s="9">
        <v>50332349</v>
      </c>
    </row>
    <row r="213" spans="2:8" x14ac:dyDescent="0.3">
      <c r="B213">
        <v>903</v>
      </c>
      <c r="C213" t="s">
        <v>497</v>
      </c>
      <c r="D213" t="s">
        <v>65</v>
      </c>
      <c r="E213" t="s">
        <v>498</v>
      </c>
      <c r="F213">
        <v>30</v>
      </c>
      <c r="G213" t="s">
        <v>88</v>
      </c>
      <c r="H213" s="9">
        <v>44566841</v>
      </c>
    </row>
    <row r="214" spans="2:8" x14ac:dyDescent="0.3">
      <c r="B214">
        <v>330</v>
      </c>
      <c r="C214" t="s">
        <v>499</v>
      </c>
      <c r="D214" t="s">
        <v>61</v>
      </c>
      <c r="E214" t="s">
        <v>500</v>
      </c>
      <c r="F214">
        <v>34</v>
      </c>
      <c r="G214" t="s">
        <v>67</v>
      </c>
      <c r="H214" s="9">
        <v>99289390</v>
      </c>
    </row>
    <row r="215" spans="2:8" x14ac:dyDescent="0.3">
      <c r="B215">
        <v>1255</v>
      </c>
      <c r="C215" t="s">
        <v>501</v>
      </c>
      <c r="D215" t="s">
        <v>61</v>
      </c>
      <c r="E215" t="s">
        <v>502</v>
      </c>
      <c r="F215">
        <v>23</v>
      </c>
      <c r="G215" t="s">
        <v>63</v>
      </c>
      <c r="H215" s="9">
        <v>52202617</v>
      </c>
    </row>
    <row r="216" spans="2:8" x14ac:dyDescent="0.3">
      <c r="B216">
        <v>354</v>
      </c>
      <c r="C216" t="s">
        <v>503</v>
      </c>
      <c r="D216" t="s">
        <v>61</v>
      </c>
      <c r="E216" t="s">
        <v>504</v>
      </c>
      <c r="F216">
        <v>41</v>
      </c>
      <c r="G216" t="s">
        <v>156</v>
      </c>
      <c r="H216" s="9">
        <v>90657262</v>
      </c>
    </row>
    <row r="217" spans="2:8" x14ac:dyDescent="0.3">
      <c r="B217">
        <v>1132</v>
      </c>
      <c r="C217" t="s">
        <v>505</v>
      </c>
      <c r="D217" t="s">
        <v>65</v>
      </c>
      <c r="E217" t="s">
        <v>506</v>
      </c>
      <c r="F217">
        <v>24</v>
      </c>
      <c r="G217" t="s">
        <v>67</v>
      </c>
      <c r="H217" s="9">
        <v>71944955</v>
      </c>
    </row>
    <row r="218" spans="2:8" x14ac:dyDescent="0.3">
      <c r="B218">
        <v>194</v>
      </c>
      <c r="C218" t="s">
        <v>507</v>
      </c>
      <c r="D218" t="s">
        <v>61</v>
      </c>
      <c r="E218" t="s">
        <v>508</v>
      </c>
      <c r="F218">
        <v>36</v>
      </c>
      <c r="G218" t="s">
        <v>102</v>
      </c>
      <c r="H218" s="9">
        <v>10116863</v>
      </c>
    </row>
    <row r="219" spans="2:8" x14ac:dyDescent="0.3">
      <c r="B219">
        <v>313</v>
      </c>
      <c r="C219" t="s">
        <v>509</v>
      </c>
      <c r="D219" t="s">
        <v>76</v>
      </c>
      <c r="E219" t="s">
        <v>510</v>
      </c>
      <c r="F219">
        <v>27</v>
      </c>
      <c r="G219" t="s">
        <v>156</v>
      </c>
      <c r="H219" s="9">
        <v>56699971</v>
      </c>
    </row>
    <row r="220" spans="2:8" x14ac:dyDescent="0.3">
      <c r="B220">
        <v>774</v>
      </c>
      <c r="C220" t="s">
        <v>511</v>
      </c>
      <c r="D220" t="s">
        <v>61</v>
      </c>
      <c r="E220" t="s">
        <v>512</v>
      </c>
      <c r="F220">
        <v>25</v>
      </c>
      <c r="G220" t="s">
        <v>67</v>
      </c>
      <c r="H220" s="9">
        <v>84346391</v>
      </c>
    </row>
    <row r="221" spans="2:8" x14ac:dyDescent="0.3">
      <c r="B221">
        <v>692</v>
      </c>
      <c r="C221" t="s">
        <v>513</v>
      </c>
      <c r="D221" t="s">
        <v>61</v>
      </c>
      <c r="E221" t="s">
        <v>514</v>
      </c>
      <c r="F221">
        <v>30</v>
      </c>
      <c r="G221" t="s">
        <v>102</v>
      </c>
      <c r="H221" s="9">
        <v>54287802</v>
      </c>
    </row>
    <row r="222" spans="2:8" x14ac:dyDescent="0.3">
      <c r="B222">
        <v>1196</v>
      </c>
      <c r="C222" t="s">
        <v>515</v>
      </c>
      <c r="D222" t="s">
        <v>65</v>
      </c>
      <c r="E222" t="s">
        <v>516</v>
      </c>
      <c r="F222">
        <v>43</v>
      </c>
      <c r="G222" t="s">
        <v>67</v>
      </c>
      <c r="H222" s="9">
        <v>79924091</v>
      </c>
    </row>
    <row r="223" spans="2:8" x14ac:dyDescent="0.3">
      <c r="B223">
        <v>1211</v>
      </c>
      <c r="C223" t="s">
        <v>517</v>
      </c>
      <c r="D223" t="s">
        <v>65</v>
      </c>
      <c r="E223" t="s">
        <v>518</v>
      </c>
      <c r="F223">
        <v>39</v>
      </c>
      <c r="G223" t="s">
        <v>67</v>
      </c>
      <c r="H223" s="9">
        <v>34931820</v>
      </c>
    </row>
    <row r="224" spans="2:8" x14ac:dyDescent="0.3">
      <c r="B224">
        <v>104</v>
      </c>
      <c r="C224" t="s">
        <v>519</v>
      </c>
      <c r="D224" t="s">
        <v>61</v>
      </c>
      <c r="E224" t="s">
        <v>520</v>
      </c>
      <c r="F224">
        <v>38</v>
      </c>
      <c r="G224" t="s">
        <v>67</v>
      </c>
      <c r="H224" s="9">
        <v>17776076</v>
      </c>
    </row>
    <row r="225" spans="2:8" x14ac:dyDescent="0.3">
      <c r="B225">
        <v>582</v>
      </c>
      <c r="C225" t="s">
        <v>521</v>
      </c>
      <c r="D225" t="s">
        <v>65</v>
      </c>
      <c r="E225" t="s">
        <v>522</v>
      </c>
      <c r="F225">
        <v>44</v>
      </c>
      <c r="G225" t="s">
        <v>67</v>
      </c>
      <c r="H225" s="9">
        <v>52238508</v>
      </c>
    </row>
    <row r="226" spans="2:8" x14ac:dyDescent="0.3">
      <c r="B226">
        <v>1201</v>
      </c>
      <c r="C226" t="s">
        <v>523</v>
      </c>
      <c r="D226" t="s">
        <v>61</v>
      </c>
      <c r="E226" t="s">
        <v>524</v>
      </c>
      <c r="F226">
        <v>27</v>
      </c>
      <c r="G226" t="s">
        <v>194</v>
      </c>
      <c r="H226" s="9">
        <v>92151211</v>
      </c>
    </row>
    <row r="227" spans="2:8" x14ac:dyDescent="0.3">
      <c r="B227">
        <v>897</v>
      </c>
      <c r="C227" t="s">
        <v>525</v>
      </c>
      <c r="D227" t="s">
        <v>61</v>
      </c>
      <c r="E227" t="s">
        <v>526</v>
      </c>
      <c r="F227">
        <v>21</v>
      </c>
      <c r="G227" t="s">
        <v>67</v>
      </c>
      <c r="H227" s="9">
        <v>32117672</v>
      </c>
    </row>
    <row r="228" spans="2:8" x14ac:dyDescent="0.3">
      <c r="B228">
        <v>123</v>
      </c>
      <c r="C228" t="s">
        <v>527</v>
      </c>
      <c r="D228" t="s">
        <v>61</v>
      </c>
      <c r="E228" t="s">
        <v>528</v>
      </c>
      <c r="F228">
        <v>31</v>
      </c>
      <c r="G228" t="s">
        <v>156</v>
      </c>
      <c r="H228" s="9">
        <v>61643490</v>
      </c>
    </row>
    <row r="229" spans="2:8" x14ac:dyDescent="0.3">
      <c r="B229">
        <v>816</v>
      </c>
      <c r="C229" t="s">
        <v>529</v>
      </c>
      <c r="D229" t="s">
        <v>61</v>
      </c>
      <c r="E229" t="s">
        <v>530</v>
      </c>
      <c r="F229">
        <v>35</v>
      </c>
      <c r="G229" t="s">
        <v>67</v>
      </c>
      <c r="H229" s="9">
        <v>29322153</v>
      </c>
    </row>
    <row r="230" spans="2:8" x14ac:dyDescent="0.3">
      <c r="B230">
        <v>1788</v>
      </c>
      <c r="C230" t="s">
        <v>531</v>
      </c>
      <c r="D230" t="s">
        <v>65</v>
      </c>
      <c r="E230" t="s">
        <v>532</v>
      </c>
      <c r="F230">
        <v>21</v>
      </c>
      <c r="G230" t="s">
        <v>67</v>
      </c>
      <c r="H230" s="9">
        <v>88795653</v>
      </c>
    </row>
    <row r="231" spans="2:8" x14ac:dyDescent="0.3">
      <c r="B231">
        <v>183</v>
      </c>
      <c r="C231" t="s">
        <v>533</v>
      </c>
      <c r="D231" t="s">
        <v>65</v>
      </c>
      <c r="E231" t="s">
        <v>534</v>
      </c>
      <c r="F231">
        <v>35</v>
      </c>
      <c r="G231" t="s">
        <v>63</v>
      </c>
      <c r="H231" s="9">
        <v>96149008</v>
      </c>
    </row>
    <row r="232" spans="2:8" x14ac:dyDescent="0.3">
      <c r="B232">
        <v>337</v>
      </c>
      <c r="C232" t="s">
        <v>535</v>
      </c>
      <c r="D232" t="s">
        <v>61</v>
      </c>
      <c r="E232" t="s">
        <v>536</v>
      </c>
      <c r="F232">
        <v>37</v>
      </c>
      <c r="G232" t="s">
        <v>67</v>
      </c>
      <c r="H232" s="9">
        <v>72610548</v>
      </c>
    </row>
    <row r="233" spans="2:8" x14ac:dyDescent="0.3">
      <c r="B233">
        <v>1429</v>
      </c>
      <c r="C233" t="s">
        <v>537</v>
      </c>
      <c r="D233" t="s">
        <v>65</v>
      </c>
      <c r="E233" t="s">
        <v>538</v>
      </c>
      <c r="F233">
        <v>24</v>
      </c>
      <c r="G233" t="s">
        <v>67</v>
      </c>
      <c r="H233" s="9">
        <v>75584674</v>
      </c>
    </row>
    <row r="234" spans="2:8" x14ac:dyDescent="0.3">
      <c r="B234">
        <v>669</v>
      </c>
      <c r="C234" t="s">
        <v>539</v>
      </c>
      <c r="D234" t="s">
        <v>65</v>
      </c>
      <c r="E234" t="s">
        <v>540</v>
      </c>
      <c r="F234">
        <v>31</v>
      </c>
      <c r="G234" t="s">
        <v>67</v>
      </c>
      <c r="H234" s="9">
        <v>22115583</v>
      </c>
    </row>
    <row r="235" spans="2:8" x14ac:dyDescent="0.3">
      <c r="B235">
        <v>1241</v>
      </c>
      <c r="C235" t="s">
        <v>541</v>
      </c>
      <c r="D235" t="s">
        <v>65</v>
      </c>
      <c r="E235" t="s">
        <v>542</v>
      </c>
      <c r="F235">
        <v>27</v>
      </c>
      <c r="G235" t="s">
        <v>67</v>
      </c>
      <c r="H235" s="9">
        <v>74183912</v>
      </c>
    </row>
    <row r="236" spans="2:8" x14ac:dyDescent="0.3">
      <c r="B236">
        <v>1075</v>
      </c>
      <c r="C236" t="s">
        <v>543</v>
      </c>
      <c r="D236" t="s">
        <v>61</v>
      </c>
      <c r="E236" t="s">
        <v>544</v>
      </c>
      <c r="F236">
        <v>42</v>
      </c>
      <c r="G236" t="s">
        <v>67</v>
      </c>
      <c r="H236" s="9">
        <v>97993746</v>
      </c>
    </row>
    <row r="237" spans="2:8" x14ac:dyDescent="0.3">
      <c r="B237">
        <v>585</v>
      </c>
      <c r="C237" t="s">
        <v>545</v>
      </c>
      <c r="D237" t="s">
        <v>76</v>
      </c>
      <c r="E237" t="s">
        <v>546</v>
      </c>
      <c r="F237">
        <v>23</v>
      </c>
      <c r="G237" t="s">
        <v>67</v>
      </c>
      <c r="H237" s="9">
        <v>94030042</v>
      </c>
    </row>
    <row r="238" spans="2:8" x14ac:dyDescent="0.3">
      <c r="B238">
        <v>1115</v>
      </c>
      <c r="C238" t="s">
        <v>547</v>
      </c>
      <c r="D238" t="s">
        <v>76</v>
      </c>
      <c r="E238" t="s">
        <v>548</v>
      </c>
      <c r="F238">
        <v>30</v>
      </c>
      <c r="G238" t="s">
        <v>259</v>
      </c>
      <c r="H238" s="9">
        <v>94497339</v>
      </c>
    </row>
    <row r="239" spans="2:8" x14ac:dyDescent="0.3">
      <c r="B239">
        <v>14</v>
      </c>
      <c r="C239" t="s">
        <v>549</v>
      </c>
      <c r="D239" t="s">
        <v>65</v>
      </c>
      <c r="E239" t="s">
        <v>550</v>
      </c>
      <c r="F239">
        <v>31</v>
      </c>
      <c r="G239" t="s">
        <v>102</v>
      </c>
      <c r="H239" s="9">
        <v>9878226</v>
      </c>
    </row>
    <row r="240" spans="2:8" x14ac:dyDescent="0.3">
      <c r="B240">
        <v>728</v>
      </c>
      <c r="C240" t="s">
        <v>551</v>
      </c>
      <c r="D240" t="s">
        <v>61</v>
      </c>
      <c r="E240" t="s">
        <v>552</v>
      </c>
      <c r="F240">
        <v>24</v>
      </c>
      <c r="G240" t="s">
        <v>74</v>
      </c>
      <c r="H240" s="9">
        <v>54004059</v>
      </c>
    </row>
    <row r="241" spans="2:8" x14ac:dyDescent="0.3">
      <c r="B241">
        <v>695</v>
      </c>
      <c r="C241" t="s">
        <v>553</v>
      </c>
      <c r="D241" t="s">
        <v>65</v>
      </c>
      <c r="E241" t="s">
        <v>554</v>
      </c>
      <c r="F241">
        <v>31</v>
      </c>
      <c r="G241" t="s">
        <v>67</v>
      </c>
      <c r="H241" s="9">
        <v>24419414</v>
      </c>
    </row>
    <row r="242" spans="2:8" x14ac:dyDescent="0.3">
      <c r="B242">
        <v>364</v>
      </c>
      <c r="C242" t="s">
        <v>555</v>
      </c>
      <c r="D242" t="s">
        <v>65</v>
      </c>
      <c r="E242" t="s">
        <v>556</v>
      </c>
      <c r="F242">
        <v>23</v>
      </c>
      <c r="G242" t="s">
        <v>67</v>
      </c>
      <c r="H242" s="9">
        <v>56082451</v>
      </c>
    </row>
    <row r="243" spans="2:8" x14ac:dyDescent="0.3">
      <c r="B243">
        <v>331</v>
      </c>
      <c r="C243" t="s">
        <v>557</v>
      </c>
      <c r="D243" t="s">
        <v>65</v>
      </c>
      <c r="E243" t="s">
        <v>558</v>
      </c>
      <c r="F243">
        <v>40</v>
      </c>
      <c r="G243" t="s">
        <v>67</v>
      </c>
      <c r="H243" s="9">
        <v>66456291</v>
      </c>
    </row>
    <row r="244" spans="2:8" x14ac:dyDescent="0.3">
      <c r="B244">
        <v>440</v>
      </c>
      <c r="C244" t="s">
        <v>559</v>
      </c>
      <c r="D244" t="s">
        <v>61</v>
      </c>
      <c r="E244" t="s">
        <v>560</v>
      </c>
      <c r="F244">
        <v>35</v>
      </c>
      <c r="G244" t="s">
        <v>74</v>
      </c>
      <c r="H244" s="9">
        <v>94464253</v>
      </c>
    </row>
    <row r="245" spans="2:8" x14ac:dyDescent="0.3">
      <c r="B245">
        <v>446</v>
      </c>
      <c r="C245" t="s">
        <v>561</v>
      </c>
      <c r="D245" t="s">
        <v>65</v>
      </c>
      <c r="E245" t="s">
        <v>562</v>
      </c>
      <c r="F245">
        <v>22</v>
      </c>
      <c r="G245" t="s">
        <v>67</v>
      </c>
      <c r="H245" s="9">
        <v>96079688</v>
      </c>
    </row>
    <row r="246" spans="2:8" x14ac:dyDescent="0.3">
      <c r="B246">
        <v>251</v>
      </c>
      <c r="C246" t="s">
        <v>563</v>
      </c>
      <c r="D246" t="s">
        <v>61</v>
      </c>
      <c r="E246" t="s">
        <v>564</v>
      </c>
      <c r="F246">
        <v>31</v>
      </c>
      <c r="G246" t="s">
        <v>102</v>
      </c>
      <c r="H246" s="9">
        <v>16729662</v>
      </c>
    </row>
    <row r="247" spans="2:8" x14ac:dyDescent="0.3">
      <c r="B247">
        <v>1024</v>
      </c>
      <c r="C247" t="s">
        <v>565</v>
      </c>
      <c r="D247" t="s">
        <v>61</v>
      </c>
      <c r="E247" t="s">
        <v>566</v>
      </c>
      <c r="F247">
        <v>27</v>
      </c>
      <c r="G247" t="s">
        <v>67</v>
      </c>
      <c r="H247" s="9">
        <v>19652946</v>
      </c>
    </row>
    <row r="248" spans="2:8" x14ac:dyDescent="0.3">
      <c r="B248">
        <v>1262</v>
      </c>
      <c r="C248" t="s">
        <v>567</v>
      </c>
      <c r="D248" t="s">
        <v>65</v>
      </c>
      <c r="E248" t="s">
        <v>568</v>
      </c>
      <c r="F248">
        <v>34</v>
      </c>
      <c r="G248" t="s">
        <v>67</v>
      </c>
      <c r="H248" s="9">
        <v>79167074</v>
      </c>
    </row>
    <row r="249" spans="2:8" x14ac:dyDescent="0.3">
      <c r="B249">
        <v>541</v>
      </c>
      <c r="C249" t="s">
        <v>569</v>
      </c>
      <c r="D249" t="s">
        <v>61</v>
      </c>
      <c r="E249" t="s">
        <v>570</v>
      </c>
      <c r="F249">
        <v>26</v>
      </c>
      <c r="G249" t="s">
        <v>67</v>
      </c>
      <c r="H249" s="9">
        <v>40023683</v>
      </c>
    </row>
    <row r="250" spans="2:8" x14ac:dyDescent="0.3">
      <c r="B250">
        <v>360</v>
      </c>
      <c r="C250" t="s">
        <v>571</v>
      </c>
      <c r="D250" t="s">
        <v>65</v>
      </c>
      <c r="E250" t="s">
        <v>572</v>
      </c>
      <c r="F250">
        <v>25</v>
      </c>
      <c r="G250" t="s">
        <v>67</v>
      </c>
      <c r="H250" s="9">
        <v>63055994</v>
      </c>
    </row>
    <row r="251" spans="2:8" x14ac:dyDescent="0.3">
      <c r="B251">
        <v>1062</v>
      </c>
      <c r="C251" t="s">
        <v>573</v>
      </c>
      <c r="D251" t="s">
        <v>76</v>
      </c>
      <c r="E251" t="s">
        <v>574</v>
      </c>
      <c r="F251">
        <v>18</v>
      </c>
      <c r="G251" t="s">
        <v>67</v>
      </c>
      <c r="H251" s="9">
        <v>84887614</v>
      </c>
    </row>
    <row r="252" spans="2:8" x14ac:dyDescent="0.3">
      <c r="B252">
        <v>195</v>
      </c>
      <c r="C252" t="s">
        <v>575</v>
      </c>
      <c r="D252" t="s">
        <v>61</v>
      </c>
      <c r="E252" t="s">
        <v>576</v>
      </c>
      <c r="F252">
        <v>29</v>
      </c>
      <c r="G252" t="s">
        <v>153</v>
      </c>
      <c r="H252" s="9">
        <v>54966815</v>
      </c>
    </row>
    <row r="253" spans="2:8" x14ac:dyDescent="0.3">
      <c r="B253">
        <v>299</v>
      </c>
      <c r="C253" t="s">
        <v>577</v>
      </c>
      <c r="D253" t="s">
        <v>65</v>
      </c>
      <c r="E253" t="s">
        <v>578</v>
      </c>
      <c r="F253">
        <v>20</v>
      </c>
      <c r="G253" t="s">
        <v>67</v>
      </c>
      <c r="H253" s="9">
        <v>76241856</v>
      </c>
    </row>
    <row r="254" spans="2:8" x14ac:dyDescent="0.3">
      <c r="B254">
        <v>1551</v>
      </c>
      <c r="C254" t="s">
        <v>579</v>
      </c>
      <c r="D254" t="s">
        <v>61</v>
      </c>
      <c r="E254" t="s">
        <v>580</v>
      </c>
      <c r="F254">
        <v>27</v>
      </c>
      <c r="G254" t="s">
        <v>67</v>
      </c>
      <c r="H254" s="9">
        <v>58577849</v>
      </c>
    </row>
    <row r="255" spans="2:8" x14ac:dyDescent="0.3">
      <c r="B255">
        <v>359</v>
      </c>
      <c r="C255" t="s">
        <v>581</v>
      </c>
      <c r="D255" t="s">
        <v>76</v>
      </c>
      <c r="E255" t="s">
        <v>582</v>
      </c>
      <c r="F255">
        <v>24</v>
      </c>
      <c r="G255" t="s">
        <v>428</v>
      </c>
      <c r="H255" s="9">
        <v>62333565</v>
      </c>
    </row>
    <row r="256" spans="2:8" x14ac:dyDescent="0.3">
      <c r="B256">
        <v>1122</v>
      </c>
      <c r="C256" t="s">
        <v>583</v>
      </c>
      <c r="D256" t="s">
        <v>61</v>
      </c>
      <c r="E256" t="s">
        <v>584</v>
      </c>
      <c r="F256">
        <v>35</v>
      </c>
      <c r="G256" t="s">
        <v>259</v>
      </c>
      <c r="H256" s="9">
        <v>12834136</v>
      </c>
    </row>
    <row r="257" spans="2:8" x14ac:dyDescent="0.3">
      <c r="B257">
        <v>824</v>
      </c>
      <c r="C257" t="s">
        <v>585</v>
      </c>
      <c r="D257" t="s">
        <v>76</v>
      </c>
      <c r="E257" t="s">
        <v>586</v>
      </c>
      <c r="F257">
        <v>27</v>
      </c>
      <c r="G257" t="s">
        <v>67</v>
      </c>
      <c r="H257" s="9">
        <v>35994109</v>
      </c>
    </row>
    <row r="258" spans="2:8" x14ac:dyDescent="0.3">
      <c r="B258">
        <v>928</v>
      </c>
      <c r="C258" t="s">
        <v>587</v>
      </c>
      <c r="D258" t="s">
        <v>76</v>
      </c>
      <c r="E258" t="s">
        <v>183</v>
      </c>
      <c r="F258">
        <v>24</v>
      </c>
      <c r="G258" t="s">
        <v>67</v>
      </c>
      <c r="H258" s="9">
        <v>9256373</v>
      </c>
    </row>
    <row r="259" spans="2:8" x14ac:dyDescent="0.3">
      <c r="B259">
        <v>12</v>
      </c>
      <c r="C259" t="s">
        <v>588</v>
      </c>
      <c r="D259" t="s">
        <v>61</v>
      </c>
      <c r="E259" t="s">
        <v>589</v>
      </c>
      <c r="F259">
        <v>32</v>
      </c>
      <c r="G259" t="s">
        <v>428</v>
      </c>
      <c r="H259" s="9">
        <v>20862927</v>
      </c>
    </row>
    <row r="260" spans="2:8" x14ac:dyDescent="0.3">
      <c r="B260">
        <v>1302</v>
      </c>
      <c r="C260" t="s">
        <v>590</v>
      </c>
      <c r="D260" t="s">
        <v>61</v>
      </c>
      <c r="E260" t="s">
        <v>591</v>
      </c>
      <c r="F260">
        <v>26</v>
      </c>
      <c r="G260" t="s">
        <v>67</v>
      </c>
      <c r="H260" s="9">
        <v>59604158</v>
      </c>
    </row>
    <row r="261" spans="2:8" x14ac:dyDescent="0.3">
      <c r="B261">
        <v>982</v>
      </c>
      <c r="C261" t="s">
        <v>592</v>
      </c>
      <c r="D261" t="s">
        <v>61</v>
      </c>
      <c r="E261" t="s">
        <v>593</v>
      </c>
      <c r="F261">
        <v>36</v>
      </c>
      <c r="G261" t="s">
        <v>63</v>
      </c>
      <c r="H261" s="9">
        <v>19138846</v>
      </c>
    </row>
    <row r="262" spans="2:8" x14ac:dyDescent="0.3">
      <c r="B262">
        <v>699</v>
      </c>
      <c r="C262" t="s">
        <v>594</v>
      </c>
      <c r="D262" t="s">
        <v>76</v>
      </c>
      <c r="E262" t="s">
        <v>595</v>
      </c>
      <c r="F262">
        <v>19</v>
      </c>
      <c r="G262" t="s">
        <v>67</v>
      </c>
      <c r="H262" s="9">
        <v>76330588</v>
      </c>
    </row>
    <row r="263" spans="2:8" x14ac:dyDescent="0.3">
      <c r="B263">
        <v>1386</v>
      </c>
      <c r="C263" t="s">
        <v>596</v>
      </c>
      <c r="D263" t="s">
        <v>65</v>
      </c>
      <c r="E263" t="s">
        <v>597</v>
      </c>
      <c r="F263">
        <v>41</v>
      </c>
      <c r="G263" t="s">
        <v>91</v>
      </c>
      <c r="H263" s="9">
        <v>3059537</v>
      </c>
    </row>
    <row r="264" spans="2:8" x14ac:dyDescent="0.3">
      <c r="B264">
        <v>1557</v>
      </c>
      <c r="C264" t="s">
        <v>598</v>
      </c>
      <c r="D264" t="s">
        <v>61</v>
      </c>
      <c r="E264" t="s">
        <v>599</v>
      </c>
      <c r="F264">
        <v>23</v>
      </c>
      <c r="G264" t="s">
        <v>67</v>
      </c>
      <c r="H264" s="9">
        <v>58126146</v>
      </c>
    </row>
    <row r="265" spans="2:8" x14ac:dyDescent="0.3">
      <c r="B265">
        <v>643</v>
      </c>
      <c r="C265" t="s">
        <v>600</v>
      </c>
      <c r="D265" t="s">
        <v>76</v>
      </c>
      <c r="E265" t="s">
        <v>601</v>
      </c>
      <c r="F265">
        <v>35</v>
      </c>
      <c r="G265" t="s">
        <v>153</v>
      </c>
      <c r="H265" s="9">
        <v>22438320</v>
      </c>
    </row>
    <row r="266" spans="2:8" x14ac:dyDescent="0.3">
      <c r="B266">
        <v>1095</v>
      </c>
      <c r="C266" t="s">
        <v>602</v>
      </c>
      <c r="D266" t="s">
        <v>61</v>
      </c>
      <c r="E266" t="s">
        <v>603</v>
      </c>
      <c r="F266">
        <v>29</v>
      </c>
      <c r="G266" t="s">
        <v>102</v>
      </c>
      <c r="H266" s="9">
        <v>45178217</v>
      </c>
    </row>
    <row r="267" spans="2:8" x14ac:dyDescent="0.3">
      <c r="B267">
        <v>1598</v>
      </c>
      <c r="C267" t="s">
        <v>604</v>
      </c>
      <c r="D267" t="s">
        <v>61</v>
      </c>
      <c r="E267" t="s">
        <v>605</v>
      </c>
      <c r="F267">
        <v>24</v>
      </c>
      <c r="G267" t="s">
        <v>259</v>
      </c>
      <c r="H267" s="9">
        <v>70939152</v>
      </c>
    </row>
    <row r="268" spans="2:8" x14ac:dyDescent="0.3">
      <c r="B268">
        <v>10</v>
      </c>
      <c r="C268" t="s">
        <v>606</v>
      </c>
      <c r="D268" t="s">
        <v>76</v>
      </c>
      <c r="E268" t="s">
        <v>607</v>
      </c>
      <c r="F268">
        <v>26</v>
      </c>
      <c r="G268" t="s">
        <v>67</v>
      </c>
      <c r="H268" s="9">
        <v>86947947</v>
      </c>
    </row>
    <row r="269" spans="2:8" x14ac:dyDescent="0.3">
      <c r="B269">
        <v>782</v>
      </c>
      <c r="C269" t="s">
        <v>608</v>
      </c>
      <c r="D269" t="s">
        <v>76</v>
      </c>
      <c r="E269" t="s">
        <v>609</v>
      </c>
      <c r="F269">
        <v>28</v>
      </c>
      <c r="G269" t="s">
        <v>67</v>
      </c>
      <c r="H269" s="9">
        <v>40591037</v>
      </c>
    </row>
    <row r="270" spans="2:8" x14ac:dyDescent="0.3">
      <c r="B270">
        <v>951</v>
      </c>
      <c r="C270" t="s">
        <v>610</v>
      </c>
      <c r="D270" t="s">
        <v>76</v>
      </c>
      <c r="E270" t="s">
        <v>611</v>
      </c>
      <c r="F270">
        <v>31</v>
      </c>
      <c r="G270" t="s">
        <v>67</v>
      </c>
      <c r="H270" s="9">
        <v>7286157</v>
      </c>
    </row>
    <row r="271" spans="2:8" x14ac:dyDescent="0.3">
      <c r="B271">
        <v>1009</v>
      </c>
      <c r="C271" t="s">
        <v>612</v>
      </c>
      <c r="D271" t="s">
        <v>65</v>
      </c>
      <c r="E271" t="s">
        <v>613</v>
      </c>
      <c r="F271">
        <v>40</v>
      </c>
      <c r="G271" t="s">
        <v>102</v>
      </c>
      <c r="H271" s="9">
        <v>89107108</v>
      </c>
    </row>
    <row r="272" spans="2:8" x14ac:dyDescent="0.3">
      <c r="B272">
        <v>363</v>
      </c>
      <c r="C272" t="s">
        <v>614</v>
      </c>
      <c r="D272" t="s">
        <v>76</v>
      </c>
      <c r="E272" t="s">
        <v>615</v>
      </c>
      <c r="F272">
        <v>18</v>
      </c>
      <c r="G272" t="s">
        <v>67</v>
      </c>
      <c r="H272" s="9">
        <v>30866995</v>
      </c>
    </row>
    <row r="273" spans="2:8" x14ac:dyDescent="0.3">
      <c r="B273">
        <v>1273</v>
      </c>
      <c r="C273" t="s">
        <v>616</v>
      </c>
      <c r="D273" t="s">
        <v>65</v>
      </c>
      <c r="E273" t="s">
        <v>617</v>
      </c>
      <c r="F273">
        <v>33</v>
      </c>
      <c r="G273" t="s">
        <v>67</v>
      </c>
      <c r="H273" s="9">
        <v>10147713</v>
      </c>
    </row>
    <row r="274" spans="2:8" x14ac:dyDescent="0.3">
      <c r="B274">
        <v>980</v>
      </c>
      <c r="C274" t="s">
        <v>618</v>
      </c>
      <c r="D274" t="s">
        <v>61</v>
      </c>
      <c r="E274" t="s">
        <v>619</v>
      </c>
      <c r="F274">
        <v>24</v>
      </c>
      <c r="G274" t="s">
        <v>67</v>
      </c>
      <c r="H274" s="9">
        <v>93926640</v>
      </c>
    </row>
    <row r="275" spans="2:8" x14ac:dyDescent="0.3">
      <c r="B275">
        <v>995</v>
      </c>
      <c r="C275" t="s">
        <v>620</v>
      </c>
      <c r="D275" t="s">
        <v>61</v>
      </c>
      <c r="E275" t="s">
        <v>621</v>
      </c>
      <c r="F275">
        <v>27</v>
      </c>
      <c r="G275" t="s">
        <v>67</v>
      </c>
      <c r="H275" s="9">
        <v>40681332</v>
      </c>
    </row>
    <row r="276" spans="2:8" x14ac:dyDescent="0.3">
      <c r="B276">
        <v>622</v>
      </c>
      <c r="C276" t="s">
        <v>622</v>
      </c>
      <c r="D276" t="s">
        <v>65</v>
      </c>
      <c r="E276" t="s">
        <v>623</v>
      </c>
      <c r="F276">
        <v>42</v>
      </c>
      <c r="G276" t="s">
        <v>67</v>
      </c>
      <c r="H276" s="9">
        <v>26492888</v>
      </c>
    </row>
    <row r="277" spans="2:8" x14ac:dyDescent="0.3">
      <c r="B277">
        <v>1391</v>
      </c>
      <c r="C277" t="s">
        <v>624</v>
      </c>
      <c r="D277" t="s">
        <v>61</v>
      </c>
      <c r="E277" t="s">
        <v>625</v>
      </c>
      <c r="F277">
        <v>41</v>
      </c>
      <c r="G277" t="s">
        <v>67</v>
      </c>
      <c r="H277" s="9">
        <v>84874504</v>
      </c>
    </row>
    <row r="278" spans="2:8" x14ac:dyDescent="0.3">
      <c r="B278">
        <v>38</v>
      </c>
      <c r="C278" t="s">
        <v>626</v>
      </c>
      <c r="D278" t="s">
        <v>61</v>
      </c>
      <c r="E278" t="s">
        <v>627</v>
      </c>
      <c r="F278">
        <v>44</v>
      </c>
      <c r="G278" t="s">
        <v>259</v>
      </c>
      <c r="H278" s="9">
        <v>77714354</v>
      </c>
    </row>
    <row r="279" spans="2:8" x14ac:dyDescent="0.3">
      <c r="B279">
        <v>1131</v>
      </c>
      <c r="C279" t="s">
        <v>628</v>
      </c>
      <c r="D279" t="s">
        <v>61</v>
      </c>
      <c r="E279" t="s">
        <v>629</v>
      </c>
      <c r="F279">
        <v>49</v>
      </c>
      <c r="G279" t="s">
        <v>74</v>
      </c>
      <c r="H279" s="9">
        <v>99697223</v>
      </c>
    </row>
    <row r="280" spans="2:8" x14ac:dyDescent="0.3">
      <c r="B280">
        <v>757</v>
      </c>
      <c r="C280" t="s">
        <v>630</v>
      </c>
      <c r="D280" t="s">
        <v>61</v>
      </c>
      <c r="E280" t="s">
        <v>631</v>
      </c>
      <c r="F280">
        <v>28</v>
      </c>
      <c r="G280" t="s">
        <v>67</v>
      </c>
      <c r="H280" s="9">
        <v>56589994</v>
      </c>
    </row>
    <row r="281" spans="2:8" x14ac:dyDescent="0.3">
      <c r="B281">
        <v>189</v>
      </c>
      <c r="C281" t="s">
        <v>632</v>
      </c>
      <c r="D281" t="s">
        <v>61</v>
      </c>
      <c r="E281" t="s">
        <v>633</v>
      </c>
      <c r="F281">
        <v>25</v>
      </c>
      <c r="G281" t="s">
        <v>428</v>
      </c>
      <c r="H281" s="9">
        <v>56071004</v>
      </c>
    </row>
    <row r="282" spans="2:8" x14ac:dyDescent="0.3">
      <c r="B282">
        <v>21</v>
      </c>
      <c r="C282" t="s">
        <v>634</v>
      </c>
      <c r="D282" t="s">
        <v>61</v>
      </c>
      <c r="E282" t="s">
        <v>635</v>
      </c>
      <c r="F282">
        <v>32</v>
      </c>
      <c r="G282" t="s">
        <v>67</v>
      </c>
      <c r="H282" s="9">
        <v>13222813</v>
      </c>
    </row>
    <row r="283" spans="2:8" x14ac:dyDescent="0.3">
      <c r="B283">
        <v>1741</v>
      </c>
      <c r="C283" t="s">
        <v>636</v>
      </c>
      <c r="D283" t="s">
        <v>61</v>
      </c>
      <c r="E283" t="s">
        <v>637</v>
      </c>
      <c r="F283">
        <v>30</v>
      </c>
      <c r="G283" t="s">
        <v>91</v>
      </c>
      <c r="H283" s="9">
        <v>98355964</v>
      </c>
    </row>
    <row r="284" spans="2:8" x14ac:dyDescent="0.3">
      <c r="B284">
        <v>994</v>
      </c>
      <c r="C284" t="s">
        <v>638</v>
      </c>
      <c r="D284" t="s">
        <v>65</v>
      </c>
      <c r="E284" t="s">
        <v>639</v>
      </c>
      <c r="F284">
        <v>20</v>
      </c>
      <c r="G284" t="s">
        <v>67</v>
      </c>
      <c r="H284" s="9">
        <v>92408380</v>
      </c>
    </row>
    <row r="285" spans="2:8" x14ac:dyDescent="0.3">
      <c r="B285">
        <v>490</v>
      </c>
      <c r="C285" t="s">
        <v>640</v>
      </c>
      <c r="D285" t="s">
        <v>76</v>
      </c>
      <c r="E285" t="s">
        <v>641</v>
      </c>
      <c r="F285">
        <v>21</v>
      </c>
      <c r="G285" t="s">
        <v>67</v>
      </c>
      <c r="H285" s="9">
        <v>78837436</v>
      </c>
    </row>
    <row r="286" spans="2:8" x14ac:dyDescent="0.3">
      <c r="B286">
        <v>1356</v>
      </c>
      <c r="C286" t="s">
        <v>642</v>
      </c>
      <c r="D286" t="s">
        <v>76</v>
      </c>
      <c r="E286" t="s">
        <v>643</v>
      </c>
      <c r="F286">
        <v>24</v>
      </c>
      <c r="G286" t="s">
        <v>67</v>
      </c>
      <c r="H286" s="9">
        <v>5689953</v>
      </c>
    </row>
    <row r="287" spans="2:8" x14ac:dyDescent="0.3">
      <c r="B287">
        <v>1070</v>
      </c>
      <c r="C287" t="s">
        <v>644</v>
      </c>
      <c r="D287" t="s">
        <v>61</v>
      </c>
      <c r="E287" t="s">
        <v>645</v>
      </c>
      <c r="F287">
        <v>45</v>
      </c>
      <c r="G287" t="s">
        <v>67</v>
      </c>
      <c r="H287" s="9">
        <v>57906455</v>
      </c>
    </row>
    <row r="288" spans="2:8" x14ac:dyDescent="0.3">
      <c r="B288">
        <v>48</v>
      </c>
      <c r="C288" t="s">
        <v>646</v>
      </c>
      <c r="D288" t="s">
        <v>65</v>
      </c>
      <c r="E288" t="s">
        <v>647</v>
      </c>
      <c r="F288">
        <v>23</v>
      </c>
      <c r="G288" t="s">
        <v>67</v>
      </c>
      <c r="H288" s="9">
        <v>70336071</v>
      </c>
    </row>
    <row r="289" spans="2:8" x14ac:dyDescent="0.3">
      <c r="B289">
        <v>872</v>
      </c>
      <c r="C289" t="s">
        <v>648</v>
      </c>
      <c r="D289" t="s">
        <v>65</v>
      </c>
      <c r="E289" t="s">
        <v>649</v>
      </c>
      <c r="F289">
        <v>21</v>
      </c>
      <c r="G289" t="s">
        <v>67</v>
      </c>
      <c r="H289" s="9">
        <v>71993937</v>
      </c>
    </row>
    <row r="290" spans="2:8" x14ac:dyDescent="0.3">
      <c r="B290">
        <v>1448</v>
      </c>
      <c r="C290" t="s">
        <v>650</v>
      </c>
      <c r="D290" t="s">
        <v>76</v>
      </c>
      <c r="E290" t="s">
        <v>651</v>
      </c>
      <c r="F290">
        <v>29</v>
      </c>
      <c r="G290" t="s">
        <v>88</v>
      </c>
      <c r="H290" s="9">
        <v>14075264</v>
      </c>
    </row>
    <row r="291" spans="2:8" x14ac:dyDescent="0.3">
      <c r="B291">
        <v>245</v>
      </c>
      <c r="C291" t="s">
        <v>652</v>
      </c>
      <c r="D291" t="s">
        <v>65</v>
      </c>
      <c r="E291" t="s">
        <v>607</v>
      </c>
      <c r="F291">
        <v>26</v>
      </c>
      <c r="G291" t="s">
        <v>67</v>
      </c>
      <c r="H291" s="9">
        <v>71196555</v>
      </c>
    </row>
    <row r="292" spans="2:8" x14ac:dyDescent="0.3">
      <c r="B292">
        <v>323</v>
      </c>
      <c r="C292" t="s">
        <v>653</v>
      </c>
      <c r="D292" t="s">
        <v>76</v>
      </c>
      <c r="E292" t="s">
        <v>654</v>
      </c>
      <c r="F292">
        <v>31</v>
      </c>
      <c r="G292" t="s">
        <v>67</v>
      </c>
      <c r="H292" s="9">
        <v>50466609</v>
      </c>
    </row>
    <row r="293" spans="2:8" x14ac:dyDescent="0.3">
      <c r="B293">
        <v>1297</v>
      </c>
      <c r="C293" t="s">
        <v>655</v>
      </c>
      <c r="D293" t="s">
        <v>65</v>
      </c>
      <c r="E293" t="s">
        <v>656</v>
      </c>
      <c r="F293">
        <v>33</v>
      </c>
      <c r="G293" t="s">
        <v>194</v>
      </c>
      <c r="H293" s="9">
        <v>19272090</v>
      </c>
    </row>
    <row r="294" spans="2:8" x14ac:dyDescent="0.3">
      <c r="B294">
        <v>897</v>
      </c>
      <c r="C294" t="s">
        <v>657</v>
      </c>
      <c r="D294" t="s">
        <v>61</v>
      </c>
      <c r="E294" t="s">
        <v>658</v>
      </c>
      <c r="F294">
        <v>29</v>
      </c>
      <c r="G294" t="s">
        <v>67</v>
      </c>
      <c r="H294" s="9">
        <v>81500581</v>
      </c>
    </row>
    <row r="295" spans="2:8" x14ac:dyDescent="0.3">
      <c r="B295">
        <v>35</v>
      </c>
      <c r="C295" t="s">
        <v>659</v>
      </c>
      <c r="D295" t="s">
        <v>61</v>
      </c>
      <c r="E295" t="s">
        <v>660</v>
      </c>
      <c r="F295">
        <v>46</v>
      </c>
      <c r="G295" t="s">
        <v>67</v>
      </c>
      <c r="H295" s="9">
        <v>80413800</v>
      </c>
    </row>
    <row r="296" spans="2:8" x14ac:dyDescent="0.3">
      <c r="B296">
        <v>41</v>
      </c>
      <c r="C296" t="s">
        <v>661</v>
      </c>
      <c r="D296" t="s">
        <v>61</v>
      </c>
      <c r="E296" t="s">
        <v>662</v>
      </c>
      <c r="F296">
        <v>28</v>
      </c>
      <c r="G296" t="s">
        <v>102</v>
      </c>
      <c r="H296" s="9">
        <v>38337817</v>
      </c>
    </row>
    <row r="297" spans="2:8" x14ac:dyDescent="0.3">
      <c r="B297">
        <v>1667</v>
      </c>
      <c r="C297" t="s">
        <v>663</v>
      </c>
      <c r="D297" t="s">
        <v>61</v>
      </c>
      <c r="E297" t="s">
        <v>664</v>
      </c>
      <c r="F297">
        <v>27</v>
      </c>
      <c r="G297" t="s">
        <v>67</v>
      </c>
      <c r="H297" s="9">
        <v>84255801</v>
      </c>
    </row>
    <row r="298" spans="2:8" x14ac:dyDescent="0.3">
      <c r="B298">
        <v>1436</v>
      </c>
      <c r="C298" t="s">
        <v>665</v>
      </c>
      <c r="D298" t="s">
        <v>65</v>
      </c>
      <c r="E298" t="s">
        <v>666</v>
      </c>
      <c r="F298">
        <v>32</v>
      </c>
      <c r="G298" t="s">
        <v>67</v>
      </c>
      <c r="H298" s="9">
        <v>49074973</v>
      </c>
    </row>
    <row r="299" spans="2:8" x14ac:dyDescent="0.3">
      <c r="B299">
        <v>1124</v>
      </c>
      <c r="C299" t="s">
        <v>667</v>
      </c>
      <c r="D299" t="s">
        <v>65</v>
      </c>
      <c r="E299" t="s">
        <v>668</v>
      </c>
      <c r="F299">
        <v>25</v>
      </c>
      <c r="G299" t="s">
        <v>156</v>
      </c>
      <c r="H299" s="9">
        <v>11929968</v>
      </c>
    </row>
    <row r="300" spans="2:8" x14ac:dyDescent="0.3">
      <c r="B300">
        <v>1053</v>
      </c>
      <c r="C300" t="s">
        <v>669</v>
      </c>
      <c r="D300" t="s">
        <v>61</v>
      </c>
      <c r="E300" t="s">
        <v>670</v>
      </c>
      <c r="F300">
        <v>29</v>
      </c>
      <c r="G300" t="s">
        <v>67</v>
      </c>
      <c r="H300" s="9">
        <v>60878322</v>
      </c>
    </row>
    <row r="301" spans="2:8" x14ac:dyDescent="0.3">
      <c r="B301">
        <v>915</v>
      </c>
      <c r="C301" t="s">
        <v>671</v>
      </c>
      <c r="D301" t="s">
        <v>65</v>
      </c>
      <c r="E301" t="s">
        <v>672</v>
      </c>
      <c r="F301">
        <v>25</v>
      </c>
      <c r="G301" t="s">
        <v>67</v>
      </c>
      <c r="H301" s="9">
        <v>79608934</v>
      </c>
    </row>
    <row r="302" spans="2:8" x14ac:dyDescent="0.3">
      <c r="B302">
        <v>1076</v>
      </c>
      <c r="C302" t="s">
        <v>673</v>
      </c>
      <c r="D302" t="s">
        <v>61</v>
      </c>
      <c r="E302" t="s">
        <v>674</v>
      </c>
      <c r="F302">
        <v>27</v>
      </c>
      <c r="G302" t="s">
        <v>102</v>
      </c>
      <c r="H302" s="9">
        <v>62531967</v>
      </c>
    </row>
    <row r="303" spans="2:8" x14ac:dyDescent="0.3">
      <c r="B303">
        <v>1684</v>
      </c>
      <c r="C303" t="s">
        <v>675</v>
      </c>
      <c r="D303" t="s">
        <v>61</v>
      </c>
      <c r="E303" t="s">
        <v>676</v>
      </c>
      <c r="F303">
        <v>27</v>
      </c>
      <c r="G303" t="s">
        <v>156</v>
      </c>
      <c r="H303" s="9">
        <v>79930020</v>
      </c>
    </row>
    <row r="304" spans="2:8" x14ac:dyDescent="0.3">
      <c r="B304">
        <v>385</v>
      </c>
      <c r="C304" t="s">
        <v>677</v>
      </c>
      <c r="D304" t="s">
        <v>61</v>
      </c>
      <c r="E304" t="s">
        <v>678</v>
      </c>
      <c r="F304">
        <v>29</v>
      </c>
      <c r="G304" t="s">
        <v>102</v>
      </c>
      <c r="H304" s="9">
        <v>98696470</v>
      </c>
    </row>
    <row r="305" spans="2:8" x14ac:dyDescent="0.3">
      <c r="B305">
        <v>1583</v>
      </c>
      <c r="C305" t="s">
        <v>679</v>
      </c>
      <c r="D305" t="s">
        <v>61</v>
      </c>
      <c r="E305" t="s">
        <v>680</v>
      </c>
      <c r="F305">
        <v>26</v>
      </c>
      <c r="G305" t="s">
        <v>194</v>
      </c>
      <c r="H305" s="9">
        <v>7222725</v>
      </c>
    </row>
    <row r="306" spans="2:8" x14ac:dyDescent="0.3">
      <c r="B306">
        <v>748</v>
      </c>
      <c r="C306" t="s">
        <v>681</v>
      </c>
      <c r="D306" t="s">
        <v>65</v>
      </c>
      <c r="E306" t="s">
        <v>682</v>
      </c>
      <c r="F306">
        <v>24</v>
      </c>
      <c r="G306" t="s">
        <v>67</v>
      </c>
      <c r="H306" s="9">
        <v>51910515</v>
      </c>
    </row>
    <row r="307" spans="2:8" x14ac:dyDescent="0.3">
      <c r="B307">
        <v>634</v>
      </c>
      <c r="C307" t="s">
        <v>683</v>
      </c>
      <c r="D307" t="s">
        <v>61</v>
      </c>
      <c r="E307" t="s">
        <v>684</v>
      </c>
      <c r="F307">
        <v>28</v>
      </c>
      <c r="G307" t="s">
        <v>67</v>
      </c>
      <c r="H307" s="9">
        <v>86485277</v>
      </c>
    </row>
    <row r="308" spans="2:8" x14ac:dyDescent="0.3">
      <c r="B308">
        <v>992</v>
      </c>
      <c r="C308" t="s">
        <v>685</v>
      </c>
      <c r="D308" t="s">
        <v>61</v>
      </c>
      <c r="E308" t="s">
        <v>686</v>
      </c>
      <c r="F308">
        <v>34</v>
      </c>
      <c r="G308" t="s">
        <v>67</v>
      </c>
      <c r="H308" s="9">
        <v>6822950</v>
      </c>
    </row>
    <row r="309" spans="2:8" x14ac:dyDescent="0.3">
      <c r="B309">
        <v>1143</v>
      </c>
      <c r="C309" t="s">
        <v>687</v>
      </c>
      <c r="D309" t="s">
        <v>61</v>
      </c>
      <c r="E309" t="s">
        <v>688</v>
      </c>
      <c r="F309">
        <v>44</v>
      </c>
      <c r="G309" t="s">
        <v>67</v>
      </c>
      <c r="H309" s="9">
        <v>95911676</v>
      </c>
    </row>
    <row r="310" spans="2:8" x14ac:dyDescent="0.3">
      <c r="B310">
        <v>633</v>
      </c>
      <c r="C310" t="s">
        <v>683</v>
      </c>
      <c r="D310" t="s">
        <v>61</v>
      </c>
      <c r="E310" t="s">
        <v>376</v>
      </c>
      <c r="F310">
        <v>25</v>
      </c>
      <c r="G310" t="s">
        <v>88</v>
      </c>
      <c r="H310" s="9">
        <v>41464047</v>
      </c>
    </row>
    <row r="311" spans="2:8" x14ac:dyDescent="0.3">
      <c r="B311">
        <v>11</v>
      </c>
      <c r="C311" t="s">
        <v>689</v>
      </c>
      <c r="D311" t="s">
        <v>61</v>
      </c>
      <c r="E311" t="s">
        <v>690</v>
      </c>
      <c r="F311">
        <v>28</v>
      </c>
      <c r="G311" t="s">
        <v>67</v>
      </c>
      <c r="H311" s="9">
        <v>17129224</v>
      </c>
    </row>
    <row r="312" spans="2:8" x14ac:dyDescent="0.3">
      <c r="B312">
        <v>994</v>
      </c>
      <c r="C312" t="s">
        <v>691</v>
      </c>
      <c r="D312" t="s">
        <v>61</v>
      </c>
      <c r="E312" t="s">
        <v>692</v>
      </c>
      <c r="F312">
        <v>28</v>
      </c>
      <c r="G312" t="s">
        <v>67</v>
      </c>
      <c r="H312" s="9">
        <v>17019306</v>
      </c>
    </row>
    <row r="313" spans="2:8" x14ac:dyDescent="0.3">
      <c r="B313">
        <v>919</v>
      </c>
      <c r="C313" t="s">
        <v>693</v>
      </c>
      <c r="D313" t="s">
        <v>65</v>
      </c>
      <c r="E313" t="s">
        <v>694</v>
      </c>
      <c r="F313">
        <v>26</v>
      </c>
      <c r="G313" t="s">
        <v>91</v>
      </c>
      <c r="H313" s="9">
        <v>16235359</v>
      </c>
    </row>
    <row r="314" spans="2:8" x14ac:dyDescent="0.3">
      <c r="B314">
        <v>301</v>
      </c>
      <c r="C314" t="s">
        <v>695</v>
      </c>
      <c r="D314" t="s">
        <v>61</v>
      </c>
      <c r="E314" t="s">
        <v>696</v>
      </c>
      <c r="F314">
        <v>27</v>
      </c>
      <c r="G314" t="s">
        <v>63</v>
      </c>
      <c r="H314" s="9">
        <v>27181690</v>
      </c>
    </row>
    <row r="315" spans="2:8" x14ac:dyDescent="0.3">
      <c r="B315">
        <v>727</v>
      </c>
      <c r="C315" t="s">
        <v>697</v>
      </c>
      <c r="D315" t="s">
        <v>61</v>
      </c>
      <c r="E315" t="s">
        <v>698</v>
      </c>
      <c r="F315">
        <v>23</v>
      </c>
      <c r="G315" t="s">
        <v>153</v>
      </c>
      <c r="H315" s="9">
        <v>60502612</v>
      </c>
    </row>
    <row r="316" spans="2:8" x14ac:dyDescent="0.3">
      <c r="B316">
        <v>152</v>
      </c>
      <c r="C316" t="s">
        <v>699</v>
      </c>
      <c r="D316" t="s">
        <v>61</v>
      </c>
      <c r="E316" t="s">
        <v>700</v>
      </c>
      <c r="F316">
        <v>27</v>
      </c>
      <c r="G316" t="s">
        <v>156</v>
      </c>
      <c r="H316" s="9">
        <v>27609940</v>
      </c>
    </row>
    <row r="317" spans="2:8" x14ac:dyDescent="0.3">
      <c r="B317">
        <v>163</v>
      </c>
      <c r="C317" t="s">
        <v>701</v>
      </c>
      <c r="D317" t="s">
        <v>76</v>
      </c>
      <c r="E317" t="s">
        <v>702</v>
      </c>
      <c r="F317">
        <v>18</v>
      </c>
      <c r="G317" t="s">
        <v>67</v>
      </c>
      <c r="H317" s="9">
        <v>57869571</v>
      </c>
    </row>
    <row r="318" spans="2:8" x14ac:dyDescent="0.3">
      <c r="B318">
        <v>117</v>
      </c>
      <c r="C318" t="s">
        <v>703</v>
      </c>
      <c r="D318" t="s">
        <v>61</v>
      </c>
      <c r="E318" t="s">
        <v>704</v>
      </c>
      <c r="F318">
        <v>39</v>
      </c>
      <c r="G318" t="s">
        <v>67</v>
      </c>
      <c r="H318" s="9">
        <v>50121990</v>
      </c>
    </row>
    <row r="319" spans="2:8" x14ac:dyDescent="0.3">
      <c r="B319">
        <v>321</v>
      </c>
      <c r="C319" t="s">
        <v>705</v>
      </c>
      <c r="D319" t="s">
        <v>65</v>
      </c>
      <c r="E319" t="s">
        <v>706</v>
      </c>
      <c r="F319">
        <v>35</v>
      </c>
      <c r="G319" t="s">
        <v>67</v>
      </c>
      <c r="H319" s="9">
        <v>80412123</v>
      </c>
    </row>
    <row r="320" spans="2:8" x14ac:dyDescent="0.3">
      <c r="B320">
        <v>585</v>
      </c>
      <c r="C320" t="s">
        <v>707</v>
      </c>
      <c r="D320" t="s">
        <v>61</v>
      </c>
      <c r="E320" t="s">
        <v>708</v>
      </c>
      <c r="F320">
        <v>27</v>
      </c>
      <c r="G320" t="s">
        <v>67</v>
      </c>
      <c r="H320" s="9">
        <v>29764561</v>
      </c>
    </row>
    <row r="321" spans="2:8" x14ac:dyDescent="0.3">
      <c r="B321">
        <v>516</v>
      </c>
      <c r="C321" t="s">
        <v>709</v>
      </c>
      <c r="D321" t="s">
        <v>61</v>
      </c>
      <c r="E321" t="s">
        <v>710</v>
      </c>
      <c r="F321">
        <v>35</v>
      </c>
      <c r="G321" t="s">
        <v>67</v>
      </c>
      <c r="H321" s="9">
        <v>82010628</v>
      </c>
    </row>
    <row r="322" spans="2:8" x14ac:dyDescent="0.3">
      <c r="B322">
        <v>203</v>
      </c>
      <c r="C322" t="s">
        <v>711</v>
      </c>
      <c r="D322" t="s">
        <v>61</v>
      </c>
      <c r="E322" t="s">
        <v>712</v>
      </c>
      <c r="F322">
        <v>42</v>
      </c>
      <c r="G322" t="s">
        <v>102</v>
      </c>
      <c r="H322" s="9">
        <v>40197026</v>
      </c>
    </row>
    <row r="323" spans="2:8" x14ac:dyDescent="0.3">
      <c r="B323">
        <v>805</v>
      </c>
      <c r="C323" t="s">
        <v>713</v>
      </c>
      <c r="D323" t="s">
        <v>65</v>
      </c>
      <c r="E323" t="s">
        <v>714</v>
      </c>
      <c r="F323">
        <v>22</v>
      </c>
      <c r="G323" t="s">
        <v>67</v>
      </c>
      <c r="H323" s="9">
        <v>58903862</v>
      </c>
    </row>
    <row r="324" spans="2:8" x14ac:dyDescent="0.3">
      <c r="B324">
        <v>1327</v>
      </c>
      <c r="C324" t="s">
        <v>715</v>
      </c>
      <c r="D324" t="s">
        <v>65</v>
      </c>
      <c r="E324" t="s">
        <v>716</v>
      </c>
      <c r="F324">
        <v>33</v>
      </c>
      <c r="G324" t="s">
        <v>91</v>
      </c>
      <c r="H324" s="9">
        <v>39306394</v>
      </c>
    </row>
    <row r="325" spans="2:8" x14ac:dyDescent="0.3">
      <c r="B325">
        <v>1633</v>
      </c>
      <c r="C325" t="s">
        <v>717</v>
      </c>
      <c r="D325" t="s">
        <v>65</v>
      </c>
      <c r="E325" t="s">
        <v>718</v>
      </c>
      <c r="F325">
        <v>25</v>
      </c>
      <c r="G325" t="s">
        <v>67</v>
      </c>
      <c r="H325" s="9">
        <v>30506560</v>
      </c>
    </row>
    <row r="326" spans="2:8" x14ac:dyDescent="0.3">
      <c r="B326">
        <v>602</v>
      </c>
      <c r="C326" t="s">
        <v>719</v>
      </c>
      <c r="D326" t="s">
        <v>61</v>
      </c>
      <c r="E326" t="s">
        <v>720</v>
      </c>
      <c r="F326">
        <v>26</v>
      </c>
      <c r="G326" t="s">
        <v>67</v>
      </c>
      <c r="H326" s="9">
        <v>15952912</v>
      </c>
    </row>
    <row r="327" spans="2:8" x14ac:dyDescent="0.3">
      <c r="B327">
        <v>543</v>
      </c>
      <c r="C327" t="s">
        <v>721</v>
      </c>
      <c r="D327" t="s">
        <v>61</v>
      </c>
      <c r="E327" t="s">
        <v>722</v>
      </c>
      <c r="F327">
        <v>27</v>
      </c>
      <c r="G327" t="s">
        <v>67</v>
      </c>
      <c r="H327" s="9">
        <v>40011231</v>
      </c>
    </row>
    <row r="328" spans="2:8" x14ac:dyDescent="0.3">
      <c r="B328">
        <v>581</v>
      </c>
      <c r="C328" t="s">
        <v>723</v>
      </c>
      <c r="D328" t="s">
        <v>61</v>
      </c>
      <c r="E328" t="s">
        <v>724</v>
      </c>
      <c r="F328">
        <v>31</v>
      </c>
      <c r="G328" t="s">
        <v>102</v>
      </c>
      <c r="H328" s="9">
        <v>45696975</v>
      </c>
    </row>
    <row r="329" spans="2:8" x14ac:dyDescent="0.3">
      <c r="B329">
        <v>668</v>
      </c>
      <c r="C329" t="s">
        <v>725</v>
      </c>
      <c r="D329" t="s">
        <v>65</v>
      </c>
      <c r="E329" t="s">
        <v>726</v>
      </c>
      <c r="F329">
        <v>40</v>
      </c>
      <c r="G329" t="s">
        <v>156</v>
      </c>
      <c r="H329" s="9">
        <v>94365514</v>
      </c>
    </row>
    <row r="330" spans="2:8" x14ac:dyDescent="0.3">
      <c r="B330">
        <v>523</v>
      </c>
      <c r="C330" t="s">
        <v>727</v>
      </c>
      <c r="D330" t="s">
        <v>65</v>
      </c>
      <c r="E330" t="s">
        <v>73</v>
      </c>
      <c r="F330">
        <v>26</v>
      </c>
      <c r="G330" t="s">
        <v>67</v>
      </c>
      <c r="H330" s="9">
        <v>83036568</v>
      </c>
    </row>
    <row r="331" spans="2:8" x14ac:dyDescent="0.3">
      <c r="B331">
        <v>287</v>
      </c>
      <c r="C331" t="s">
        <v>728</v>
      </c>
      <c r="D331" t="s">
        <v>76</v>
      </c>
      <c r="E331" t="s">
        <v>729</v>
      </c>
      <c r="F331">
        <v>25</v>
      </c>
      <c r="G331" t="s">
        <v>67</v>
      </c>
      <c r="H331" s="9">
        <v>91756394</v>
      </c>
    </row>
    <row r="332" spans="2:8" x14ac:dyDescent="0.3">
      <c r="B332">
        <v>1566</v>
      </c>
      <c r="C332" t="s">
        <v>730</v>
      </c>
      <c r="D332" t="s">
        <v>65</v>
      </c>
      <c r="E332" t="s">
        <v>731</v>
      </c>
      <c r="F332">
        <v>27</v>
      </c>
      <c r="G332" t="s">
        <v>67</v>
      </c>
      <c r="H332" s="9">
        <v>38398199</v>
      </c>
    </row>
    <row r="333" spans="2:8" x14ac:dyDescent="0.3">
      <c r="B333">
        <v>41</v>
      </c>
      <c r="C333" t="s">
        <v>732</v>
      </c>
      <c r="D333" t="s">
        <v>65</v>
      </c>
      <c r="E333" t="s">
        <v>733</v>
      </c>
      <c r="F333">
        <v>28</v>
      </c>
      <c r="G333" t="s">
        <v>167</v>
      </c>
      <c r="H333" s="9">
        <v>4023602</v>
      </c>
    </row>
    <row r="334" spans="2:8" x14ac:dyDescent="0.3">
      <c r="B334">
        <v>1747</v>
      </c>
      <c r="C334" t="s">
        <v>734</v>
      </c>
      <c r="D334" t="s">
        <v>61</v>
      </c>
      <c r="E334" t="s">
        <v>735</v>
      </c>
      <c r="F334">
        <v>34</v>
      </c>
      <c r="G334" t="s">
        <v>67</v>
      </c>
      <c r="H334" s="9">
        <v>42635760</v>
      </c>
    </row>
    <row r="335" spans="2:8" x14ac:dyDescent="0.3">
      <c r="B335">
        <v>990</v>
      </c>
      <c r="C335" t="s">
        <v>736</v>
      </c>
      <c r="D335" t="s">
        <v>76</v>
      </c>
      <c r="E335" t="s">
        <v>737</v>
      </c>
      <c r="F335">
        <v>28</v>
      </c>
      <c r="G335" t="s">
        <v>91</v>
      </c>
      <c r="H335" s="9">
        <v>7985319</v>
      </c>
    </row>
    <row r="336" spans="2:8" x14ac:dyDescent="0.3">
      <c r="B336">
        <v>775</v>
      </c>
      <c r="C336" t="s">
        <v>738</v>
      </c>
      <c r="D336" t="s">
        <v>61</v>
      </c>
      <c r="E336" t="s">
        <v>739</v>
      </c>
      <c r="F336">
        <v>30</v>
      </c>
      <c r="G336" t="s">
        <v>67</v>
      </c>
      <c r="H336" s="9">
        <v>80947941</v>
      </c>
    </row>
    <row r="337" spans="2:8" x14ac:dyDescent="0.3">
      <c r="B337">
        <v>236</v>
      </c>
      <c r="C337" t="s">
        <v>740</v>
      </c>
      <c r="D337" t="s">
        <v>76</v>
      </c>
      <c r="E337" t="s">
        <v>741</v>
      </c>
      <c r="F337">
        <v>27</v>
      </c>
      <c r="G337" t="s">
        <v>67</v>
      </c>
      <c r="H337" s="9">
        <v>12926756</v>
      </c>
    </row>
    <row r="338" spans="2:8" x14ac:dyDescent="0.3">
      <c r="B338">
        <v>267</v>
      </c>
      <c r="C338" t="s">
        <v>742</v>
      </c>
      <c r="D338" t="s">
        <v>61</v>
      </c>
      <c r="E338" t="s">
        <v>743</v>
      </c>
      <c r="F338">
        <v>20</v>
      </c>
      <c r="G338" t="s">
        <v>67</v>
      </c>
      <c r="H338" s="9">
        <v>41272969</v>
      </c>
    </row>
    <row r="339" spans="2:8" x14ac:dyDescent="0.3">
      <c r="B339">
        <v>348</v>
      </c>
      <c r="C339" t="s">
        <v>744</v>
      </c>
      <c r="D339" t="s">
        <v>61</v>
      </c>
      <c r="E339" t="s">
        <v>745</v>
      </c>
      <c r="F339">
        <v>25</v>
      </c>
      <c r="G339" t="s">
        <v>746</v>
      </c>
      <c r="H339" s="9">
        <v>10319631</v>
      </c>
    </row>
    <row r="340" spans="2:8" x14ac:dyDescent="0.3">
      <c r="B340">
        <v>23</v>
      </c>
      <c r="C340" t="s">
        <v>747</v>
      </c>
      <c r="D340" t="s">
        <v>61</v>
      </c>
      <c r="E340" t="s">
        <v>748</v>
      </c>
      <c r="F340">
        <v>27</v>
      </c>
      <c r="G340" t="s">
        <v>153</v>
      </c>
      <c r="H340" s="9">
        <v>77628430</v>
      </c>
    </row>
    <row r="341" spans="2:8" x14ac:dyDescent="0.3">
      <c r="B341">
        <v>981</v>
      </c>
      <c r="C341" t="s">
        <v>592</v>
      </c>
      <c r="D341" t="s">
        <v>61</v>
      </c>
      <c r="E341" t="s">
        <v>593</v>
      </c>
      <c r="F341">
        <v>36</v>
      </c>
      <c r="G341" t="s">
        <v>63</v>
      </c>
      <c r="H341" s="9">
        <v>22333287</v>
      </c>
    </row>
    <row r="342" spans="2:8" x14ac:dyDescent="0.3">
      <c r="B342">
        <v>591</v>
      </c>
      <c r="C342" t="s">
        <v>749</v>
      </c>
      <c r="D342" t="s">
        <v>65</v>
      </c>
      <c r="E342" t="s">
        <v>750</v>
      </c>
      <c r="F342">
        <v>32</v>
      </c>
      <c r="G342" t="s">
        <v>74</v>
      </c>
      <c r="H342" s="9">
        <v>22913391</v>
      </c>
    </row>
    <row r="343" spans="2:8" x14ac:dyDescent="0.3">
      <c r="B343">
        <v>94</v>
      </c>
      <c r="C343" t="s">
        <v>751</v>
      </c>
      <c r="D343" t="s">
        <v>65</v>
      </c>
      <c r="E343" t="s">
        <v>752</v>
      </c>
      <c r="F343">
        <v>38</v>
      </c>
      <c r="G343" t="s">
        <v>102</v>
      </c>
      <c r="H343" s="9">
        <v>94828764</v>
      </c>
    </row>
    <row r="344" spans="2:8" x14ac:dyDescent="0.3">
      <c r="B344">
        <v>1078</v>
      </c>
      <c r="C344" t="s">
        <v>753</v>
      </c>
      <c r="D344" t="s">
        <v>65</v>
      </c>
      <c r="E344" t="s">
        <v>754</v>
      </c>
      <c r="F344">
        <v>35</v>
      </c>
      <c r="G344" t="s">
        <v>91</v>
      </c>
      <c r="H344" s="9">
        <v>85761868</v>
      </c>
    </row>
    <row r="345" spans="2:8" x14ac:dyDescent="0.3">
      <c r="B345">
        <v>1078</v>
      </c>
      <c r="C345" t="s">
        <v>755</v>
      </c>
      <c r="D345" t="s">
        <v>76</v>
      </c>
      <c r="E345" t="s">
        <v>756</v>
      </c>
      <c r="F345">
        <v>29</v>
      </c>
      <c r="G345" t="s">
        <v>153</v>
      </c>
      <c r="H345" s="9">
        <v>14377724</v>
      </c>
    </row>
    <row r="346" spans="2:8" x14ac:dyDescent="0.3">
      <c r="B346">
        <v>768</v>
      </c>
      <c r="C346" t="s">
        <v>757</v>
      </c>
      <c r="D346" t="s">
        <v>65</v>
      </c>
      <c r="E346" t="s">
        <v>758</v>
      </c>
      <c r="F346">
        <v>37</v>
      </c>
      <c r="G346" t="s">
        <v>67</v>
      </c>
      <c r="H346" s="9">
        <v>30523834</v>
      </c>
    </row>
    <row r="347" spans="2:8" x14ac:dyDescent="0.3">
      <c r="B347">
        <v>294</v>
      </c>
      <c r="C347" t="s">
        <v>759</v>
      </c>
      <c r="D347" t="s">
        <v>65</v>
      </c>
      <c r="E347" t="s">
        <v>760</v>
      </c>
      <c r="F347">
        <v>36</v>
      </c>
      <c r="G347" t="s">
        <v>67</v>
      </c>
      <c r="H347" s="9">
        <v>58106863</v>
      </c>
    </row>
    <row r="348" spans="2:8" x14ac:dyDescent="0.3">
      <c r="B348">
        <v>764</v>
      </c>
      <c r="C348" t="s">
        <v>761</v>
      </c>
      <c r="D348" t="s">
        <v>65</v>
      </c>
      <c r="E348" t="s">
        <v>762</v>
      </c>
      <c r="F348">
        <v>23</v>
      </c>
      <c r="G348" t="s">
        <v>67</v>
      </c>
      <c r="H348" s="9">
        <v>73982055</v>
      </c>
    </row>
    <row r="349" spans="2:8" x14ac:dyDescent="0.3">
      <c r="B349">
        <v>688</v>
      </c>
      <c r="C349" t="s">
        <v>763</v>
      </c>
      <c r="D349" t="s">
        <v>76</v>
      </c>
      <c r="E349" t="s">
        <v>764</v>
      </c>
      <c r="F349">
        <v>20</v>
      </c>
      <c r="G349" t="s">
        <v>67</v>
      </c>
      <c r="H349" s="9">
        <v>36566983</v>
      </c>
    </row>
    <row r="350" spans="2:8" x14ac:dyDescent="0.3">
      <c r="B350">
        <v>1740</v>
      </c>
      <c r="C350" t="s">
        <v>765</v>
      </c>
      <c r="D350" t="s">
        <v>61</v>
      </c>
      <c r="E350" t="s">
        <v>766</v>
      </c>
      <c r="F350">
        <v>22</v>
      </c>
      <c r="G350" t="s">
        <v>67</v>
      </c>
      <c r="H350" s="9">
        <v>46527843</v>
      </c>
    </row>
    <row r="351" spans="2:8" x14ac:dyDescent="0.3">
      <c r="B351">
        <v>123</v>
      </c>
      <c r="C351" t="s">
        <v>767</v>
      </c>
      <c r="D351" t="s">
        <v>61</v>
      </c>
      <c r="E351" t="s">
        <v>768</v>
      </c>
      <c r="F351">
        <v>37</v>
      </c>
      <c r="G351" t="s">
        <v>67</v>
      </c>
      <c r="H351" s="9">
        <v>36548206</v>
      </c>
    </row>
    <row r="352" spans="2:8" x14ac:dyDescent="0.3">
      <c r="B352">
        <v>621</v>
      </c>
      <c r="C352" t="s">
        <v>769</v>
      </c>
      <c r="D352" t="s">
        <v>61</v>
      </c>
      <c r="E352" t="s">
        <v>770</v>
      </c>
      <c r="F352">
        <v>39</v>
      </c>
      <c r="G352" t="s">
        <v>67</v>
      </c>
      <c r="H352" s="9">
        <v>21498153</v>
      </c>
    </row>
    <row r="353" spans="2:8" x14ac:dyDescent="0.3">
      <c r="B353">
        <v>1349</v>
      </c>
      <c r="C353" t="s">
        <v>771</v>
      </c>
      <c r="D353" t="s">
        <v>61</v>
      </c>
      <c r="E353" t="s">
        <v>772</v>
      </c>
      <c r="F353">
        <v>23</v>
      </c>
      <c r="G353" t="s">
        <v>63</v>
      </c>
      <c r="H353" s="9">
        <v>9631411</v>
      </c>
    </row>
    <row r="354" spans="2:8" x14ac:dyDescent="0.3">
      <c r="B354">
        <v>710</v>
      </c>
      <c r="C354" t="s">
        <v>773</v>
      </c>
      <c r="D354" t="s">
        <v>61</v>
      </c>
      <c r="E354" t="s">
        <v>774</v>
      </c>
      <c r="F354">
        <v>41</v>
      </c>
      <c r="G354" t="s">
        <v>67</v>
      </c>
      <c r="H354" s="9">
        <v>89520610</v>
      </c>
    </row>
    <row r="355" spans="2:8" x14ac:dyDescent="0.3">
      <c r="B355">
        <v>617</v>
      </c>
      <c r="C355" t="s">
        <v>775</v>
      </c>
      <c r="D355" t="s">
        <v>61</v>
      </c>
      <c r="E355" t="s">
        <v>776</v>
      </c>
      <c r="F355">
        <v>27</v>
      </c>
      <c r="G355" t="s">
        <v>67</v>
      </c>
      <c r="H355" s="9">
        <v>31451063</v>
      </c>
    </row>
    <row r="356" spans="2:8" x14ac:dyDescent="0.3">
      <c r="B356">
        <v>1129</v>
      </c>
      <c r="C356" t="s">
        <v>777</v>
      </c>
      <c r="D356" t="s">
        <v>76</v>
      </c>
      <c r="E356" t="s">
        <v>778</v>
      </c>
      <c r="F356">
        <v>29</v>
      </c>
      <c r="G356" t="s">
        <v>91</v>
      </c>
      <c r="H356" s="9">
        <v>6150242</v>
      </c>
    </row>
    <row r="357" spans="2:8" x14ac:dyDescent="0.3">
      <c r="B357">
        <v>346</v>
      </c>
      <c r="C357" t="s">
        <v>779</v>
      </c>
      <c r="D357" t="s">
        <v>76</v>
      </c>
      <c r="E357" t="s">
        <v>780</v>
      </c>
      <c r="F357">
        <v>22</v>
      </c>
      <c r="G357" t="s">
        <v>67</v>
      </c>
      <c r="H357" s="9">
        <v>19938056</v>
      </c>
    </row>
    <row r="358" spans="2:8" x14ac:dyDescent="0.3">
      <c r="B358">
        <v>1339</v>
      </c>
      <c r="C358" t="s">
        <v>781</v>
      </c>
      <c r="D358" t="s">
        <v>61</v>
      </c>
      <c r="E358" t="s">
        <v>782</v>
      </c>
      <c r="F358">
        <v>26</v>
      </c>
      <c r="G358" t="s">
        <v>67</v>
      </c>
      <c r="H358" s="9">
        <v>24594549</v>
      </c>
    </row>
    <row r="359" spans="2:8" x14ac:dyDescent="0.3">
      <c r="B359">
        <v>807</v>
      </c>
      <c r="C359" t="s">
        <v>783</v>
      </c>
      <c r="D359" t="s">
        <v>65</v>
      </c>
      <c r="E359" t="s">
        <v>784</v>
      </c>
      <c r="F359">
        <v>36</v>
      </c>
      <c r="G359" t="s">
        <v>67</v>
      </c>
      <c r="H359" s="9">
        <v>76220966</v>
      </c>
    </row>
    <row r="360" spans="2:8" x14ac:dyDescent="0.3">
      <c r="B360">
        <v>1046</v>
      </c>
      <c r="C360" t="s">
        <v>785</v>
      </c>
      <c r="D360" t="s">
        <v>76</v>
      </c>
      <c r="E360" t="s">
        <v>786</v>
      </c>
      <c r="F360">
        <v>34</v>
      </c>
      <c r="G360" t="s">
        <v>67</v>
      </c>
      <c r="H360" s="9">
        <v>6887767</v>
      </c>
    </row>
    <row r="361" spans="2:8" x14ac:dyDescent="0.3">
      <c r="B361">
        <v>89</v>
      </c>
      <c r="C361" t="s">
        <v>787</v>
      </c>
      <c r="D361" t="s">
        <v>65</v>
      </c>
      <c r="E361" t="s">
        <v>788</v>
      </c>
      <c r="F361">
        <v>26</v>
      </c>
      <c r="G361" t="s">
        <v>156</v>
      </c>
      <c r="H361" s="9">
        <v>77778938</v>
      </c>
    </row>
    <row r="362" spans="2:8" x14ac:dyDescent="0.3">
      <c r="B362">
        <v>1139</v>
      </c>
      <c r="C362" t="s">
        <v>789</v>
      </c>
      <c r="D362" t="s">
        <v>76</v>
      </c>
      <c r="E362" t="s">
        <v>790</v>
      </c>
      <c r="F362">
        <v>45</v>
      </c>
      <c r="G362" t="s">
        <v>67</v>
      </c>
      <c r="H362" s="9">
        <v>87792810</v>
      </c>
    </row>
    <row r="363" spans="2:8" x14ac:dyDescent="0.3">
      <c r="B363">
        <v>237</v>
      </c>
      <c r="C363" t="s">
        <v>791</v>
      </c>
      <c r="D363" t="s">
        <v>65</v>
      </c>
      <c r="E363" t="s">
        <v>792</v>
      </c>
      <c r="F363">
        <v>20</v>
      </c>
      <c r="G363" t="s">
        <v>67</v>
      </c>
      <c r="H363" s="9">
        <v>21108174</v>
      </c>
    </row>
    <row r="364" spans="2:8" x14ac:dyDescent="0.3">
      <c r="B364">
        <v>947</v>
      </c>
      <c r="C364" t="s">
        <v>793</v>
      </c>
      <c r="D364" t="s">
        <v>61</v>
      </c>
      <c r="E364" t="s">
        <v>794</v>
      </c>
      <c r="F364">
        <v>23</v>
      </c>
      <c r="G364" t="s">
        <v>67</v>
      </c>
      <c r="H364" s="9">
        <v>64494381</v>
      </c>
    </row>
    <row r="365" spans="2:8" x14ac:dyDescent="0.3">
      <c r="B365">
        <v>546</v>
      </c>
      <c r="C365" t="s">
        <v>795</v>
      </c>
      <c r="D365" t="s">
        <v>65</v>
      </c>
      <c r="E365" t="s">
        <v>796</v>
      </c>
      <c r="F365">
        <v>26</v>
      </c>
      <c r="G365" t="s">
        <v>67</v>
      </c>
      <c r="H365" s="9">
        <v>61081662</v>
      </c>
    </row>
    <row r="366" spans="2:8" x14ac:dyDescent="0.3">
      <c r="B366">
        <v>355</v>
      </c>
      <c r="C366" t="s">
        <v>797</v>
      </c>
      <c r="D366" t="s">
        <v>65</v>
      </c>
      <c r="E366" t="s">
        <v>798</v>
      </c>
      <c r="F366">
        <v>25</v>
      </c>
      <c r="G366" t="s">
        <v>63</v>
      </c>
      <c r="H366" s="9">
        <v>41127609</v>
      </c>
    </row>
    <row r="367" spans="2:8" x14ac:dyDescent="0.3">
      <c r="B367">
        <v>1277</v>
      </c>
      <c r="C367" t="s">
        <v>799</v>
      </c>
      <c r="D367" t="s">
        <v>65</v>
      </c>
      <c r="E367" t="s">
        <v>800</v>
      </c>
      <c r="F367">
        <v>42</v>
      </c>
      <c r="G367" t="s">
        <v>67</v>
      </c>
      <c r="H367" s="9">
        <v>58867869</v>
      </c>
    </row>
    <row r="368" spans="2:8" x14ac:dyDescent="0.3">
      <c r="B368">
        <v>252</v>
      </c>
      <c r="C368" t="s">
        <v>801</v>
      </c>
      <c r="D368" t="s">
        <v>65</v>
      </c>
      <c r="E368" t="s">
        <v>802</v>
      </c>
      <c r="F368">
        <v>26</v>
      </c>
      <c r="G368" t="s">
        <v>67</v>
      </c>
      <c r="H368" s="9">
        <v>41265626</v>
      </c>
    </row>
    <row r="369" spans="2:8" x14ac:dyDescent="0.3">
      <c r="B369">
        <v>204</v>
      </c>
      <c r="C369" t="s">
        <v>803</v>
      </c>
      <c r="D369" t="s">
        <v>76</v>
      </c>
      <c r="E369" t="s">
        <v>804</v>
      </c>
      <c r="F369">
        <v>25</v>
      </c>
      <c r="G369" t="s">
        <v>167</v>
      </c>
      <c r="H369" s="9">
        <v>2961562</v>
      </c>
    </row>
    <row r="370" spans="2:8" x14ac:dyDescent="0.3">
      <c r="B370">
        <v>1654</v>
      </c>
      <c r="C370" t="s">
        <v>805</v>
      </c>
      <c r="D370" t="s">
        <v>61</v>
      </c>
      <c r="E370" t="s">
        <v>806</v>
      </c>
      <c r="F370">
        <v>29</v>
      </c>
      <c r="G370" t="s">
        <v>91</v>
      </c>
      <c r="H370" s="9">
        <v>19138867</v>
      </c>
    </row>
    <row r="371" spans="2:8" x14ac:dyDescent="0.3">
      <c r="B371">
        <v>436</v>
      </c>
      <c r="C371" t="s">
        <v>807</v>
      </c>
      <c r="D371" t="s">
        <v>65</v>
      </c>
      <c r="E371" t="s">
        <v>808</v>
      </c>
      <c r="F371">
        <v>21</v>
      </c>
      <c r="G371" t="s">
        <v>67</v>
      </c>
      <c r="H371" s="9">
        <v>47081137</v>
      </c>
    </row>
    <row r="372" spans="2:8" x14ac:dyDescent="0.3">
      <c r="B372">
        <v>1077</v>
      </c>
      <c r="C372" t="s">
        <v>809</v>
      </c>
      <c r="D372" t="s">
        <v>61</v>
      </c>
      <c r="E372" t="s">
        <v>810</v>
      </c>
      <c r="F372">
        <v>35</v>
      </c>
      <c r="G372" t="s">
        <v>91</v>
      </c>
      <c r="H372" s="9">
        <v>7707042</v>
      </c>
    </row>
    <row r="373" spans="2:8" x14ac:dyDescent="0.3">
      <c r="B373">
        <v>1397</v>
      </c>
      <c r="C373" t="s">
        <v>811</v>
      </c>
      <c r="D373" t="s">
        <v>65</v>
      </c>
      <c r="E373" t="s">
        <v>812</v>
      </c>
      <c r="F373">
        <v>33</v>
      </c>
      <c r="G373" t="s">
        <v>194</v>
      </c>
      <c r="H373" s="9">
        <v>43971521</v>
      </c>
    </row>
    <row r="374" spans="2:8" x14ac:dyDescent="0.3">
      <c r="B374">
        <v>1049</v>
      </c>
      <c r="C374" t="s">
        <v>813</v>
      </c>
      <c r="D374" t="s">
        <v>65</v>
      </c>
      <c r="E374" t="s">
        <v>814</v>
      </c>
      <c r="F374">
        <v>20</v>
      </c>
      <c r="G374" t="s">
        <v>67</v>
      </c>
      <c r="H374" s="9">
        <v>45609944</v>
      </c>
    </row>
    <row r="375" spans="2:8" x14ac:dyDescent="0.3">
      <c r="B375">
        <v>1018</v>
      </c>
      <c r="C375" t="s">
        <v>815</v>
      </c>
      <c r="D375" t="s">
        <v>76</v>
      </c>
      <c r="E375" t="s">
        <v>816</v>
      </c>
      <c r="F375">
        <v>31</v>
      </c>
      <c r="G375" t="s">
        <v>156</v>
      </c>
      <c r="H375" s="9">
        <v>45291222</v>
      </c>
    </row>
    <row r="376" spans="2:8" x14ac:dyDescent="0.3">
      <c r="B376">
        <v>1214</v>
      </c>
      <c r="C376" t="s">
        <v>817</v>
      </c>
      <c r="D376" t="s">
        <v>61</v>
      </c>
      <c r="E376" t="s">
        <v>818</v>
      </c>
      <c r="F376">
        <v>35</v>
      </c>
      <c r="G376" t="s">
        <v>67</v>
      </c>
      <c r="H376" s="9">
        <v>86240898</v>
      </c>
    </row>
    <row r="377" spans="2:8" x14ac:dyDescent="0.3">
      <c r="B377">
        <v>1677</v>
      </c>
      <c r="C377" t="s">
        <v>819</v>
      </c>
      <c r="D377" t="s">
        <v>65</v>
      </c>
      <c r="E377" t="s">
        <v>820</v>
      </c>
      <c r="F377">
        <v>38</v>
      </c>
      <c r="G377" t="s">
        <v>156</v>
      </c>
      <c r="H377" s="9">
        <v>33096392</v>
      </c>
    </row>
    <row r="378" spans="2:8" x14ac:dyDescent="0.3">
      <c r="B378">
        <v>649</v>
      </c>
      <c r="C378" t="s">
        <v>821</v>
      </c>
      <c r="D378" t="s">
        <v>76</v>
      </c>
      <c r="E378" t="s">
        <v>822</v>
      </c>
      <c r="F378">
        <v>17</v>
      </c>
      <c r="G378" t="s">
        <v>67</v>
      </c>
      <c r="H378" s="9">
        <v>98643275</v>
      </c>
    </row>
    <row r="379" spans="2:8" x14ac:dyDescent="0.3">
      <c r="B379">
        <v>1674</v>
      </c>
      <c r="C379" t="s">
        <v>823</v>
      </c>
      <c r="D379" t="s">
        <v>65</v>
      </c>
      <c r="E379" t="s">
        <v>824</v>
      </c>
      <c r="F379">
        <v>36</v>
      </c>
      <c r="G379" t="s">
        <v>91</v>
      </c>
      <c r="H379" s="9">
        <v>62130180</v>
      </c>
    </row>
    <row r="380" spans="2:8" x14ac:dyDescent="0.3">
      <c r="B380">
        <v>262</v>
      </c>
      <c r="C380" t="s">
        <v>825</v>
      </c>
      <c r="D380" t="s">
        <v>65</v>
      </c>
      <c r="E380" t="s">
        <v>745</v>
      </c>
      <c r="F380">
        <v>25</v>
      </c>
      <c r="G380" t="s">
        <v>67</v>
      </c>
      <c r="H380" s="9">
        <v>91371902</v>
      </c>
    </row>
    <row r="381" spans="2:8" x14ac:dyDescent="0.3">
      <c r="B381">
        <v>507</v>
      </c>
      <c r="C381" t="s">
        <v>826</v>
      </c>
      <c r="D381" t="s">
        <v>61</v>
      </c>
      <c r="E381" t="s">
        <v>827</v>
      </c>
      <c r="F381">
        <v>20</v>
      </c>
      <c r="G381" t="s">
        <v>67</v>
      </c>
      <c r="H381" s="9">
        <v>45308378</v>
      </c>
    </row>
    <row r="382" spans="2:8" x14ac:dyDescent="0.3">
      <c r="B382">
        <v>64</v>
      </c>
      <c r="C382" t="s">
        <v>828</v>
      </c>
      <c r="D382" t="s">
        <v>61</v>
      </c>
      <c r="E382" t="s">
        <v>829</v>
      </c>
      <c r="F382">
        <v>36</v>
      </c>
      <c r="G382" t="s">
        <v>67</v>
      </c>
      <c r="H382" s="9">
        <v>55625283</v>
      </c>
    </row>
    <row r="383" spans="2:8" x14ac:dyDescent="0.3">
      <c r="B383">
        <v>1109</v>
      </c>
      <c r="C383" t="s">
        <v>830</v>
      </c>
      <c r="D383" t="s">
        <v>65</v>
      </c>
      <c r="E383" t="s">
        <v>831</v>
      </c>
      <c r="F383">
        <v>19</v>
      </c>
      <c r="G383" t="s">
        <v>67</v>
      </c>
      <c r="H383" s="9">
        <v>34186348</v>
      </c>
    </row>
    <row r="384" spans="2:8" x14ac:dyDescent="0.3">
      <c r="B384">
        <v>1266</v>
      </c>
      <c r="C384" t="s">
        <v>832</v>
      </c>
      <c r="D384" t="s">
        <v>61</v>
      </c>
      <c r="E384" t="s">
        <v>833</v>
      </c>
      <c r="F384">
        <v>23</v>
      </c>
      <c r="G384" t="s">
        <v>67</v>
      </c>
      <c r="H384" s="9">
        <v>89704221</v>
      </c>
    </row>
    <row r="385" spans="2:8" x14ac:dyDescent="0.3">
      <c r="B385">
        <v>612</v>
      </c>
      <c r="C385" t="s">
        <v>834</v>
      </c>
      <c r="D385" t="s">
        <v>65</v>
      </c>
      <c r="E385" t="s">
        <v>835</v>
      </c>
      <c r="F385">
        <v>34</v>
      </c>
      <c r="G385" t="s">
        <v>194</v>
      </c>
      <c r="H385" s="9">
        <v>96614473</v>
      </c>
    </row>
    <row r="386" spans="2:8" x14ac:dyDescent="0.3">
      <c r="B386">
        <v>1065</v>
      </c>
      <c r="C386" t="s">
        <v>836</v>
      </c>
      <c r="D386" t="s">
        <v>65</v>
      </c>
      <c r="E386" t="s">
        <v>837</v>
      </c>
      <c r="F386">
        <v>26</v>
      </c>
      <c r="G386" t="s">
        <v>102</v>
      </c>
      <c r="H386" s="9">
        <v>98318572</v>
      </c>
    </row>
    <row r="387" spans="2:8" x14ac:dyDescent="0.3">
      <c r="B387">
        <v>1059</v>
      </c>
      <c r="C387" t="s">
        <v>838</v>
      </c>
      <c r="D387" t="s">
        <v>65</v>
      </c>
      <c r="E387" t="s">
        <v>839</v>
      </c>
      <c r="F387">
        <v>21</v>
      </c>
      <c r="G387" t="s">
        <v>67</v>
      </c>
      <c r="H387" s="9">
        <v>94029801</v>
      </c>
    </row>
    <row r="388" spans="2:8" x14ac:dyDescent="0.3">
      <c r="B388">
        <v>397</v>
      </c>
      <c r="C388" t="s">
        <v>840</v>
      </c>
      <c r="D388" t="s">
        <v>65</v>
      </c>
      <c r="E388" t="s">
        <v>841</v>
      </c>
      <c r="F388">
        <v>20</v>
      </c>
      <c r="G388" t="s">
        <v>63</v>
      </c>
      <c r="H388" s="9">
        <v>95145279</v>
      </c>
    </row>
    <row r="389" spans="2:8" x14ac:dyDescent="0.3">
      <c r="B389">
        <v>1147</v>
      </c>
      <c r="C389" t="s">
        <v>842</v>
      </c>
      <c r="D389" t="s">
        <v>61</v>
      </c>
      <c r="E389" t="s">
        <v>843</v>
      </c>
      <c r="F389">
        <v>30</v>
      </c>
      <c r="G389" t="s">
        <v>67</v>
      </c>
      <c r="H389" s="9">
        <v>74427103</v>
      </c>
    </row>
    <row r="390" spans="2:8" x14ac:dyDescent="0.3">
      <c r="B390">
        <v>1593</v>
      </c>
      <c r="C390" t="s">
        <v>844</v>
      </c>
      <c r="D390" t="s">
        <v>61</v>
      </c>
      <c r="E390" t="s">
        <v>845</v>
      </c>
      <c r="F390">
        <v>31</v>
      </c>
      <c r="G390" t="s">
        <v>67</v>
      </c>
      <c r="H390" s="9">
        <v>34156911</v>
      </c>
    </row>
    <row r="391" spans="2:8" x14ac:dyDescent="0.3">
      <c r="B391">
        <v>139</v>
      </c>
      <c r="C391" t="s">
        <v>846</v>
      </c>
      <c r="D391" t="s">
        <v>61</v>
      </c>
      <c r="E391" t="s">
        <v>847</v>
      </c>
      <c r="F391">
        <v>41</v>
      </c>
      <c r="G391" t="s">
        <v>67</v>
      </c>
      <c r="H391" s="9">
        <v>34939872</v>
      </c>
    </row>
    <row r="392" spans="2:8" x14ac:dyDescent="0.3">
      <c r="B392">
        <v>1016</v>
      </c>
      <c r="C392" t="s">
        <v>848</v>
      </c>
      <c r="D392" t="s">
        <v>61</v>
      </c>
      <c r="E392" t="s">
        <v>849</v>
      </c>
      <c r="F392">
        <v>35</v>
      </c>
      <c r="G392" t="s">
        <v>63</v>
      </c>
      <c r="H392" s="9">
        <v>79869333</v>
      </c>
    </row>
    <row r="393" spans="2:8" x14ac:dyDescent="0.3">
      <c r="B393">
        <v>923</v>
      </c>
      <c r="C393" t="s">
        <v>850</v>
      </c>
      <c r="D393" t="s">
        <v>61</v>
      </c>
      <c r="E393" t="s">
        <v>851</v>
      </c>
      <c r="F393">
        <v>25</v>
      </c>
      <c r="G393" t="s">
        <v>67</v>
      </c>
      <c r="H393" s="9">
        <v>75816288</v>
      </c>
    </row>
    <row r="394" spans="2:8" x14ac:dyDescent="0.3">
      <c r="B394">
        <v>288</v>
      </c>
      <c r="C394" t="s">
        <v>852</v>
      </c>
      <c r="D394" t="s">
        <v>61</v>
      </c>
      <c r="E394" t="s">
        <v>853</v>
      </c>
      <c r="F394">
        <v>36</v>
      </c>
      <c r="G394" t="s">
        <v>67</v>
      </c>
      <c r="H394" s="9">
        <v>79983095</v>
      </c>
    </row>
    <row r="395" spans="2:8" x14ac:dyDescent="0.3">
      <c r="B395">
        <v>493</v>
      </c>
      <c r="C395" t="s">
        <v>854</v>
      </c>
      <c r="D395" t="s">
        <v>76</v>
      </c>
      <c r="E395" t="s">
        <v>855</v>
      </c>
      <c r="F395">
        <v>52</v>
      </c>
      <c r="G395" t="s">
        <v>156</v>
      </c>
      <c r="H395" s="9">
        <v>97951243</v>
      </c>
    </row>
    <row r="396" spans="2:8" x14ac:dyDescent="0.3">
      <c r="B396">
        <v>406</v>
      </c>
      <c r="C396" t="s">
        <v>856</v>
      </c>
      <c r="D396" t="s">
        <v>65</v>
      </c>
      <c r="E396" t="s">
        <v>857</v>
      </c>
      <c r="F396">
        <v>20</v>
      </c>
      <c r="G396" t="s">
        <v>428</v>
      </c>
      <c r="H396" s="9">
        <v>17607427</v>
      </c>
    </row>
    <row r="397" spans="2:8" x14ac:dyDescent="0.3">
      <c r="B397">
        <v>1607</v>
      </c>
      <c r="C397" t="s">
        <v>858</v>
      </c>
      <c r="D397" t="s">
        <v>61</v>
      </c>
      <c r="E397" t="s">
        <v>859</v>
      </c>
      <c r="F397">
        <v>30</v>
      </c>
      <c r="G397" t="s">
        <v>67</v>
      </c>
      <c r="H397" s="9">
        <v>52014050</v>
      </c>
    </row>
    <row r="398" spans="2:8" x14ac:dyDescent="0.3">
      <c r="B398">
        <v>799</v>
      </c>
      <c r="C398" t="s">
        <v>860</v>
      </c>
      <c r="D398" t="s">
        <v>65</v>
      </c>
      <c r="E398" t="s">
        <v>861</v>
      </c>
      <c r="F398">
        <v>38</v>
      </c>
      <c r="G398" t="s">
        <v>156</v>
      </c>
      <c r="H398" s="9">
        <v>12315644</v>
      </c>
    </row>
    <row r="399" spans="2:8" x14ac:dyDescent="0.3">
      <c r="B399">
        <v>288</v>
      </c>
      <c r="C399" t="s">
        <v>862</v>
      </c>
      <c r="D399" t="s">
        <v>65</v>
      </c>
      <c r="E399" t="s">
        <v>863</v>
      </c>
      <c r="F399">
        <v>24</v>
      </c>
      <c r="G399" t="s">
        <v>67</v>
      </c>
      <c r="H399" s="9">
        <v>9843876</v>
      </c>
    </row>
    <row r="400" spans="2:8" x14ac:dyDescent="0.3">
      <c r="B400">
        <v>320</v>
      </c>
      <c r="C400" t="s">
        <v>864</v>
      </c>
      <c r="D400" t="s">
        <v>61</v>
      </c>
      <c r="E400" t="s">
        <v>865</v>
      </c>
      <c r="F400">
        <v>33</v>
      </c>
      <c r="G400" t="s">
        <v>194</v>
      </c>
      <c r="H400" s="9">
        <v>66061272</v>
      </c>
    </row>
    <row r="401" spans="2:8" x14ac:dyDescent="0.3">
      <c r="B401">
        <v>26</v>
      </c>
      <c r="C401" t="s">
        <v>866</v>
      </c>
      <c r="D401" t="s">
        <v>61</v>
      </c>
      <c r="E401" t="s">
        <v>867</v>
      </c>
      <c r="F401">
        <v>32</v>
      </c>
      <c r="G401" t="s">
        <v>67</v>
      </c>
      <c r="H401" s="9">
        <v>28790579</v>
      </c>
    </row>
    <row r="402" spans="2:8" x14ac:dyDescent="0.3">
      <c r="B402">
        <v>731</v>
      </c>
      <c r="C402" t="s">
        <v>868</v>
      </c>
      <c r="D402" t="s">
        <v>65</v>
      </c>
      <c r="E402" t="s">
        <v>869</v>
      </c>
      <c r="F402">
        <v>33</v>
      </c>
      <c r="G402" t="s">
        <v>91</v>
      </c>
      <c r="H402" s="9">
        <v>68927540</v>
      </c>
    </row>
    <row r="403" spans="2:8" x14ac:dyDescent="0.3">
      <c r="B403">
        <v>381</v>
      </c>
      <c r="C403" t="s">
        <v>870</v>
      </c>
      <c r="D403" t="s">
        <v>61</v>
      </c>
      <c r="E403" t="s">
        <v>871</v>
      </c>
      <c r="F403">
        <v>29</v>
      </c>
      <c r="G403" t="s">
        <v>259</v>
      </c>
      <c r="H403" s="9">
        <v>41279165</v>
      </c>
    </row>
    <row r="404" spans="2:8" x14ac:dyDescent="0.3">
      <c r="B404">
        <v>730</v>
      </c>
      <c r="C404" t="s">
        <v>872</v>
      </c>
      <c r="D404" t="s">
        <v>61</v>
      </c>
      <c r="E404" t="s">
        <v>873</v>
      </c>
      <c r="F404">
        <v>33</v>
      </c>
      <c r="G404" t="s">
        <v>67</v>
      </c>
      <c r="H404" s="9">
        <v>47678572</v>
      </c>
    </row>
    <row r="405" spans="2:8" x14ac:dyDescent="0.3">
      <c r="B405">
        <v>646</v>
      </c>
      <c r="C405" t="s">
        <v>874</v>
      </c>
      <c r="D405" t="s">
        <v>61</v>
      </c>
      <c r="E405" t="s">
        <v>875</v>
      </c>
      <c r="F405">
        <v>39</v>
      </c>
      <c r="G405" t="s">
        <v>67</v>
      </c>
      <c r="H405" s="9">
        <v>97825311</v>
      </c>
    </row>
    <row r="406" spans="2:8" x14ac:dyDescent="0.3">
      <c r="B406">
        <v>468</v>
      </c>
      <c r="C406" t="s">
        <v>876</v>
      </c>
      <c r="D406" t="s">
        <v>61</v>
      </c>
      <c r="E406" t="s">
        <v>877</v>
      </c>
      <c r="F406">
        <v>39</v>
      </c>
      <c r="G406" t="s">
        <v>156</v>
      </c>
      <c r="H406" s="9">
        <v>88482489</v>
      </c>
    </row>
    <row r="407" spans="2:8" x14ac:dyDescent="0.3">
      <c r="B407">
        <v>784</v>
      </c>
      <c r="C407" t="s">
        <v>878</v>
      </c>
      <c r="D407" t="s">
        <v>76</v>
      </c>
      <c r="E407" t="s">
        <v>879</v>
      </c>
      <c r="F407">
        <v>24</v>
      </c>
      <c r="G407" t="s">
        <v>63</v>
      </c>
      <c r="H407" s="9">
        <v>71617261</v>
      </c>
    </row>
    <row r="408" spans="2:8" x14ac:dyDescent="0.3">
      <c r="B408">
        <v>1501</v>
      </c>
      <c r="C408" t="s">
        <v>880</v>
      </c>
      <c r="D408" t="s">
        <v>61</v>
      </c>
      <c r="E408" t="s">
        <v>881</v>
      </c>
      <c r="F408">
        <v>35</v>
      </c>
      <c r="G408" t="s">
        <v>88</v>
      </c>
      <c r="H408" s="9">
        <v>75185337</v>
      </c>
    </row>
    <row r="409" spans="2:8" x14ac:dyDescent="0.3">
      <c r="B409">
        <v>990</v>
      </c>
      <c r="C409" t="s">
        <v>399</v>
      </c>
      <c r="D409" t="s">
        <v>61</v>
      </c>
      <c r="E409" t="s">
        <v>324</v>
      </c>
      <c r="F409">
        <v>21</v>
      </c>
      <c r="G409" t="s">
        <v>259</v>
      </c>
      <c r="H409" s="9">
        <v>93179468</v>
      </c>
    </row>
    <row r="410" spans="2:8" x14ac:dyDescent="0.3">
      <c r="B410">
        <v>1394</v>
      </c>
      <c r="C410" t="s">
        <v>882</v>
      </c>
      <c r="D410" t="s">
        <v>61</v>
      </c>
      <c r="E410" t="s">
        <v>883</v>
      </c>
      <c r="F410">
        <v>29</v>
      </c>
      <c r="G410" t="s">
        <v>259</v>
      </c>
      <c r="H410" s="9">
        <v>6736415</v>
      </c>
    </row>
    <row r="411" spans="2:8" x14ac:dyDescent="0.3">
      <c r="B411">
        <v>206</v>
      </c>
      <c r="C411" t="s">
        <v>884</v>
      </c>
      <c r="D411" t="s">
        <v>61</v>
      </c>
      <c r="E411" t="s">
        <v>885</v>
      </c>
      <c r="F411">
        <v>22</v>
      </c>
      <c r="G411" t="s">
        <v>67</v>
      </c>
      <c r="H411" s="9">
        <v>33719278</v>
      </c>
    </row>
    <row r="412" spans="2:8" x14ac:dyDescent="0.3">
      <c r="B412">
        <v>33</v>
      </c>
      <c r="C412" t="s">
        <v>886</v>
      </c>
      <c r="D412" t="s">
        <v>65</v>
      </c>
      <c r="E412" t="s">
        <v>887</v>
      </c>
      <c r="F412">
        <v>19</v>
      </c>
      <c r="G412" t="s">
        <v>67</v>
      </c>
      <c r="H412" s="9">
        <v>16485792</v>
      </c>
    </row>
    <row r="413" spans="2:8" x14ac:dyDescent="0.3">
      <c r="B413">
        <v>1130</v>
      </c>
      <c r="C413" t="s">
        <v>888</v>
      </c>
      <c r="D413" t="s">
        <v>76</v>
      </c>
      <c r="E413" t="s">
        <v>889</v>
      </c>
      <c r="F413">
        <v>20</v>
      </c>
      <c r="G413" t="s">
        <v>67</v>
      </c>
      <c r="H413" s="9">
        <v>85112128</v>
      </c>
    </row>
    <row r="414" spans="2:8" x14ac:dyDescent="0.3">
      <c r="B414">
        <v>1415</v>
      </c>
      <c r="C414" t="s">
        <v>890</v>
      </c>
      <c r="D414" t="s">
        <v>65</v>
      </c>
      <c r="E414" t="s">
        <v>891</v>
      </c>
      <c r="F414">
        <v>28</v>
      </c>
      <c r="G414" t="s">
        <v>67</v>
      </c>
      <c r="H414" s="9">
        <v>96575424</v>
      </c>
    </row>
    <row r="415" spans="2:8" x14ac:dyDescent="0.3">
      <c r="B415">
        <v>702</v>
      </c>
      <c r="C415" t="s">
        <v>892</v>
      </c>
      <c r="D415" t="s">
        <v>61</v>
      </c>
      <c r="E415" t="s">
        <v>893</v>
      </c>
      <c r="F415">
        <v>21</v>
      </c>
      <c r="G415" t="s">
        <v>67</v>
      </c>
      <c r="H415" s="9">
        <v>93352949</v>
      </c>
    </row>
    <row r="416" spans="2:8" x14ac:dyDescent="0.3">
      <c r="B416">
        <v>1126</v>
      </c>
      <c r="C416" t="s">
        <v>894</v>
      </c>
      <c r="D416" t="s">
        <v>76</v>
      </c>
      <c r="E416" t="s">
        <v>895</v>
      </c>
      <c r="F416">
        <v>28</v>
      </c>
      <c r="G416" t="s">
        <v>259</v>
      </c>
      <c r="H416" s="9">
        <v>30408299</v>
      </c>
    </row>
    <row r="417" spans="2:8" x14ac:dyDescent="0.3">
      <c r="B417">
        <v>1535</v>
      </c>
      <c r="C417" t="s">
        <v>896</v>
      </c>
      <c r="D417" t="s">
        <v>65</v>
      </c>
      <c r="E417" t="s">
        <v>897</v>
      </c>
      <c r="F417">
        <v>27</v>
      </c>
      <c r="G417" t="s">
        <v>67</v>
      </c>
      <c r="H417" s="9">
        <v>72116904</v>
      </c>
    </row>
    <row r="418" spans="2:8" x14ac:dyDescent="0.3">
      <c r="B418">
        <v>302</v>
      </c>
      <c r="C418" t="s">
        <v>898</v>
      </c>
      <c r="D418" t="s">
        <v>61</v>
      </c>
      <c r="E418" t="s">
        <v>899</v>
      </c>
      <c r="F418">
        <v>39</v>
      </c>
      <c r="G418" t="s">
        <v>67</v>
      </c>
      <c r="H418" s="9">
        <v>37240162</v>
      </c>
    </row>
    <row r="419" spans="2:8" x14ac:dyDescent="0.3">
      <c r="B419">
        <v>997</v>
      </c>
      <c r="C419" t="s">
        <v>900</v>
      </c>
      <c r="D419" t="s">
        <v>61</v>
      </c>
      <c r="E419" t="s">
        <v>901</v>
      </c>
      <c r="F419">
        <v>33</v>
      </c>
      <c r="G419" t="s">
        <v>67</v>
      </c>
      <c r="H419" s="9">
        <v>14242040</v>
      </c>
    </row>
    <row r="420" spans="2:8" x14ac:dyDescent="0.3">
      <c r="B420">
        <v>88</v>
      </c>
      <c r="C420" t="s">
        <v>902</v>
      </c>
      <c r="D420" t="s">
        <v>61</v>
      </c>
      <c r="E420" t="s">
        <v>411</v>
      </c>
      <c r="F420">
        <v>32</v>
      </c>
      <c r="G420" t="s">
        <v>156</v>
      </c>
      <c r="H420" s="9">
        <v>66243220</v>
      </c>
    </row>
    <row r="421" spans="2:8" x14ac:dyDescent="0.3">
      <c r="B421">
        <v>724</v>
      </c>
      <c r="C421" t="s">
        <v>903</v>
      </c>
      <c r="D421" t="s">
        <v>61</v>
      </c>
      <c r="E421" t="s">
        <v>904</v>
      </c>
      <c r="F421">
        <v>41</v>
      </c>
      <c r="G421" t="s">
        <v>67</v>
      </c>
      <c r="H421" s="9">
        <v>10472782</v>
      </c>
    </row>
    <row r="422" spans="2:8" x14ac:dyDescent="0.3">
      <c r="B422">
        <v>843</v>
      </c>
      <c r="C422" t="s">
        <v>905</v>
      </c>
      <c r="D422" t="s">
        <v>61</v>
      </c>
      <c r="E422" t="s">
        <v>906</v>
      </c>
      <c r="F422">
        <v>21</v>
      </c>
      <c r="G422" t="s">
        <v>67</v>
      </c>
      <c r="H422" s="9">
        <v>25773565</v>
      </c>
    </row>
    <row r="423" spans="2:8" x14ac:dyDescent="0.3">
      <c r="B423">
        <v>773</v>
      </c>
      <c r="C423" t="s">
        <v>907</v>
      </c>
      <c r="D423" t="s">
        <v>61</v>
      </c>
      <c r="E423" t="s">
        <v>258</v>
      </c>
      <c r="F423">
        <v>28</v>
      </c>
      <c r="G423" t="s">
        <v>153</v>
      </c>
      <c r="H423" s="9">
        <v>29297814</v>
      </c>
    </row>
    <row r="424" spans="2:8" x14ac:dyDescent="0.3">
      <c r="B424">
        <v>37</v>
      </c>
      <c r="C424" t="s">
        <v>908</v>
      </c>
      <c r="D424" t="s">
        <v>61</v>
      </c>
      <c r="E424" t="s">
        <v>909</v>
      </c>
      <c r="F424">
        <v>33</v>
      </c>
      <c r="G424" t="s">
        <v>67</v>
      </c>
      <c r="H424" s="9">
        <v>30576669</v>
      </c>
    </row>
    <row r="425" spans="2:8" x14ac:dyDescent="0.3">
      <c r="B425">
        <v>165</v>
      </c>
      <c r="C425" t="s">
        <v>910</v>
      </c>
      <c r="D425" t="s">
        <v>65</v>
      </c>
      <c r="E425" t="s">
        <v>911</v>
      </c>
      <c r="F425">
        <v>37</v>
      </c>
      <c r="G425" t="s">
        <v>428</v>
      </c>
      <c r="H425" s="9">
        <v>13044640</v>
      </c>
    </row>
    <row r="426" spans="2:8" x14ac:dyDescent="0.3">
      <c r="B426">
        <v>946</v>
      </c>
      <c r="C426" t="s">
        <v>912</v>
      </c>
      <c r="D426" t="s">
        <v>76</v>
      </c>
      <c r="E426" t="s">
        <v>913</v>
      </c>
      <c r="F426">
        <v>38</v>
      </c>
      <c r="G426" t="s">
        <v>102</v>
      </c>
      <c r="H426" s="9">
        <v>58737181</v>
      </c>
    </row>
    <row r="427" spans="2:8" x14ac:dyDescent="0.3">
      <c r="B427">
        <v>9</v>
      </c>
      <c r="C427" t="s">
        <v>914</v>
      </c>
      <c r="D427" t="s">
        <v>61</v>
      </c>
      <c r="E427" t="s">
        <v>915</v>
      </c>
      <c r="F427">
        <v>24</v>
      </c>
      <c r="G427" t="s">
        <v>67</v>
      </c>
      <c r="H427" s="9">
        <v>3180329</v>
      </c>
    </row>
    <row r="428" spans="2:8" x14ac:dyDescent="0.3">
      <c r="B428">
        <v>191</v>
      </c>
      <c r="C428" t="s">
        <v>916</v>
      </c>
      <c r="D428" t="s">
        <v>61</v>
      </c>
      <c r="E428" t="s">
        <v>917</v>
      </c>
      <c r="F428">
        <v>19</v>
      </c>
      <c r="G428" t="s">
        <v>67</v>
      </c>
      <c r="H428" s="9">
        <v>29300244</v>
      </c>
    </row>
    <row r="429" spans="2:8" x14ac:dyDescent="0.3">
      <c r="B429">
        <v>1055</v>
      </c>
      <c r="C429" t="s">
        <v>918</v>
      </c>
      <c r="D429" t="s">
        <v>61</v>
      </c>
      <c r="E429" t="s">
        <v>919</v>
      </c>
      <c r="F429">
        <v>32</v>
      </c>
      <c r="G429" t="s">
        <v>102</v>
      </c>
      <c r="H429" s="9">
        <v>31004769</v>
      </c>
    </row>
    <row r="430" spans="2:8" x14ac:dyDescent="0.3">
      <c r="B430">
        <v>569</v>
      </c>
      <c r="C430" t="s">
        <v>920</v>
      </c>
      <c r="D430" t="s">
        <v>76</v>
      </c>
      <c r="E430" t="s">
        <v>921</v>
      </c>
      <c r="F430">
        <v>44</v>
      </c>
      <c r="G430" t="s">
        <v>67</v>
      </c>
      <c r="H430" s="9">
        <v>77827735</v>
      </c>
    </row>
    <row r="431" spans="2:8" x14ac:dyDescent="0.3">
      <c r="B431">
        <v>1169</v>
      </c>
      <c r="C431" t="s">
        <v>922</v>
      </c>
      <c r="D431" t="s">
        <v>61</v>
      </c>
      <c r="E431" t="s">
        <v>923</v>
      </c>
      <c r="F431">
        <v>20</v>
      </c>
      <c r="G431" t="s">
        <v>67</v>
      </c>
      <c r="H431" s="9">
        <v>76720479</v>
      </c>
    </row>
    <row r="432" spans="2:8" x14ac:dyDescent="0.3">
      <c r="B432">
        <v>1048</v>
      </c>
      <c r="C432" t="s">
        <v>924</v>
      </c>
      <c r="D432" t="s">
        <v>61</v>
      </c>
      <c r="E432" t="s">
        <v>925</v>
      </c>
      <c r="F432">
        <v>23</v>
      </c>
      <c r="G432" t="s">
        <v>67</v>
      </c>
      <c r="H432" s="9">
        <v>4182031</v>
      </c>
    </row>
    <row r="433" spans="2:8" x14ac:dyDescent="0.3">
      <c r="B433">
        <v>394</v>
      </c>
      <c r="C433" t="s">
        <v>926</v>
      </c>
      <c r="D433" t="s">
        <v>61</v>
      </c>
      <c r="E433" t="s">
        <v>927</v>
      </c>
      <c r="F433">
        <v>25</v>
      </c>
      <c r="G433" t="s">
        <v>67</v>
      </c>
      <c r="H433" s="9">
        <v>50588074</v>
      </c>
    </row>
    <row r="434" spans="2:8" x14ac:dyDescent="0.3">
      <c r="B434">
        <v>477</v>
      </c>
      <c r="C434" t="s">
        <v>928</v>
      </c>
      <c r="D434" t="s">
        <v>61</v>
      </c>
      <c r="E434" t="s">
        <v>929</v>
      </c>
      <c r="F434">
        <v>42</v>
      </c>
      <c r="G434" t="s">
        <v>67</v>
      </c>
      <c r="H434" s="9">
        <v>76964222</v>
      </c>
    </row>
    <row r="435" spans="2:8" x14ac:dyDescent="0.3">
      <c r="B435">
        <v>248</v>
      </c>
      <c r="C435" t="s">
        <v>930</v>
      </c>
      <c r="D435" t="s">
        <v>65</v>
      </c>
      <c r="E435" t="s">
        <v>931</v>
      </c>
      <c r="F435">
        <v>31</v>
      </c>
      <c r="G435" t="s">
        <v>67</v>
      </c>
      <c r="H435" s="9">
        <v>28094809</v>
      </c>
    </row>
    <row r="436" spans="2:8" x14ac:dyDescent="0.3">
      <c r="B436">
        <v>610</v>
      </c>
      <c r="C436" t="s">
        <v>932</v>
      </c>
      <c r="D436" t="s">
        <v>61</v>
      </c>
      <c r="E436" t="s">
        <v>933</v>
      </c>
      <c r="F436">
        <v>39</v>
      </c>
      <c r="G436" t="s">
        <v>102</v>
      </c>
      <c r="H436" s="9">
        <v>64828899</v>
      </c>
    </row>
    <row r="437" spans="2:8" x14ac:dyDescent="0.3">
      <c r="B437">
        <v>1132</v>
      </c>
      <c r="C437" t="s">
        <v>934</v>
      </c>
      <c r="D437" t="s">
        <v>61</v>
      </c>
      <c r="E437" t="s">
        <v>935</v>
      </c>
      <c r="F437">
        <v>21</v>
      </c>
      <c r="G437" t="s">
        <v>67</v>
      </c>
      <c r="H437" s="9">
        <v>69205083</v>
      </c>
    </row>
    <row r="438" spans="2:8" x14ac:dyDescent="0.3">
      <c r="B438">
        <v>353</v>
      </c>
      <c r="C438" t="s">
        <v>936</v>
      </c>
      <c r="D438" t="s">
        <v>65</v>
      </c>
      <c r="E438" t="s">
        <v>937</v>
      </c>
      <c r="F438">
        <v>41</v>
      </c>
      <c r="G438" t="s">
        <v>67</v>
      </c>
      <c r="H438" s="9">
        <v>63250789</v>
      </c>
    </row>
    <row r="439" spans="2:8" x14ac:dyDescent="0.3">
      <c r="B439">
        <v>57</v>
      </c>
      <c r="C439" t="s">
        <v>938</v>
      </c>
      <c r="D439" t="s">
        <v>65</v>
      </c>
      <c r="E439" t="s">
        <v>939</v>
      </c>
      <c r="F439">
        <v>34</v>
      </c>
      <c r="G439" t="s">
        <v>91</v>
      </c>
      <c r="H439" s="9">
        <v>10573688</v>
      </c>
    </row>
    <row r="440" spans="2:8" x14ac:dyDescent="0.3">
      <c r="B440">
        <v>1259</v>
      </c>
      <c r="C440" t="s">
        <v>940</v>
      </c>
      <c r="D440" t="s">
        <v>65</v>
      </c>
      <c r="E440" t="s">
        <v>941</v>
      </c>
      <c r="F440">
        <v>24</v>
      </c>
      <c r="G440" t="s">
        <v>67</v>
      </c>
      <c r="H440" s="9">
        <v>68296623</v>
      </c>
    </row>
    <row r="441" spans="2:8" x14ac:dyDescent="0.3">
      <c r="B441">
        <v>1186</v>
      </c>
      <c r="C441" t="s">
        <v>942</v>
      </c>
      <c r="D441" t="s">
        <v>61</v>
      </c>
      <c r="E441" t="s">
        <v>943</v>
      </c>
      <c r="F441">
        <v>34</v>
      </c>
      <c r="G441" t="s">
        <v>67</v>
      </c>
      <c r="H441" s="9">
        <v>30039201</v>
      </c>
    </row>
    <row r="442" spans="2:8" x14ac:dyDescent="0.3">
      <c r="B442">
        <v>481</v>
      </c>
      <c r="C442" t="s">
        <v>944</v>
      </c>
      <c r="D442" t="s">
        <v>61</v>
      </c>
      <c r="E442" t="s">
        <v>945</v>
      </c>
      <c r="F442">
        <v>44</v>
      </c>
      <c r="G442" t="s">
        <v>67</v>
      </c>
      <c r="H442" s="9">
        <v>98404591</v>
      </c>
    </row>
    <row r="443" spans="2:8" x14ac:dyDescent="0.3">
      <c r="B443">
        <v>881</v>
      </c>
      <c r="C443" t="s">
        <v>946</v>
      </c>
      <c r="D443" t="s">
        <v>61</v>
      </c>
      <c r="E443" t="s">
        <v>947</v>
      </c>
      <c r="F443">
        <v>19</v>
      </c>
      <c r="G443" t="s">
        <v>67</v>
      </c>
      <c r="H443" s="9">
        <v>78754806</v>
      </c>
    </row>
    <row r="444" spans="2:8" x14ac:dyDescent="0.3">
      <c r="B444">
        <v>422</v>
      </c>
      <c r="C444" t="s">
        <v>948</v>
      </c>
      <c r="D444" t="s">
        <v>61</v>
      </c>
      <c r="E444" t="s">
        <v>949</v>
      </c>
      <c r="F444">
        <v>25</v>
      </c>
      <c r="G444" t="s">
        <v>67</v>
      </c>
      <c r="H444" s="9">
        <v>22382881</v>
      </c>
    </row>
    <row r="445" spans="2:8" x14ac:dyDescent="0.3">
      <c r="B445">
        <v>164</v>
      </c>
      <c r="C445" t="s">
        <v>950</v>
      </c>
      <c r="D445" t="s">
        <v>61</v>
      </c>
      <c r="E445" t="s">
        <v>951</v>
      </c>
      <c r="F445">
        <v>27</v>
      </c>
      <c r="G445" t="s">
        <v>102</v>
      </c>
      <c r="H445" s="9">
        <v>32856338</v>
      </c>
    </row>
    <row r="446" spans="2:8" x14ac:dyDescent="0.3">
      <c r="B446">
        <v>1611</v>
      </c>
      <c r="C446" t="s">
        <v>952</v>
      </c>
      <c r="D446" t="s">
        <v>65</v>
      </c>
      <c r="E446" t="s">
        <v>953</v>
      </c>
      <c r="F446">
        <v>37</v>
      </c>
      <c r="G446" t="s">
        <v>67</v>
      </c>
      <c r="H446" s="9">
        <v>35529282</v>
      </c>
    </row>
    <row r="447" spans="2:8" x14ac:dyDescent="0.3">
      <c r="B447">
        <v>13</v>
      </c>
      <c r="C447" t="s">
        <v>954</v>
      </c>
      <c r="D447" t="s">
        <v>76</v>
      </c>
      <c r="E447" t="s">
        <v>955</v>
      </c>
      <c r="F447">
        <v>31</v>
      </c>
      <c r="G447" t="s">
        <v>63</v>
      </c>
      <c r="H447" s="9">
        <v>62189997</v>
      </c>
    </row>
    <row r="448" spans="2:8" x14ac:dyDescent="0.3">
      <c r="B448">
        <v>832</v>
      </c>
      <c r="C448" t="s">
        <v>956</v>
      </c>
      <c r="D448" t="s">
        <v>61</v>
      </c>
      <c r="E448" t="s">
        <v>957</v>
      </c>
      <c r="F448">
        <v>24</v>
      </c>
      <c r="G448" t="s">
        <v>167</v>
      </c>
      <c r="H448" s="9">
        <v>42704662</v>
      </c>
    </row>
    <row r="449" spans="2:8" x14ac:dyDescent="0.3">
      <c r="B449">
        <v>1338</v>
      </c>
      <c r="C449" t="s">
        <v>958</v>
      </c>
      <c r="D449" t="s">
        <v>61</v>
      </c>
      <c r="E449" t="s">
        <v>923</v>
      </c>
      <c r="F449">
        <v>20</v>
      </c>
      <c r="G449" t="s">
        <v>67</v>
      </c>
      <c r="H449" s="9">
        <v>97975600</v>
      </c>
    </row>
    <row r="450" spans="2:8" x14ac:dyDescent="0.3">
      <c r="B450">
        <v>67</v>
      </c>
      <c r="C450" t="s">
        <v>959</v>
      </c>
      <c r="D450" t="s">
        <v>61</v>
      </c>
      <c r="E450" t="s">
        <v>960</v>
      </c>
      <c r="F450">
        <v>29</v>
      </c>
      <c r="G450" t="s">
        <v>67</v>
      </c>
      <c r="H450" s="9">
        <v>81617478</v>
      </c>
    </row>
    <row r="451" spans="2:8" x14ac:dyDescent="0.3">
      <c r="B451">
        <v>1588</v>
      </c>
      <c r="C451" t="s">
        <v>961</v>
      </c>
      <c r="D451" t="s">
        <v>65</v>
      </c>
      <c r="E451" t="s">
        <v>962</v>
      </c>
      <c r="F451">
        <v>19</v>
      </c>
      <c r="G451" t="s">
        <v>67</v>
      </c>
      <c r="H451" s="9">
        <v>76203761</v>
      </c>
    </row>
    <row r="452" spans="2:8" x14ac:dyDescent="0.3">
      <c r="B452">
        <v>531</v>
      </c>
      <c r="C452" t="s">
        <v>963</v>
      </c>
      <c r="D452" t="s">
        <v>76</v>
      </c>
      <c r="E452" t="s">
        <v>964</v>
      </c>
      <c r="F452">
        <v>23</v>
      </c>
      <c r="G452" t="s">
        <v>67</v>
      </c>
      <c r="H452" s="9">
        <v>98534949</v>
      </c>
    </row>
    <row r="453" spans="2:8" x14ac:dyDescent="0.3">
      <c r="B453">
        <v>746</v>
      </c>
      <c r="C453" t="s">
        <v>965</v>
      </c>
      <c r="D453" t="s">
        <v>61</v>
      </c>
      <c r="E453" t="s">
        <v>966</v>
      </c>
      <c r="F453">
        <v>36</v>
      </c>
      <c r="G453" t="s">
        <v>67</v>
      </c>
      <c r="H453" s="9">
        <v>17908817</v>
      </c>
    </row>
    <row r="454" spans="2:8" x14ac:dyDescent="0.3">
      <c r="B454">
        <v>116</v>
      </c>
      <c r="C454" t="s">
        <v>967</v>
      </c>
      <c r="D454" t="s">
        <v>61</v>
      </c>
      <c r="E454" t="s">
        <v>968</v>
      </c>
      <c r="F454">
        <v>19</v>
      </c>
      <c r="G454" t="s">
        <v>67</v>
      </c>
      <c r="H454" s="9">
        <v>99072625</v>
      </c>
    </row>
    <row r="455" spans="2:8" x14ac:dyDescent="0.3">
      <c r="B455">
        <v>928</v>
      </c>
      <c r="C455" t="s">
        <v>969</v>
      </c>
      <c r="D455" t="s">
        <v>65</v>
      </c>
      <c r="E455" t="s">
        <v>970</v>
      </c>
      <c r="F455">
        <v>24</v>
      </c>
      <c r="G455" t="s">
        <v>88</v>
      </c>
      <c r="H455" s="9">
        <v>75525822</v>
      </c>
    </row>
    <row r="456" spans="2:8" x14ac:dyDescent="0.3">
      <c r="B456">
        <v>748</v>
      </c>
      <c r="C456" t="s">
        <v>971</v>
      </c>
      <c r="D456" t="s">
        <v>61</v>
      </c>
      <c r="E456" t="s">
        <v>972</v>
      </c>
      <c r="F456">
        <v>29</v>
      </c>
      <c r="G456" t="s">
        <v>67</v>
      </c>
      <c r="H456" s="9">
        <v>60052618</v>
      </c>
    </row>
    <row r="457" spans="2:8" x14ac:dyDescent="0.3">
      <c r="B457">
        <v>1280</v>
      </c>
      <c r="C457" t="s">
        <v>973</v>
      </c>
      <c r="D457" t="s">
        <v>61</v>
      </c>
      <c r="E457" t="s">
        <v>974</v>
      </c>
      <c r="F457">
        <v>26</v>
      </c>
      <c r="G457" t="s">
        <v>67</v>
      </c>
      <c r="H457" s="9">
        <v>38445216</v>
      </c>
    </row>
    <row r="458" spans="2:8" x14ac:dyDescent="0.3">
      <c r="B458">
        <v>389</v>
      </c>
      <c r="C458" t="s">
        <v>975</v>
      </c>
      <c r="D458" t="s">
        <v>61</v>
      </c>
      <c r="E458" t="s">
        <v>976</v>
      </c>
      <c r="F458">
        <v>27</v>
      </c>
      <c r="G458" t="s">
        <v>63</v>
      </c>
      <c r="H458" s="9">
        <v>98689048</v>
      </c>
    </row>
    <row r="459" spans="2:8" x14ac:dyDescent="0.3">
      <c r="B459">
        <v>382</v>
      </c>
      <c r="C459" t="s">
        <v>977</v>
      </c>
      <c r="D459" t="s">
        <v>65</v>
      </c>
      <c r="E459" t="s">
        <v>978</v>
      </c>
      <c r="F459">
        <v>46</v>
      </c>
      <c r="G459" t="s">
        <v>67</v>
      </c>
      <c r="H459" s="9">
        <v>56392585</v>
      </c>
    </row>
    <row r="460" spans="2:8" x14ac:dyDescent="0.3">
      <c r="B460">
        <v>606</v>
      </c>
      <c r="C460" t="s">
        <v>979</v>
      </c>
      <c r="D460" t="s">
        <v>61</v>
      </c>
      <c r="E460" t="s">
        <v>980</v>
      </c>
      <c r="F460">
        <v>33</v>
      </c>
      <c r="G460" t="s">
        <v>67</v>
      </c>
      <c r="H460" s="9">
        <v>69296098</v>
      </c>
    </row>
    <row r="461" spans="2:8" x14ac:dyDescent="0.3">
      <c r="B461">
        <v>269</v>
      </c>
      <c r="C461" t="s">
        <v>981</v>
      </c>
      <c r="D461" t="s">
        <v>76</v>
      </c>
      <c r="E461" t="s">
        <v>982</v>
      </c>
      <c r="F461">
        <v>32</v>
      </c>
      <c r="G461" t="s">
        <v>67</v>
      </c>
      <c r="H461" s="9">
        <v>73194237</v>
      </c>
    </row>
    <row r="462" spans="2:8" x14ac:dyDescent="0.3">
      <c r="B462">
        <v>144</v>
      </c>
      <c r="C462" t="s">
        <v>983</v>
      </c>
      <c r="D462" t="s">
        <v>76</v>
      </c>
      <c r="E462" t="s">
        <v>984</v>
      </c>
      <c r="F462">
        <v>23</v>
      </c>
      <c r="G462" t="s">
        <v>259</v>
      </c>
      <c r="H462" s="9">
        <v>57242113</v>
      </c>
    </row>
    <row r="463" spans="2:8" x14ac:dyDescent="0.3">
      <c r="B463">
        <v>302</v>
      </c>
      <c r="C463" t="s">
        <v>985</v>
      </c>
      <c r="D463" t="s">
        <v>61</v>
      </c>
      <c r="E463" t="s">
        <v>986</v>
      </c>
      <c r="F463">
        <v>21</v>
      </c>
      <c r="G463" t="s">
        <v>67</v>
      </c>
      <c r="H463" s="9">
        <v>32771606</v>
      </c>
    </row>
    <row r="464" spans="2:8" x14ac:dyDescent="0.3">
      <c r="B464">
        <v>158</v>
      </c>
      <c r="C464" t="s">
        <v>987</v>
      </c>
      <c r="D464" t="s">
        <v>61</v>
      </c>
      <c r="E464" t="s">
        <v>988</v>
      </c>
      <c r="F464">
        <v>21</v>
      </c>
      <c r="G464" t="s">
        <v>63</v>
      </c>
      <c r="H464" s="9">
        <v>34871936</v>
      </c>
    </row>
    <row r="465" spans="2:8" x14ac:dyDescent="0.3">
      <c r="B465">
        <v>25</v>
      </c>
      <c r="C465" t="s">
        <v>989</v>
      </c>
      <c r="D465" t="s">
        <v>61</v>
      </c>
      <c r="E465" t="s">
        <v>990</v>
      </c>
      <c r="F465">
        <v>23</v>
      </c>
      <c r="G465" t="s">
        <v>67</v>
      </c>
      <c r="H465" s="9">
        <v>45841139</v>
      </c>
    </row>
    <row r="466" spans="2:8" x14ac:dyDescent="0.3">
      <c r="B466">
        <v>280</v>
      </c>
      <c r="C466" t="s">
        <v>991</v>
      </c>
      <c r="D466" t="s">
        <v>76</v>
      </c>
      <c r="E466" t="s">
        <v>992</v>
      </c>
      <c r="F466">
        <v>34</v>
      </c>
      <c r="G466" t="s">
        <v>102</v>
      </c>
      <c r="H466" s="9">
        <v>70221505</v>
      </c>
    </row>
    <row r="467" spans="2:8" x14ac:dyDescent="0.3">
      <c r="B467">
        <v>475</v>
      </c>
      <c r="C467" t="s">
        <v>993</v>
      </c>
      <c r="D467" t="s">
        <v>76</v>
      </c>
      <c r="E467" t="s">
        <v>994</v>
      </c>
      <c r="F467">
        <v>29</v>
      </c>
      <c r="G467" t="s">
        <v>67</v>
      </c>
      <c r="H467" s="9">
        <v>99031960</v>
      </c>
    </row>
    <row r="468" spans="2:8" x14ac:dyDescent="0.3">
      <c r="B468">
        <v>80</v>
      </c>
      <c r="C468" t="s">
        <v>995</v>
      </c>
      <c r="D468" t="s">
        <v>76</v>
      </c>
      <c r="E468" t="s">
        <v>996</v>
      </c>
      <c r="F468">
        <v>41</v>
      </c>
      <c r="G468" t="s">
        <v>67</v>
      </c>
      <c r="H468" s="9">
        <v>34684421</v>
      </c>
    </row>
    <row r="469" spans="2:8" x14ac:dyDescent="0.3">
      <c r="B469">
        <v>157</v>
      </c>
      <c r="C469" t="s">
        <v>997</v>
      </c>
      <c r="D469" t="s">
        <v>61</v>
      </c>
      <c r="E469" t="s">
        <v>998</v>
      </c>
      <c r="F469">
        <v>28</v>
      </c>
      <c r="G469" t="s">
        <v>88</v>
      </c>
      <c r="H469" s="9">
        <v>7026702</v>
      </c>
    </row>
    <row r="470" spans="2:8" x14ac:dyDescent="0.3">
      <c r="B470">
        <v>39</v>
      </c>
      <c r="C470" t="s">
        <v>999</v>
      </c>
      <c r="D470" t="s">
        <v>76</v>
      </c>
      <c r="E470" t="s">
        <v>1000</v>
      </c>
      <c r="F470">
        <v>23</v>
      </c>
      <c r="G470" t="s">
        <v>67</v>
      </c>
      <c r="H470" s="9">
        <v>58921171</v>
      </c>
    </row>
    <row r="471" spans="2:8" x14ac:dyDescent="0.3">
      <c r="B471">
        <v>328</v>
      </c>
      <c r="C471" t="s">
        <v>1001</v>
      </c>
      <c r="D471" t="s">
        <v>61</v>
      </c>
      <c r="E471" t="s">
        <v>1002</v>
      </c>
      <c r="F471">
        <v>22</v>
      </c>
      <c r="G471" t="s">
        <v>67</v>
      </c>
      <c r="H471" s="9">
        <v>62453078</v>
      </c>
    </row>
    <row r="472" spans="2:8" x14ac:dyDescent="0.3">
      <c r="B472">
        <v>777</v>
      </c>
      <c r="C472" t="s">
        <v>1003</v>
      </c>
      <c r="D472" t="s">
        <v>65</v>
      </c>
      <c r="E472" t="s">
        <v>1004</v>
      </c>
      <c r="F472">
        <v>20</v>
      </c>
      <c r="G472" t="s">
        <v>67</v>
      </c>
      <c r="H472" s="9">
        <v>52540482</v>
      </c>
    </row>
    <row r="473" spans="2:8" x14ac:dyDescent="0.3">
      <c r="B473">
        <v>564</v>
      </c>
      <c r="C473" t="s">
        <v>1005</v>
      </c>
      <c r="D473" t="s">
        <v>76</v>
      </c>
      <c r="E473" t="s">
        <v>368</v>
      </c>
      <c r="F473">
        <v>32</v>
      </c>
      <c r="G473" t="s">
        <v>88</v>
      </c>
      <c r="H473" s="9">
        <v>55389138</v>
      </c>
    </row>
    <row r="474" spans="2:8" x14ac:dyDescent="0.3">
      <c r="B474">
        <v>340</v>
      </c>
      <c r="C474" t="s">
        <v>1006</v>
      </c>
      <c r="D474" t="s">
        <v>61</v>
      </c>
      <c r="E474" t="s">
        <v>1007</v>
      </c>
      <c r="F474">
        <v>21</v>
      </c>
      <c r="G474" t="s">
        <v>67</v>
      </c>
      <c r="H474" s="9">
        <v>75963629</v>
      </c>
    </row>
    <row r="475" spans="2:8" x14ac:dyDescent="0.3">
      <c r="B475">
        <v>778</v>
      </c>
      <c r="C475" t="s">
        <v>1008</v>
      </c>
      <c r="D475" t="s">
        <v>61</v>
      </c>
      <c r="E475" t="s">
        <v>690</v>
      </c>
      <c r="F475">
        <v>28</v>
      </c>
      <c r="G475" t="s">
        <v>67</v>
      </c>
      <c r="H475" s="9">
        <v>18301474</v>
      </c>
    </row>
    <row r="476" spans="2:8" x14ac:dyDescent="0.3">
      <c r="B476">
        <v>2</v>
      </c>
      <c r="C476" t="s">
        <v>1009</v>
      </c>
      <c r="D476" t="s">
        <v>61</v>
      </c>
      <c r="E476" t="s">
        <v>1010</v>
      </c>
      <c r="F476">
        <v>32</v>
      </c>
      <c r="G476" t="s">
        <v>91</v>
      </c>
      <c r="H476" s="9">
        <v>4338200</v>
      </c>
    </row>
    <row r="477" spans="2:8" x14ac:dyDescent="0.3">
      <c r="B477">
        <v>927</v>
      </c>
      <c r="C477" t="s">
        <v>1011</v>
      </c>
      <c r="D477" t="s">
        <v>61</v>
      </c>
      <c r="E477" t="s">
        <v>1012</v>
      </c>
      <c r="F477">
        <v>24</v>
      </c>
      <c r="G477" t="s">
        <v>67</v>
      </c>
      <c r="H477" s="9">
        <v>85650351</v>
      </c>
    </row>
    <row r="478" spans="2:8" x14ac:dyDescent="0.3">
      <c r="B478">
        <v>841</v>
      </c>
      <c r="C478" t="s">
        <v>1013</v>
      </c>
      <c r="D478" t="s">
        <v>61</v>
      </c>
      <c r="E478" t="s">
        <v>1014</v>
      </c>
      <c r="F478">
        <v>23</v>
      </c>
      <c r="G478" t="s">
        <v>67</v>
      </c>
      <c r="H478" s="9">
        <v>51870056</v>
      </c>
    </row>
    <row r="479" spans="2:8" x14ac:dyDescent="0.3">
      <c r="B479">
        <v>665</v>
      </c>
      <c r="C479" t="s">
        <v>1015</v>
      </c>
      <c r="D479" t="s">
        <v>65</v>
      </c>
      <c r="E479" t="s">
        <v>1016</v>
      </c>
      <c r="F479">
        <v>26</v>
      </c>
      <c r="G479" t="s">
        <v>102</v>
      </c>
      <c r="H479" s="9">
        <v>64960246</v>
      </c>
    </row>
    <row r="480" spans="2:8" x14ac:dyDescent="0.3">
      <c r="B480">
        <v>826</v>
      </c>
      <c r="C480" t="s">
        <v>1017</v>
      </c>
      <c r="D480" t="s">
        <v>61</v>
      </c>
      <c r="E480" t="s">
        <v>1018</v>
      </c>
      <c r="F480">
        <v>31</v>
      </c>
      <c r="G480" t="s">
        <v>102</v>
      </c>
      <c r="H480" s="9">
        <v>46945144</v>
      </c>
    </row>
    <row r="481" spans="2:8" x14ac:dyDescent="0.3">
      <c r="B481">
        <v>237</v>
      </c>
      <c r="C481" t="s">
        <v>1019</v>
      </c>
      <c r="D481" t="s">
        <v>61</v>
      </c>
      <c r="E481" t="s">
        <v>1020</v>
      </c>
      <c r="F481">
        <v>34</v>
      </c>
      <c r="G481" t="s">
        <v>67</v>
      </c>
      <c r="H481" s="9">
        <v>85604613</v>
      </c>
    </row>
    <row r="482" spans="2:8" x14ac:dyDescent="0.3">
      <c r="B482">
        <v>698</v>
      </c>
      <c r="C482" t="s">
        <v>1021</v>
      </c>
      <c r="D482" t="s">
        <v>65</v>
      </c>
      <c r="E482" t="s">
        <v>1022</v>
      </c>
      <c r="F482">
        <v>28</v>
      </c>
      <c r="G482" t="s">
        <v>67</v>
      </c>
      <c r="H482" s="9">
        <v>69697763</v>
      </c>
    </row>
    <row r="483" spans="2:8" x14ac:dyDescent="0.3">
      <c r="B483">
        <v>952</v>
      </c>
      <c r="C483" t="s">
        <v>1023</v>
      </c>
      <c r="D483" t="s">
        <v>65</v>
      </c>
      <c r="E483" t="s">
        <v>1024</v>
      </c>
      <c r="F483">
        <v>45</v>
      </c>
      <c r="G483" t="s">
        <v>67</v>
      </c>
      <c r="H483" s="9">
        <v>96762087</v>
      </c>
    </row>
    <row r="484" spans="2:8" x14ac:dyDescent="0.3">
      <c r="B484">
        <v>1700</v>
      </c>
      <c r="C484" t="s">
        <v>1025</v>
      </c>
      <c r="D484" t="s">
        <v>61</v>
      </c>
      <c r="E484" t="s">
        <v>1026</v>
      </c>
      <c r="F484">
        <v>20</v>
      </c>
      <c r="G484" t="s">
        <v>67</v>
      </c>
      <c r="H484" s="9">
        <v>54317886</v>
      </c>
    </row>
    <row r="485" spans="2:8" x14ac:dyDescent="0.3">
      <c r="B485">
        <v>812</v>
      </c>
      <c r="C485" t="s">
        <v>1027</v>
      </c>
      <c r="D485" t="s">
        <v>61</v>
      </c>
      <c r="E485" t="s">
        <v>1028</v>
      </c>
      <c r="F485">
        <v>39</v>
      </c>
      <c r="G485" t="s">
        <v>156</v>
      </c>
      <c r="H485" s="9">
        <v>69931434</v>
      </c>
    </row>
    <row r="486" spans="2:8" x14ac:dyDescent="0.3">
      <c r="B486">
        <v>1124</v>
      </c>
      <c r="C486" t="s">
        <v>1029</v>
      </c>
      <c r="D486" t="s">
        <v>76</v>
      </c>
      <c r="E486" t="s">
        <v>1030</v>
      </c>
      <c r="F486">
        <v>34</v>
      </c>
      <c r="G486" t="s">
        <v>156</v>
      </c>
      <c r="H486" s="9">
        <v>86262584</v>
      </c>
    </row>
    <row r="487" spans="2:8" x14ac:dyDescent="0.3">
      <c r="B487">
        <v>439</v>
      </c>
      <c r="C487" t="s">
        <v>559</v>
      </c>
      <c r="D487" t="s">
        <v>65</v>
      </c>
      <c r="E487" t="s">
        <v>1031</v>
      </c>
      <c r="F487">
        <v>33</v>
      </c>
      <c r="G487" t="s">
        <v>67</v>
      </c>
      <c r="H487" s="9">
        <v>67252705</v>
      </c>
    </row>
    <row r="488" spans="2:8" x14ac:dyDescent="0.3">
      <c r="B488">
        <v>1301</v>
      </c>
      <c r="C488" t="s">
        <v>1032</v>
      </c>
      <c r="D488" t="s">
        <v>61</v>
      </c>
      <c r="E488" t="s">
        <v>1033</v>
      </c>
      <c r="F488">
        <v>21</v>
      </c>
      <c r="G488" t="s">
        <v>67</v>
      </c>
      <c r="H488" s="9">
        <v>60043024</v>
      </c>
    </row>
    <row r="489" spans="2:8" x14ac:dyDescent="0.3">
      <c r="B489">
        <v>508</v>
      </c>
      <c r="C489" t="s">
        <v>1034</v>
      </c>
      <c r="D489" t="s">
        <v>61</v>
      </c>
      <c r="E489" t="s">
        <v>1035</v>
      </c>
      <c r="F489">
        <v>28</v>
      </c>
      <c r="G489" t="s">
        <v>102</v>
      </c>
      <c r="H489" s="9">
        <v>60949597</v>
      </c>
    </row>
    <row r="490" spans="2:8" x14ac:dyDescent="0.3">
      <c r="B490">
        <v>534</v>
      </c>
      <c r="C490" t="s">
        <v>1036</v>
      </c>
      <c r="D490" t="s">
        <v>65</v>
      </c>
      <c r="E490" t="s">
        <v>1037</v>
      </c>
      <c r="F490">
        <v>26</v>
      </c>
      <c r="G490" t="s">
        <v>67</v>
      </c>
      <c r="H490" s="9">
        <v>14840939</v>
      </c>
    </row>
    <row r="491" spans="2:8" x14ac:dyDescent="0.3">
      <c r="B491">
        <v>386</v>
      </c>
      <c r="C491" t="s">
        <v>1038</v>
      </c>
      <c r="D491" t="s">
        <v>61</v>
      </c>
      <c r="E491" t="s">
        <v>1039</v>
      </c>
      <c r="F491">
        <v>38</v>
      </c>
      <c r="G491" t="s">
        <v>91</v>
      </c>
      <c r="H491" s="9">
        <v>73324612</v>
      </c>
    </row>
    <row r="492" spans="2:8" x14ac:dyDescent="0.3">
      <c r="B492">
        <v>148</v>
      </c>
      <c r="C492" t="s">
        <v>1040</v>
      </c>
      <c r="D492" t="s">
        <v>65</v>
      </c>
      <c r="E492" t="s">
        <v>1041</v>
      </c>
      <c r="F492">
        <v>36</v>
      </c>
      <c r="G492" t="s">
        <v>63</v>
      </c>
      <c r="H492" s="9">
        <v>95314792</v>
      </c>
    </row>
    <row r="493" spans="2:8" x14ac:dyDescent="0.3">
      <c r="B493">
        <v>447</v>
      </c>
      <c r="C493" t="s">
        <v>1042</v>
      </c>
      <c r="D493" t="s">
        <v>61</v>
      </c>
      <c r="E493" t="s">
        <v>1043</v>
      </c>
      <c r="F493">
        <v>29</v>
      </c>
      <c r="G493" t="s">
        <v>67</v>
      </c>
      <c r="H493" s="9">
        <v>99929962</v>
      </c>
    </row>
    <row r="494" spans="2:8" x14ac:dyDescent="0.3">
      <c r="B494">
        <v>941</v>
      </c>
      <c r="C494" t="s">
        <v>297</v>
      </c>
      <c r="D494" t="s">
        <v>76</v>
      </c>
      <c r="E494" t="s">
        <v>298</v>
      </c>
      <c r="F494">
        <v>22</v>
      </c>
      <c r="G494" t="s">
        <v>67</v>
      </c>
      <c r="H494" s="9">
        <v>92945140</v>
      </c>
    </row>
    <row r="495" spans="2:8" x14ac:dyDescent="0.3">
      <c r="B495">
        <v>1199</v>
      </c>
      <c r="C495" t="s">
        <v>1044</v>
      </c>
      <c r="D495" t="s">
        <v>61</v>
      </c>
      <c r="E495" t="s">
        <v>1045</v>
      </c>
      <c r="F495">
        <v>37</v>
      </c>
      <c r="G495" t="s">
        <v>156</v>
      </c>
      <c r="H495" s="9">
        <v>16384108</v>
      </c>
    </row>
    <row r="496" spans="2:8" x14ac:dyDescent="0.3">
      <c r="B496">
        <v>679</v>
      </c>
      <c r="C496" t="s">
        <v>1046</v>
      </c>
      <c r="D496" t="s">
        <v>76</v>
      </c>
      <c r="E496" t="s">
        <v>1047</v>
      </c>
      <c r="F496">
        <v>31</v>
      </c>
      <c r="G496" t="s">
        <v>67</v>
      </c>
      <c r="H496" s="9">
        <v>18701235</v>
      </c>
    </row>
    <row r="497" spans="2:8" x14ac:dyDescent="0.3">
      <c r="B497">
        <v>219</v>
      </c>
      <c r="C497" t="s">
        <v>1048</v>
      </c>
      <c r="D497" t="s">
        <v>65</v>
      </c>
      <c r="E497" t="s">
        <v>1049</v>
      </c>
      <c r="F497">
        <v>33</v>
      </c>
      <c r="G497" t="s">
        <v>67</v>
      </c>
      <c r="H497" s="9">
        <v>67153468</v>
      </c>
    </row>
    <row r="498" spans="2:8" x14ac:dyDescent="0.3">
      <c r="B498">
        <v>758</v>
      </c>
      <c r="C498" t="s">
        <v>1050</v>
      </c>
      <c r="D498" t="s">
        <v>61</v>
      </c>
      <c r="E498" t="s">
        <v>1051</v>
      </c>
      <c r="F498">
        <v>26</v>
      </c>
      <c r="G498" t="s">
        <v>156</v>
      </c>
      <c r="H498" s="9">
        <v>41839999</v>
      </c>
    </row>
    <row r="499" spans="2:8" x14ac:dyDescent="0.3">
      <c r="B499">
        <v>849</v>
      </c>
      <c r="C499" t="s">
        <v>1052</v>
      </c>
      <c r="D499" t="s">
        <v>65</v>
      </c>
      <c r="E499" t="s">
        <v>1053</v>
      </c>
      <c r="F499">
        <v>34</v>
      </c>
      <c r="G499" t="s">
        <v>67</v>
      </c>
      <c r="H499" s="9">
        <v>26753422</v>
      </c>
    </row>
    <row r="500" spans="2:8" x14ac:dyDescent="0.3">
      <c r="B500">
        <v>506</v>
      </c>
      <c r="C500" t="s">
        <v>1054</v>
      </c>
      <c r="D500" t="s">
        <v>61</v>
      </c>
      <c r="E500" t="s">
        <v>1055</v>
      </c>
      <c r="F500">
        <v>19</v>
      </c>
      <c r="G500" t="s">
        <v>67</v>
      </c>
      <c r="H500" s="9">
        <v>88764221</v>
      </c>
    </row>
    <row r="501" spans="2:8" x14ac:dyDescent="0.3">
      <c r="B501">
        <v>619</v>
      </c>
      <c r="C501" t="s">
        <v>1056</v>
      </c>
      <c r="D501" t="s">
        <v>61</v>
      </c>
      <c r="E501" t="s">
        <v>1057</v>
      </c>
      <c r="F501">
        <v>27</v>
      </c>
      <c r="G501" t="s">
        <v>194</v>
      </c>
      <c r="H501" s="9">
        <v>99223962</v>
      </c>
    </row>
    <row r="502" spans="2:8" x14ac:dyDescent="0.3">
      <c r="B502">
        <v>126</v>
      </c>
      <c r="C502" t="s">
        <v>1058</v>
      </c>
      <c r="D502" t="s">
        <v>76</v>
      </c>
      <c r="E502" t="s">
        <v>1059</v>
      </c>
      <c r="F502">
        <v>21</v>
      </c>
      <c r="G502" t="s">
        <v>63</v>
      </c>
      <c r="H502" s="9">
        <v>65835125</v>
      </c>
    </row>
    <row r="503" spans="2:8" x14ac:dyDescent="0.3">
      <c r="B503">
        <v>1130</v>
      </c>
      <c r="C503" t="s">
        <v>1060</v>
      </c>
      <c r="D503" t="s">
        <v>61</v>
      </c>
      <c r="E503" t="s">
        <v>1061</v>
      </c>
      <c r="F503">
        <v>18</v>
      </c>
      <c r="G503" t="s">
        <v>67</v>
      </c>
      <c r="H503" s="9">
        <v>67589102</v>
      </c>
    </row>
    <row r="504" spans="2:8" x14ac:dyDescent="0.3">
      <c r="B504">
        <v>1729</v>
      </c>
      <c r="C504" t="s">
        <v>1062</v>
      </c>
      <c r="D504" t="s">
        <v>76</v>
      </c>
      <c r="E504" t="s">
        <v>1063</v>
      </c>
      <c r="F504">
        <v>22</v>
      </c>
      <c r="G504" t="s">
        <v>67</v>
      </c>
      <c r="H504" s="9">
        <v>28313649</v>
      </c>
    </row>
    <row r="505" spans="2:8" x14ac:dyDescent="0.3">
      <c r="B505">
        <v>186</v>
      </c>
      <c r="C505" t="s">
        <v>1064</v>
      </c>
      <c r="D505" t="s">
        <v>61</v>
      </c>
      <c r="E505" t="s">
        <v>1065</v>
      </c>
      <c r="F505">
        <v>34</v>
      </c>
      <c r="G505" t="s">
        <v>67</v>
      </c>
      <c r="H505" s="9">
        <v>75256513</v>
      </c>
    </row>
    <row r="506" spans="2:8" x14ac:dyDescent="0.3">
      <c r="B506">
        <v>294</v>
      </c>
      <c r="C506" t="s">
        <v>1066</v>
      </c>
      <c r="D506" t="s">
        <v>61</v>
      </c>
      <c r="E506" t="s">
        <v>1067</v>
      </c>
      <c r="F506">
        <v>23</v>
      </c>
      <c r="G506" t="s">
        <v>67</v>
      </c>
      <c r="H506" s="9">
        <v>61067035</v>
      </c>
    </row>
    <row r="507" spans="2:8" x14ac:dyDescent="0.3">
      <c r="B507">
        <v>1688</v>
      </c>
      <c r="C507" t="s">
        <v>1068</v>
      </c>
      <c r="D507" t="s">
        <v>61</v>
      </c>
      <c r="E507" t="s">
        <v>1069</v>
      </c>
      <c r="F507">
        <v>27</v>
      </c>
      <c r="G507" t="s">
        <v>153</v>
      </c>
      <c r="H507" s="9">
        <v>25032609</v>
      </c>
    </row>
    <row r="508" spans="2:8" x14ac:dyDescent="0.3">
      <c r="B508">
        <v>600</v>
      </c>
      <c r="C508" t="s">
        <v>1070</v>
      </c>
      <c r="D508" t="s">
        <v>76</v>
      </c>
      <c r="E508" t="s">
        <v>1071</v>
      </c>
      <c r="F508">
        <v>42</v>
      </c>
      <c r="G508" t="s">
        <v>194</v>
      </c>
      <c r="H508" s="9">
        <v>83931178</v>
      </c>
    </row>
    <row r="509" spans="2:8" x14ac:dyDescent="0.3">
      <c r="B509">
        <v>376</v>
      </c>
      <c r="C509" t="s">
        <v>1072</v>
      </c>
      <c r="D509" t="s">
        <v>61</v>
      </c>
      <c r="E509" t="s">
        <v>1073</v>
      </c>
      <c r="F509">
        <v>26</v>
      </c>
      <c r="G509" t="s">
        <v>67</v>
      </c>
      <c r="H509" s="9">
        <v>41043621</v>
      </c>
    </row>
    <row r="510" spans="2:8" x14ac:dyDescent="0.3">
      <c r="B510">
        <v>211</v>
      </c>
      <c r="C510" t="s">
        <v>1074</v>
      </c>
      <c r="D510" t="s">
        <v>61</v>
      </c>
      <c r="E510" t="s">
        <v>1075</v>
      </c>
      <c r="F510">
        <v>34</v>
      </c>
      <c r="G510" t="s">
        <v>102</v>
      </c>
      <c r="H510" s="9">
        <v>76841606</v>
      </c>
    </row>
    <row r="511" spans="2:8" x14ac:dyDescent="0.3">
      <c r="B511">
        <v>561</v>
      </c>
      <c r="C511" t="s">
        <v>1076</v>
      </c>
      <c r="D511" t="s">
        <v>61</v>
      </c>
      <c r="E511" t="s">
        <v>1077</v>
      </c>
      <c r="F511">
        <v>31</v>
      </c>
      <c r="G511" t="s">
        <v>67</v>
      </c>
      <c r="H511" s="9">
        <v>79766101</v>
      </c>
    </row>
    <row r="512" spans="2:8" x14ac:dyDescent="0.3">
      <c r="B512">
        <v>1439</v>
      </c>
      <c r="C512" t="s">
        <v>1078</v>
      </c>
      <c r="D512" t="s">
        <v>61</v>
      </c>
      <c r="E512" t="s">
        <v>1079</v>
      </c>
      <c r="F512">
        <v>31</v>
      </c>
      <c r="G512" t="s">
        <v>67</v>
      </c>
      <c r="H512" s="9">
        <v>4470985</v>
      </c>
    </row>
    <row r="513" spans="2:8" x14ac:dyDescent="0.3">
      <c r="B513">
        <v>1722</v>
      </c>
      <c r="C513" t="s">
        <v>1080</v>
      </c>
      <c r="D513" t="s">
        <v>61</v>
      </c>
      <c r="E513" t="s">
        <v>1081</v>
      </c>
      <c r="F513">
        <v>32</v>
      </c>
      <c r="G513" t="s">
        <v>259</v>
      </c>
      <c r="H513" s="9">
        <v>15649374</v>
      </c>
    </row>
    <row r="514" spans="2:8" x14ac:dyDescent="0.3">
      <c r="B514">
        <v>618</v>
      </c>
      <c r="C514" t="s">
        <v>1082</v>
      </c>
      <c r="D514" t="s">
        <v>61</v>
      </c>
      <c r="E514" t="s">
        <v>1083</v>
      </c>
      <c r="F514">
        <v>20</v>
      </c>
      <c r="G514" t="s">
        <v>67</v>
      </c>
      <c r="H514" s="9">
        <v>7948345</v>
      </c>
    </row>
    <row r="515" spans="2:8" x14ac:dyDescent="0.3">
      <c r="B515">
        <v>200</v>
      </c>
      <c r="C515" t="s">
        <v>1084</v>
      </c>
      <c r="D515" t="s">
        <v>61</v>
      </c>
      <c r="E515" t="s">
        <v>1085</v>
      </c>
      <c r="F515">
        <v>36</v>
      </c>
      <c r="G515" t="s">
        <v>91</v>
      </c>
      <c r="H515" s="9">
        <v>74705970</v>
      </c>
    </row>
    <row r="516" spans="2:8" x14ac:dyDescent="0.3">
      <c r="B516">
        <v>1435</v>
      </c>
      <c r="C516" t="s">
        <v>1086</v>
      </c>
      <c r="D516" t="s">
        <v>61</v>
      </c>
      <c r="E516" t="s">
        <v>1087</v>
      </c>
      <c r="F516">
        <v>22</v>
      </c>
      <c r="G516" t="s">
        <v>67</v>
      </c>
      <c r="H516" s="9">
        <v>47336090</v>
      </c>
    </row>
    <row r="517" spans="2:8" x14ac:dyDescent="0.3">
      <c r="B517">
        <v>958</v>
      </c>
      <c r="C517" t="s">
        <v>1088</v>
      </c>
      <c r="D517" t="s">
        <v>65</v>
      </c>
      <c r="E517" t="s">
        <v>1089</v>
      </c>
      <c r="F517">
        <v>18</v>
      </c>
      <c r="G517" t="s">
        <v>67</v>
      </c>
      <c r="H517" s="9">
        <v>74883498</v>
      </c>
    </row>
    <row r="518" spans="2:8" x14ac:dyDescent="0.3">
      <c r="B518">
        <v>37</v>
      </c>
      <c r="C518" t="s">
        <v>1090</v>
      </c>
      <c r="D518" t="s">
        <v>65</v>
      </c>
      <c r="E518" t="s">
        <v>1091</v>
      </c>
      <c r="F518">
        <v>23</v>
      </c>
      <c r="G518" t="s">
        <v>67</v>
      </c>
      <c r="H518" s="9">
        <v>13755875</v>
      </c>
    </row>
    <row r="519" spans="2:8" x14ac:dyDescent="0.3">
      <c r="B519">
        <v>1107</v>
      </c>
      <c r="C519" t="s">
        <v>1092</v>
      </c>
      <c r="D519" t="s">
        <v>61</v>
      </c>
      <c r="E519" t="s">
        <v>1093</v>
      </c>
      <c r="F519">
        <v>21</v>
      </c>
      <c r="G519" t="s">
        <v>67</v>
      </c>
      <c r="H519" s="9">
        <v>8216744</v>
      </c>
    </row>
    <row r="520" spans="2:8" x14ac:dyDescent="0.3">
      <c r="B520">
        <v>1464</v>
      </c>
      <c r="C520" t="s">
        <v>1094</v>
      </c>
      <c r="D520" t="s">
        <v>65</v>
      </c>
      <c r="E520" t="s">
        <v>1095</v>
      </c>
      <c r="F520">
        <v>21</v>
      </c>
      <c r="G520" t="s">
        <v>67</v>
      </c>
      <c r="H520" s="9">
        <v>76075605</v>
      </c>
    </row>
    <row r="521" spans="2:8" x14ac:dyDescent="0.3">
      <c r="B521">
        <v>39</v>
      </c>
      <c r="C521" t="s">
        <v>1096</v>
      </c>
      <c r="D521" t="s">
        <v>61</v>
      </c>
      <c r="E521" t="s">
        <v>1097</v>
      </c>
      <c r="F521">
        <v>40</v>
      </c>
      <c r="G521" t="s">
        <v>259</v>
      </c>
      <c r="H521" s="9">
        <v>16791218</v>
      </c>
    </row>
    <row r="522" spans="2:8" x14ac:dyDescent="0.3">
      <c r="B522">
        <v>993</v>
      </c>
      <c r="C522" t="s">
        <v>638</v>
      </c>
      <c r="D522" t="s">
        <v>65</v>
      </c>
      <c r="E522" t="s">
        <v>639</v>
      </c>
      <c r="F522">
        <v>20</v>
      </c>
      <c r="G522" t="s">
        <v>67</v>
      </c>
      <c r="H522" s="9">
        <v>31769327</v>
      </c>
    </row>
    <row r="523" spans="2:8" x14ac:dyDescent="0.3">
      <c r="B523">
        <v>1111</v>
      </c>
      <c r="C523" t="s">
        <v>1098</v>
      </c>
      <c r="D523" t="s">
        <v>76</v>
      </c>
      <c r="E523" t="s">
        <v>1099</v>
      </c>
      <c r="F523">
        <v>19</v>
      </c>
      <c r="G523" t="s">
        <v>67</v>
      </c>
      <c r="H523" s="9">
        <v>28347445</v>
      </c>
    </row>
    <row r="524" spans="2:8" x14ac:dyDescent="0.3">
      <c r="B524">
        <v>1036</v>
      </c>
      <c r="C524" t="s">
        <v>1100</v>
      </c>
      <c r="D524" t="s">
        <v>61</v>
      </c>
      <c r="E524" t="s">
        <v>1101</v>
      </c>
      <c r="F524">
        <v>33</v>
      </c>
      <c r="G524" t="s">
        <v>156</v>
      </c>
      <c r="H524" s="9">
        <v>80344889</v>
      </c>
    </row>
    <row r="525" spans="2:8" x14ac:dyDescent="0.3">
      <c r="B525">
        <v>1596</v>
      </c>
      <c r="C525" t="s">
        <v>1102</v>
      </c>
      <c r="D525" t="s">
        <v>76</v>
      </c>
      <c r="E525" t="s">
        <v>1103</v>
      </c>
      <c r="F525">
        <v>18</v>
      </c>
      <c r="G525" t="s">
        <v>67</v>
      </c>
      <c r="H525" s="9">
        <v>92286173</v>
      </c>
    </row>
    <row r="526" spans="2:8" x14ac:dyDescent="0.3">
      <c r="B526">
        <v>1006</v>
      </c>
      <c r="C526" t="s">
        <v>1104</v>
      </c>
      <c r="D526" t="s">
        <v>61</v>
      </c>
      <c r="E526" t="s">
        <v>1105</v>
      </c>
      <c r="F526">
        <v>23</v>
      </c>
      <c r="G526" t="s">
        <v>67</v>
      </c>
      <c r="H526" s="9">
        <v>60532673</v>
      </c>
    </row>
    <row r="527" spans="2:8" x14ac:dyDescent="0.3">
      <c r="B527">
        <v>730</v>
      </c>
      <c r="C527" t="s">
        <v>1106</v>
      </c>
      <c r="D527" t="s">
        <v>61</v>
      </c>
      <c r="E527" t="s">
        <v>1107</v>
      </c>
      <c r="F527">
        <v>40</v>
      </c>
      <c r="G527" t="s">
        <v>153</v>
      </c>
      <c r="H527" s="9">
        <v>39453945</v>
      </c>
    </row>
    <row r="528" spans="2:8" x14ac:dyDescent="0.3">
      <c r="B528">
        <v>925</v>
      </c>
      <c r="C528" t="s">
        <v>1108</v>
      </c>
      <c r="D528" t="s">
        <v>65</v>
      </c>
      <c r="E528" t="s">
        <v>1109</v>
      </c>
      <c r="F528">
        <v>37</v>
      </c>
      <c r="G528" t="s">
        <v>67</v>
      </c>
      <c r="H528" s="9">
        <v>79586714</v>
      </c>
    </row>
    <row r="529" spans="2:8" x14ac:dyDescent="0.3">
      <c r="B529">
        <v>683</v>
      </c>
      <c r="C529" t="s">
        <v>1110</v>
      </c>
      <c r="D529" t="s">
        <v>65</v>
      </c>
      <c r="E529" t="s">
        <v>1111</v>
      </c>
      <c r="F529">
        <v>24</v>
      </c>
      <c r="G529" t="s">
        <v>102</v>
      </c>
      <c r="H529" s="9">
        <v>11078226</v>
      </c>
    </row>
    <row r="530" spans="2:8" x14ac:dyDescent="0.3">
      <c r="B530">
        <v>587</v>
      </c>
      <c r="C530" t="s">
        <v>1112</v>
      </c>
      <c r="D530" t="s">
        <v>76</v>
      </c>
      <c r="E530" t="s">
        <v>1113</v>
      </c>
      <c r="F530">
        <v>21</v>
      </c>
      <c r="G530" t="s">
        <v>67</v>
      </c>
      <c r="H530" s="9">
        <v>17516992</v>
      </c>
    </row>
    <row r="531" spans="2:8" x14ac:dyDescent="0.3">
      <c r="B531">
        <v>1001</v>
      </c>
      <c r="C531" t="s">
        <v>1114</v>
      </c>
      <c r="D531" t="s">
        <v>61</v>
      </c>
      <c r="E531" t="s">
        <v>1115</v>
      </c>
      <c r="F531">
        <v>32</v>
      </c>
      <c r="G531" t="s">
        <v>156</v>
      </c>
      <c r="H531" s="9">
        <v>34703043</v>
      </c>
    </row>
    <row r="532" spans="2:8" x14ac:dyDescent="0.3">
      <c r="B532">
        <v>869</v>
      </c>
      <c r="C532" t="s">
        <v>317</v>
      </c>
      <c r="D532" t="s">
        <v>61</v>
      </c>
      <c r="E532" t="s">
        <v>318</v>
      </c>
      <c r="F532">
        <v>19</v>
      </c>
      <c r="G532" t="s">
        <v>88</v>
      </c>
      <c r="H532" s="9">
        <v>77557401</v>
      </c>
    </row>
    <row r="533" spans="2:8" x14ac:dyDescent="0.3">
      <c r="B533">
        <v>800</v>
      </c>
      <c r="C533" t="s">
        <v>1116</v>
      </c>
      <c r="D533" t="s">
        <v>65</v>
      </c>
      <c r="E533" t="s">
        <v>267</v>
      </c>
      <c r="F533">
        <v>21</v>
      </c>
      <c r="G533" t="s">
        <v>67</v>
      </c>
      <c r="H533" s="9">
        <v>78845090</v>
      </c>
    </row>
    <row r="534" spans="2:8" x14ac:dyDescent="0.3">
      <c r="B534">
        <v>733</v>
      </c>
      <c r="C534" t="s">
        <v>1117</v>
      </c>
      <c r="D534" t="s">
        <v>65</v>
      </c>
      <c r="E534" t="s">
        <v>310</v>
      </c>
      <c r="F534">
        <v>28</v>
      </c>
      <c r="G534" t="s">
        <v>67</v>
      </c>
      <c r="H534" s="9">
        <v>40799267</v>
      </c>
    </row>
    <row r="535" spans="2:8" x14ac:dyDescent="0.3">
      <c r="B535">
        <v>398</v>
      </c>
      <c r="C535" t="s">
        <v>1118</v>
      </c>
      <c r="D535" t="s">
        <v>61</v>
      </c>
      <c r="E535" t="s">
        <v>394</v>
      </c>
      <c r="F535">
        <v>35</v>
      </c>
      <c r="G535" t="s">
        <v>67</v>
      </c>
      <c r="H535" s="9">
        <v>26255170</v>
      </c>
    </row>
    <row r="536" spans="2:8" x14ac:dyDescent="0.3">
      <c r="B536">
        <v>933</v>
      </c>
      <c r="C536" t="s">
        <v>1119</v>
      </c>
      <c r="D536" t="s">
        <v>76</v>
      </c>
      <c r="E536" t="s">
        <v>1120</v>
      </c>
      <c r="F536">
        <v>24</v>
      </c>
      <c r="G536" t="s">
        <v>88</v>
      </c>
      <c r="H536" s="9">
        <v>44683692</v>
      </c>
    </row>
    <row r="537" spans="2:8" x14ac:dyDescent="0.3">
      <c r="B537">
        <v>836</v>
      </c>
      <c r="C537" t="s">
        <v>1121</v>
      </c>
      <c r="D537" t="s">
        <v>65</v>
      </c>
      <c r="E537" t="s">
        <v>1122</v>
      </c>
      <c r="F537">
        <v>31</v>
      </c>
      <c r="G537" t="s">
        <v>67</v>
      </c>
      <c r="H537" s="9">
        <v>23609178</v>
      </c>
    </row>
    <row r="538" spans="2:8" x14ac:dyDescent="0.3">
      <c r="B538">
        <v>1287</v>
      </c>
      <c r="C538" t="s">
        <v>1123</v>
      </c>
      <c r="D538" t="s">
        <v>61</v>
      </c>
      <c r="E538" t="s">
        <v>1124</v>
      </c>
      <c r="F538">
        <v>21</v>
      </c>
      <c r="G538" t="s">
        <v>67</v>
      </c>
      <c r="H538" s="9">
        <v>93853514</v>
      </c>
    </row>
    <row r="539" spans="2:8" x14ac:dyDescent="0.3">
      <c r="B539">
        <v>1142</v>
      </c>
      <c r="C539" t="s">
        <v>1125</v>
      </c>
      <c r="D539" t="s">
        <v>76</v>
      </c>
      <c r="E539" t="s">
        <v>1126</v>
      </c>
      <c r="F539">
        <v>24</v>
      </c>
      <c r="G539" t="s">
        <v>167</v>
      </c>
      <c r="H539" s="9">
        <v>80351818</v>
      </c>
    </row>
    <row r="540" spans="2:8" x14ac:dyDescent="0.3">
      <c r="B540">
        <v>1112</v>
      </c>
      <c r="C540" t="s">
        <v>1127</v>
      </c>
      <c r="D540" t="s">
        <v>76</v>
      </c>
      <c r="E540" t="s">
        <v>1128</v>
      </c>
      <c r="F540">
        <v>19</v>
      </c>
      <c r="G540" t="s">
        <v>67</v>
      </c>
      <c r="H540" s="9">
        <v>10258909</v>
      </c>
    </row>
    <row r="541" spans="2:8" x14ac:dyDescent="0.3">
      <c r="B541">
        <v>594</v>
      </c>
      <c r="C541" t="s">
        <v>1129</v>
      </c>
      <c r="D541" t="s">
        <v>76</v>
      </c>
      <c r="E541" t="s">
        <v>1130</v>
      </c>
      <c r="F541">
        <v>34</v>
      </c>
      <c r="G541" t="s">
        <v>91</v>
      </c>
      <c r="H541" s="9">
        <v>83124072</v>
      </c>
    </row>
    <row r="542" spans="2:8" x14ac:dyDescent="0.3">
      <c r="B542">
        <v>1228</v>
      </c>
      <c r="C542" t="s">
        <v>1131</v>
      </c>
      <c r="D542" t="s">
        <v>76</v>
      </c>
      <c r="E542" t="s">
        <v>1132</v>
      </c>
      <c r="F542">
        <v>20</v>
      </c>
      <c r="G542" t="s">
        <v>67</v>
      </c>
      <c r="H542" s="9">
        <v>6747230</v>
      </c>
    </row>
    <row r="543" spans="2:8" x14ac:dyDescent="0.3">
      <c r="B543">
        <v>816</v>
      </c>
      <c r="C543" t="s">
        <v>1133</v>
      </c>
      <c r="D543" t="s">
        <v>61</v>
      </c>
      <c r="E543" t="s">
        <v>1134</v>
      </c>
      <c r="F543">
        <v>25</v>
      </c>
      <c r="G543" t="s">
        <v>67</v>
      </c>
      <c r="H543" s="9">
        <v>89012466</v>
      </c>
    </row>
    <row r="544" spans="2:8" x14ac:dyDescent="0.3">
      <c r="B544">
        <v>351</v>
      </c>
      <c r="C544" t="s">
        <v>1135</v>
      </c>
      <c r="D544" t="s">
        <v>65</v>
      </c>
      <c r="E544" t="s">
        <v>1136</v>
      </c>
      <c r="F544">
        <v>31</v>
      </c>
      <c r="G544" t="s">
        <v>153</v>
      </c>
      <c r="H544" s="9">
        <v>98879314</v>
      </c>
    </row>
    <row r="545" spans="2:8" x14ac:dyDescent="0.3">
      <c r="B545">
        <v>524</v>
      </c>
      <c r="C545" t="s">
        <v>1137</v>
      </c>
      <c r="D545" t="s">
        <v>61</v>
      </c>
      <c r="E545" t="s">
        <v>1138</v>
      </c>
      <c r="F545">
        <v>24</v>
      </c>
      <c r="G545" t="s">
        <v>259</v>
      </c>
      <c r="H545" s="9">
        <v>94913412</v>
      </c>
    </row>
    <row r="546" spans="2:8" x14ac:dyDescent="0.3">
      <c r="B546">
        <v>1284</v>
      </c>
      <c r="C546" t="s">
        <v>1139</v>
      </c>
      <c r="D546" t="s">
        <v>76</v>
      </c>
      <c r="E546" t="s">
        <v>1140</v>
      </c>
      <c r="F546">
        <v>20</v>
      </c>
      <c r="G546" t="s">
        <v>67</v>
      </c>
      <c r="H546" s="9">
        <v>42532112</v>
      </c>
    </row>
    <row r="547" spans="2:8" x14ac:dyDescent="0.3">
      <c r="B547">
        <v>517</v>
      </c>
      <c r="C547" t="s">
        <v>1141</v>
      </c>
      <c r="D547" t="s">
        <v>65</v>
      </c>
      <c r="E547" t="s">
        <v>1142</v>
      </c>
      <c r="F547">
        <v>23</v>
      </c>
      <c r="G547" t="s">
        <v>67</v>
      </c>
      <c r="H547" s="9">
        <v>87062263</v>
      </c>
    </row>
    <row r="548" spans="2:8" x14ac:dyDescent="0.3">
      <c r="B548">
        <v>741</v>
      </c>
      <c r="C548" t="s">
        <v>1143</v>
      </c>
      <c r="D548" t="s">
        <v>65</v>
      </c>
      <c r="E548" t="s">
        <v>1144</v>
      </c>
      <c r="F548">
        <v>21</v>
      </c>
      <c r="G548" t="s">
        <v>67</v>
      </c>
      <c r="H548" s="9">
        <v>18070456</v>
      </c>
    </row>
    <row r="549" spans="2:8" x14ac:dyDescent="0.3">
      <c r="B549">
        <v>247</v>
      </c>
      <c r="C549" t="s">
        <v>1145</v>
      </c>
      <c r="D549" t="s">
        <v>76</v>
      </c>
      <c r="E549" t="s">
        <v>1146</v>
      </c>
      <c r="F549">
        <v>27</v>
      </c>
      <c r="G549" t="s">
        <v>67</v>
      </c>
      <c r="H549" s="9">
        <v>31518262</v>
      </c>
    </row>
    <row r="550" spans="2:8" x14ac:dyDescent="0.3">
      <c r="B550">
        <v>1627</v>
      </c>
      <c r="C550" t="s">
        <v>1147</v>
      </c>
      <c r="D550" t="s">
        <v>61</v>
      </c>
      <c r="E550" t="s">
        <v>1148</v>
      </c>
      <c r="F550">
        <v>38</v>
      </c>
      <c r="G550" t="s">
        <v>259</v>
      </c>
      <c r="H550" s="9">
        <v>58307653</v>
      </c>
    </row>
    <row r="551" spans="2:8" x14ac:dyDescent="0.3">
      <c r="B551">
        <v>1121</v>
      </c>
      <c r="C551" t="s">
        <v>1149</v>
      </c>
      <c r="D551" t="s">
        <v>61</v>
      </c>
      <c r="E551" t="s">
        <v>1150</v>
      </c>
      <c r="F551">
        <v>34</v>
      </c>
      <c r="G551" t="s">
        <v>67</v>
      </c>
      <c r="H551" s="9">
        <v>34316177</v>
      </c>
    </row>
    <row r="552" spans="2:8" x14ac:dyDescent="0.3">
      <c r="B552">
        <v>1162</v>
      </c>
      <c r="C552" t="s">
        <v>1151</v>
      </c>
      <c r="D552" t="s">
        <v>61</v>
      </c>
      <c r="E552" t="s">
        <v>1152</v>
      </c>
      <c r="F552">
        <v>32</v>
      </c>
      <c r="G552" t="s">
        <v>67</v>
      </c>
      <c r="H552" s="9">
        <v>79076889</v>
      </c>
    </row>
    <row r="553" spans="2:8" x14ac:dyDescent="0.3">
      <c r="B553">
        <v>835</v>
      </c>
      <c r="C553" t="s">
        <v>1153</v>
      </c>
      <c r="D553" t="s">
        <v>76</v>
      </c>
      <c r="E553" t="s">
        <v>1154</v>
      </c>
      <c r="F553">
        <v>23</v>
      </c>
      <c r="G553" t="s">
        <v>67</v>
      </c>
      <c r="H553" s="9">
        <v>15832249</v>
      </c>
    </row>
    <row r="554" spans="2:8" x14ac:dyDescent="0.3">
      <c r="B554">
        <v>1058</v>
      </c>
      <c r="C554" t="s">
        <v>1155</v>
      </c>
      <c r="D554" t="s">
        <v>65</v>
      </c>
      <c r="E554" t="s">
        <v>1156</v>
      </c>
      <c r="F554">
        <v>34</v>
      </c>
      <c r="G554" t="s">
        <v>67</v>
      </c>
      <c r="H554" s="9">
        <v>33712839</v>
      </c>
    </row>
    <row r="555" spans="2:8" x14ac:dyDescent="0.3">
      <c r="B555">
        <v>1522</v>
      </c>
      <c r="C555" t="s">
        <v>1157</v>
      </c>
      <c r="D555" t="s">
        <v>61</v>
      </c>
      <c r="E555" t="s">
        <v>1158</v>
      </c>
      <c r="F555">
        <v>41</v>
      </c>
      <c r="G555" t="s">
        <v>156</v>
      </c>
      <c r="H555" s="9">
        <v>67289359</v>
      </c>
    </row>
    <row r="556" spans="2:8" x14ac:dyDescent="0.3">
      <c r="B556">
        <v>1245</v>
      </c>
      <c r="C556" t="s">
        <v>1159</v>
      </c>
      <c r="D556" t="s">
        <v>76</v>
      </c>
      <c r="E556" t="s">
        <v>794</v>
      </c>
      <c r="F556">
        <v>23</v>
      </c>
      <c r="G556" t="s">
        <v>67</v>
      </c>
      <c r="H556" s="9">
        <v>51282671</v>
      </c>
    </row>
    <row r="557" spans="2:8" x14ac:dyDescent="0.3">
      <c r="B557">
        <v>324</v>
      </c>
      <c r="C557" t="s">
        <v>1160</v>
      </c>
      <c r="D557" t="s">
        <v>76</v>
      </c>
      <c r="E557" t="s">
        <v>1161</v>
      </c>
      <c r="F557">
        <v>26</v>
      </c>
      <c r="G557" t="s">
        <v>67</v>
      </c>
      <c r="H557" s="9">
        <v>13801797</v>
      </c>
    </row>
    <row r="558" spans="2:8" x14ac:dyDescent="0.3">
      <c r="B558">
        <v>1744</v>
      </c>
      <c r="C558" t="s">
        <v>1162</v>
      </c>
      <c r="D558" t="s">
        <v>65</v>
      </c>
      <c r="E558" t="s">
        <v>1163</v>
      </c>
      <c r="F558">
        <v>30</v>
      </c>
      <c r="G558" t="s">
        <v>67</v>
      </c>
      <c r="H558" s="9">
        <v>15733752</v>
      </c>
    </row>
    <row r="559" spans="2:8" x14ac:dyDescent="0.3">
      <c r="B559">
        <v>760</v>
      </c>
      <c r="C559" t="s">
        <v>1164</v>
      </c>
      <c r="D559" t="s">
        <v>61</v>
      </c>
      <c r="E559" t="s">
        <v>1165</v>
      </c>
      <c r="F559">
        <v>36</v>
      </c>
      <c r="G559" t="s">
        <v>259</v>
      </c>
      <c r="H559" s="9">
        <v>43640086</v>
      </c>
    </row>
    <row r="560" spans="2:8" x14ac:dyDescent="0.3">
      <c r="B560">
        <v>1646</v>
      </c>
      <c r="C560" t="s">
        <v>1166</v>
      </c>
      <c r="D560" t="s">
        <v>61</v>
      </c>
      <c r="E560" t="s">
        <v>1167</v>
      </c>
      <c r="F560">
        <v>32</v>
      </c>
      <c r="G560" t="s">
        <v>67</v>
      </c>
      <c r="H560" s="9">
        <v>63654697</v>
      </c>
    </row>
    <row r="561" spans="2:8" x14ac:dyDescent="0.3">
      <c r="B561">
        <v>526</v>
      </c>
      <c r="C561" t="s">
        <v>1168</v>
      </c>
      <c r="D561" t="s">
        <v>61</v>
      </c>
      <c r="E561" t="s">
        <v>670</v>
      </c>
      <c r="F561">
        <v>29</v>
      </c>
      <c r="G561" t="s">
        <v>67</v>
      </c>
      <c r="H561" s="9">
        <v>44209232</v>
      </c>
    </row>
    <row r="562" spans="2:8" x14ac:dyDescent="0.3">
      <c r="B562">
        <v>1691</v>
      </c>
      <c r="C562" t="s">
        <v>1169</v>
      </c>
      <c r="D562" t="s">
        <v>65</v>
      </c>
      <c r="E562" t="s">
        <v>1170</v>
      </c>
      <c r="F562">
        <v>36</v>
      </c>
      <c r="G562" t="s">
        <v>156</v>
      </c>
      <c r="H562" s="9">
        <v>35773023</v>
      </c>
    </row>
    <row r="563" spans="2:8" x14ac:dyDescent="0.3">
      <c r="B563">
        <v>630</v>
      </c>
      <c r="C563" t="s">
        <v>1171</v>
      </c>
      <c r="D563" t="s">
        <v>61</v>
      </c>
      <c r="E563" t="s">
        <v>1172</v>
      </c>
      <c r="F563">
        <v>25</v>
      </c>
      <c r="G563" t="s">
        <v>67</v>
      </c>
      <c r="H563" s="9">
        <v>62843141</v>
      </c>
    </row>
    <row r="564" spans="2:8" x14ac:dyDescent="0.3">
      <c r="B564">
        <v>1005</v>
      </c>
      <c r="C564" t="s">
        <v>1173</v>
      </c>
      <c r="D564" t="s">
        <v>61</v>
      </c>
      <c r="E564" t="s">
        <v>1174</v>
      </c>
      <c r="F564">
        <v>20</v>
      </c>
      <c r="G564" t="s">
        <v>67</v>
      </c>
      <c r="H564" s="9">
        <v>17025053</v>
      </c>
    </row>
    <row r="565" spans="2:8" x14ac:dyDescent="0.3">
      <c r="B565">
        <v>1454</v>
      </c>
      <c r="C565" t="s">
        <v>1175</v>
      </c>
      <c r="D565" t="s">
        <v>61</v>
      </c>
      <c r="E565" t="s">
        <v>1176</v>
      </c>
      <c r="F565">
        <v>29</v>
      </c>
      <c r="G565" t="s">
        <v>67</v>
      </c>
      <c r="H565" s="9">
        <v>57509744</v>
      </c>
    </row>
    <row r="566" spans="2:8" x14ac:dyDescent="0.3">
      <c r="B566">
        <v>1421</v>
      </c>
      <c r="C566" t="s">
        <v>1177</v>
      </c>
      <c r="D566" t="s">
        <v>61</v>
      </c>
      <c r="E566" t="s">
        <v>110</v>
      </c>
      <c r="F566">
        <v>32</v>
      </c>
      <c r="G566" t="s">
        <v>67</v>
      </c>
      <c r="H566" s="9">
        <v>14068043</v>
      </c>
    </row>
    <row r="567" spans="2:8" x14ac:dyDescent="0.3">
      <c r="B567">
        <v>184</v>
      </c>
      <c r="C567" t="s">
        <v>1178</v>
      </c>
      <c r="D567" t="s">
        <v>65</v>
      </c>
      <c r="E567" t="s">
        <v>1179</v>
      </c>
      <c r="F567">
        <v>37</v>
      </c>
      <c r="G567" t="s">
        <v>63</v>
      </c>
      <c r="H567" s="9">
        <v>30586482</v>
      </c>
    </row>
    <row r="568" spans="2:8" x14ac:dyDescent="0.3">
      <c r="B568">
        <v>1212</v>
      </c>
      <c r="C568" t="s">
        <v>1180</v>
      </c>
      <c r="D568" t="s">
        <v>61</v>
      </c>
      <c r="E568" t="s">
        <v>1181</v>
      </c>
      <c r="F568">
        <v>37</v>
      </c>
      <c r="G568" t="s">
        <v>67</v>
      </c>
      <c r="H568" s="9">
        <v>87034603</v>
      </c>
    </row>
    <row r="569" spans="2:8" x14ac:dyDescent="0.3">
      <c r="B569">
        <v>1655</v>
      </c>
      <c r="C569" t="s">
        <v>1182</v>
      </c>
      <c r="D569" t="s">
        <v>61</v>
      </c>
      <c r="E569" t="s">
        <v>1183</v>
      </c>
      <c r="F569">
        <v>40</v>
      </c>
      <c r="G569" t="s">
        <v>91</v>
      </c>
      <c r="H569" s="9">
        <v>46705592</v>
      </c>
    </row>
    <row r="570" spans="2:8" x14ac:dyDescent="0.3">
      <c r="B570">
        <v>1019</v>
      </c>
      <c r="C570" t="s">
        <v>1184</v>
      </c>
      <c r="D570" t="s">
        <v>65</v>
      </c>
      <c r="E570" t="s">
        <v>1185</v>
      </c>
      <c r="F570">
        <v>43</v>
      </c>
      <c r="G570" t="s">
        <v>259</v>
      </c>
      <c r="H570" s="9">
        <v>89420823</v>
      </c>
    </row>
    <row r="571" spans="2:8" x14ac:dyDescent="0.3">
      <c r="B571">
        <v>587</v>
      </c>
      <c r="C571" t="s">
        <v>1186</v>
      </c>
      <c r="D571" t="s">
        <v>65</v>
      </c>
      <c r="E571" t="s">
        <v>1187</v>
      </c>
      <c r="F571">
        <v>22</v>
      </c>
      <c r="G571" t="s">
        <v>63</v>
      </c>
      <c r="H571" s="9">
        <v>43642932</v>
      </c>
    </row>
    <row r="572" spans="2:8" x14ac:dyDescent="0.3">
      <c r="B572">
        <v>134</v>
      </c>
      <c r="C572" t="s">
        <v>1188</v>
      </c>
      <c r="D572" t="s">
        <v>61</v>
      </c>
      <c r="E572" t="s">
        <v>1189</v>
      </c>
      <c r="F572">
        <v>19</v>
      </c>
      <c r="G572" t="s">
        <v>67</v>
      </c>
      <c r="H572" s="9">
        <v>25606633</v>
      </c>
    </row>
    <row r="573" spans="2:8" x14ac:dyDescent="0.3">
      <c r="B573">
        <v>911</v>
      </c>
      <c r="C573" t="s">
        <v>1190</v>
      </c>
      <c r="D573" t="s">
        <v>61</v>
      </c>
      <c r="E573" t="s">
        <v>1191</v>
      </c>
      <c r="F573">
        <v>37</v>
      </c>
      <c r="G573" t="s">
        <v>67</v>
      </c>
      <c r="H573" s="9">
        <v>62699878</v>
      </c>
    </row>
    <row r="574" spans="2:8" x14ac:dyDescent="0.3">
      <c r="B574">
        <v>503</v>
      </c>
      <c r="C574" t="s">
        <v>1192</v>
      </c>
      <c r="D574" t="s">
        <v>61</v>
      </c>
      <c r="E574" t="s">
        <v>1193</v>
      </c>
      <c r="F574">
        <v>19</v>
      </c>
      <c r="G574" t="s">
        <v>67</v>
      </c>
      <c r="H574" s="9">
        <v>31013340</v>
      </c>
    </row>
    <row r="575" spans="2:8" x14ac:dyDescent="0.3">
      <c r="B575">
        <v>886</v>
      </c>
      <c r="C575" t="s">
        <v>1194</v>
      </c>
      <c r="D575" t="s">
        <v>61</v>
      </c>
      <c r="E575" t="s">
        <v>1195</v>
      </c>
      <c r="F575">
        <v>28</v>
      </c>
      <c r="G575" t="s">
        <v>74</v>
      </c>
      <c r="H575" s="9">
        <v>84596053</v>
      </c>
    </row>
    <row r="576" spans="2:8" x14ac:dyDescent="0.3">
      <c r="B576">
        <v>809</v>
      </c>
      <c r="C576" t="s">
        <v>1196</v>
      </c>
      <c r="D576" t="s">
        <v>76</v>
      </c>
      <c r="E576" t="s">
        <v>1197</v>
      </c>
      <c r="F576">
        <v>30</v>
      </c>
      <c r="G576" t="s">
        <v>67</v>
      </c>
      <c r="H576" s="9">
        <v>33885495</v>
      </c>
    </row>
    <row r="577" spans="2:8" x14ac:dyDescent="0.3">
      <c r="B577">
        <v>718</v>
      </c>
      <c r="C577" t="s">
        <v>1198</v>
      </c>
      <c r="D577" t="s">
        <v>61</v>
      </c>
      <c r="E577" t="s">
        <v>1199</v>
      </c>
      <c r="F577">
        <v>32</v>
      </c>
      <c r="G577" t="s">
        <v>67</v>
      </c>
      <c r="H577" s="9">
        <v>81183305</v>
      </c>
    </row>
    <row r="578" spans="2:8" x14ac:dyDescent="0.3">
      <c r="B578">
        <v>382</v>
      </c>
      <c r="C578" t="s">
        <v>1200</v>
      </c>
      <c r="D578" t="s">
        <v>76</v>
      </c>
      <c r="E578" t="s">
        <v>1201</v>
      </c>
      <c r="F578">
        <v>42</v>
      </c>
      <c r="G578" t="s">
        <v>194</v>
      </c>
      <c r="H578" s="9">
        <v>74803077</v>
      </c>
    </row>
    <row r="579" spans="2:8" x14ac:dyDescent="0.3">
      <c r="B579">
        <v>463</v>
      </c>
      <c r="C579" t="s">
        <v>1202</v>
      </c>
      <c r="D579" t="s">
        <v>61</v>
      </c>
      <c r="E579" t="s">
        <v>1203</v>
      </c>
      <c r="F579">
        <v>24</v>
      </c>
      <c r="G579" t="s">
        <v>88</v>
      </c>
      <c r="H579" s="9">
        <v>53486224</v>
      </c>
    </row>
    <row r="580" spans="2:8" x14ac:dyDescent="0.3">
      <c r="B580">
        <v>1706</v>
      </c>
      <c r="C580" t="s">
        <v>1204</v>
      </c>
      <c r="D580" t="s">
        <v>76</v>
      </c>
      <c r="E580" t="s">
        <v>1205</v>
      </c>
      <c r="F580">
        <v>28</v>
      </c>
      <c r="G580" t="s">
        <v>153</v>
      </c>
      <c r="H580" s="9">
        <v>43687212</v>
      </c>
    </row>
    <row r="581" spans="2:8" x14ac:dyDescent="0.3">
      <c r="B581">
        <v>116</v>
      </c>
      <c r="C581" t="s">
        <v>1206</v>
      </c>
      <c r="D581" t="s">
        <v>65</v>
      </c>
      <c r="E581" t="s">
        <v>1207</v>
      </c>
      <c r="F581">
        <v>28</v>
      </c>
      <c r="G581" t="s">
        <v>88</v>
      </c>
      <c r="H581" s="9">
        <v>9361490</v>
      </c>
    </row>
    <row r="582" spans="2:8" x14ac:dyDescent="0.3">
      <c r="B582">
        <v>427</v>
      </c>
      <c r="C582" t="s">
        <v>1208</v>
      </c>
      <c r="D582" t="s">
        <v>61</v>
      </c>
      <c r="E582" t="s">
        <v>1209</v>
      </c>
      <c r="F582">
        <v>28</v>
      </c>
      <c r="G582" t="s">
        <v>156</v>
      </c>
      <c r="H582" s="9">
        <v>80686839</v>
      </c>
    </row>
    <row r="583" spans="2:8" x14ac:dyDescent="0.3">
      <c r="B583">
        <v>268</v>
      </c>
      <c r="C583" t="s">
        <v>1210</v>
      </c>
      <c r="D583" t="s">
        <v>65</v>
      </c>
      <c r="E583" t="s">
        <v>1211</v>
      </c>
      <c r="F583">
        <v>37</v>
      </c>
      <c r="G583" t="s">
        <v>67</v>
      </c>
      <c r="H583" s="9">
        <v>99899006</v>
      </c>
    </row>
    <row r="584" spans="2:8" x14ac:dyDescent="0.3">
      <c r="B584">
        <v>432</v>
      </c>
      <c r="C584" t="s">
        <v>1212</v>
      </c>
      <c r="D584" t="s">
        <v>61</v>
      </c>
      <c r="E584" t="s">
        <v>1213</v>
      </c>
      <c r="F584">
        <v>45</v>
      </c>
      <c r="G584" t="s">
        <v>67</v>
      </c>
      <c r="H584" s="9">
        <v>12729124</v>
      </c>
    </row>
    <row r="585" spans="2:8" x14ac:dyDescent="0.3">
      <c r="B585">
        <v>954</v>
      </c>
      <c r="C585" t="s">
        <v>1214</v>
      </c>
      <c r="D585" t="s">
        <v>76</v>
      </c>
      <c r="E585" t="s">
        <v>1215</v>
      </c>
      <c r="F585">
        <v>26</v>
      </c>
      <c r="G585" t="s">
        <v>67</v>
      </c>
      <c r="H585" s="9">
        <v>40337922</v>
      </c>
    </row>
    <row r="586" spans="2:8" x14ac:dyDescent="0.3">
      <c r="B586">
        <v>450</v>
      </c>
      <c r="C586" t="s">
        <v>1216</v>
      </c>
      <c r="D586" t="s">
        <v>61</v>
      </c>
      <c r="E586" t="s">
        <v>895</v>
      </c>
      <c r="F586">
        <v>28</v>
      </c>
      <c r="G586" t="s">
        <v>67</v>
      </c>
      <c r="H586" s="9">
        <v>49182411</v>
      </c>
    </row>
    <row r="587" spans="2:8" x14ac:dyDescent="0.3">
      <c r="B587">
        <v>911</v>
      </c>
      <c r="C587" t="s">
        <v>1217</v>
      </c>
      <c r="D587" t="s">
        <v>76</v>
      </c>
      <c r="E587" t="s">
        <v>1218</v>
      </c>
      <c r="F587">
        <v>29</v>
      </c>
      <c r="G587" t="s">
        <v>102</v>
      </c>
      <c r="H587" s="9">
        <v>23671888</v>
      </c>
    </row>
    <row r="588" spans="2:8" x14ac:dyDescent="0.3">
      <c r="B588">
        <v>720</v>
      </c>
      <c r="C588" t="s">
        <v>1219</v>
      </c>
      <c r="D588" t="s">
        <v>61</v>
      </c>
      <c r="E588" t="s">
        <v>1220</v>
      </c>
      <c r="F588">
        <v>31</v>
      </c>
      <c r="G588" t="s">
        <v>194</v>
      </c>
      <c r="H588" s="9">
        <v>35493964</v>
      </c>
    </row>
    <row r="589" spans="2:8" x14ac:dyDescent="0.3">
      <c r="B589">
        <v>655</v>
      </c>
      <c r="C589" t="s">
        <v>1221</v>
      </c>
      <c r="D589" t="s">
        <v>61</v>
      </c>
      <c r="E589" t="s">
        <v>1222</v>
      </c>
      <c r="F589">
        <v>31</v>
      </c>
      <c r="G589" t="s">
        <v>67</v>
      </c>
      <c r="H589" s="9">
        <v>69210236</v>
      </c>
    </row>
    <row r="590" spans="2:8" x14ac:dyDescent="0.3">
      <c r="B590">
        <v>1383</v>
      </c>
      <c r="C590" t="s">
        <v>1223</v>
      </c>
      <c r="D590" t="s">
        <v>61</v>
      </c>
      <c r="E590" t="s">
        <v>1224</v>
      </c>
      <c r="F590">
        <v>37</v>
      </c>
      <c r="G590" t="s">
        <v>102</v>
      </c>
      <c r="H590" s="9">
        <v>77622051</v>
      </c>
    </row>
    <row r="591" spans="2:8" x14ac:dyDescent="0.3">
      <c r="B591">
        <v>965</v>
      </c>
      <c r="C591" t="s">
        <v>1225</v>
      </c>
      <c r="D591" t="s">
        <v>61</v>
      </c>
      <c r="E591" t="s">
        <v>1226</v>
      </c>
      <c r="F591">
        <v>31</v>
      </c>
      <c r="G591" t="s">
        <v>156</v>
      </c>
      <c r="H591" s="9">
        <v>44016617</v>
      </c>
    </row>
    <row r="592" spans="2:8" x14ac:dyDescent="0.3">
      <c r="B592">
        <v>664</v>
      </c>
      <c r="C592" t="s">
        <v>1227</v>
      </c>
      <c r="D592" t="s">
        <v>76</v>
      </c>
      <c r="E592" t="s">
        <v>1228</v>
      </c>
      <c r="F592">
        <v>27</v>
      </c>
      <c r="G592" t="s">
        <v>67</v>
      </c>
      <c r="H592" s="9">
        <v>83277847</v>
      </c>
    </row>
    <row r="593" spans="2:8" x14ac:dyDescent="0.3">
      <c r="B593">
        <v>668</v>
      </c>
      <c r="C593" t="s">
        <v>1229</v>
      </c>
      <c r="D593" t="s">
        <v>61</v>
      </c>
      <c r="E593" t="s">
        <v>1230</v>
      </c>
      <c r="F593">
        <v>21</v>
      </c>
      <c r="G593" t="s">
        <v>67</v>
      </c>
      <c r="H593" s="9">
        <v>13567518</v>
      </c>
    </row>
    <row r="594" spans="2:8" x14ac:dyDescent="0.3">
      <c r="B594">
        <v>986</v>
      </c>
      <c r="C594" t="s">
        <v>1231</v>
      </c>
      <c r="D594" t="s">
        <v>61</v>
      </c>
      <c r="E594" t="s">
        <v>1232</v>
      </c>
      <c r="F594">
        <v>30</v>
      </c>
      <c r="G594" t="s">
        <v>67</v>
      </c>
      <c r="H594" s="9">
        <v>97519634</v>
      </c>
    </row>
    <row r="595" spans="2:8" x14ac:dyDescent="0.3">
      <c r="B595">
        <v>713</v>
      </c>
      <c r="C595" t="s">
        <v>1233</v>
      </c>
      <c r="D595" t="s">
        <v>61</v>
      </c>
      <c r="E595" t="s">
        <v>1234</v>
      </c>
      <c r="F595">
        <v>41</v>
      </c>
      <c r="G595" t="s">
        <v>67</v>
      </c>
      <c r="H595" s="9">
        <v>40003574</v>
      </c>
    </row>
    <row r="596" spans="2:8" x14ac:dyDescent="0.3">
      <c r="B596">
        <v>734</v>
      </c>
      <c r="C596" t="s">
        <v>1235</v>
      </c>
      <c r="D596" t="s">
        <v>61</v>
      </c>
      <c r="E596" t="s">
        <v>1236</v>
      </c>
      <c r="F596">
        <v>29</v>
      </c>
      <c r="G596" t="s">
        <v>1237</v>
      </c>
      <c r="H596" s="9">
        <v>14439238</v>
      </c>
    </row>
    <row r="597" spans="2:8" x14ac:dyDescent="0.3">
      <c r="B597">
        <v>960</v>
      </c>
      <c r="C597" t="s">
        <v>1238</v>
      </c>
      <c r="D597" t="s">
        <v>76</v>
      </c>
      <c r="E597" t="s">
        <v>1239</v>
      </c>
      <c r="F597">
        <v>26</v>
      </c>
      <c r="G597" t="s">
        <v>67</v>
      </c>
      <c r="H597" s="9">
        <v>29741958</v>
      </c>
    </row>
    <row r="598" spans="2:8" x14ac:dyDescent="0.3">
      <c r="B598">
        <v>1015</v>
      </c>
      <c r="C598" t="s">
        <v>848</v>
      </c>
      <c r="D598" t="s">
        <v>61</v>
      </c>
      <c r="E598" t="s">
        <v>849</v>
      </c>
      <c r="F598">
        <v>35</v>
      </c>
      <c r="G598" t="s">
        <v>63</v>
      </c>
      <c r="H598" s="9">
        <v>52247443</v>
      </c>
    </row>
    <row r="599" spans="2:8" x14ac:dyDescent="0.3">
      <c r="B599">
        <v>903</v>
      </c>
      <c r="C599" t="s">
        <v>1240</v>
      </c>
      <c r="D599" t="s">
        <v>61</v>
      </c>
      <c r="E599" t="s">
        <v>1241</v>
      </c>
      <c r="F599">
        <v>22</v>
      </c>
      <c r="G599" t="s">
        <v>67</v>
      </c>
      <c r="H599" s="9">
        <v>32153478</v>
      </c>
    </row>
    <row r="600" spans="2:8" x14ac:dyDescent="0.3">
      <c r="B600">
        <v>548</v>
      </c>
      <c r="C600" t="s">
        <v>1242</v>
      </c>
      <c r="D600" t="s">
        <v>65</v>
      </c>
      <c r="E600" t="s">
        <v>1243</v>
      </c>
      <c r="F600">
        <v>38</v>
      </c>
      <c r="G600" t="s">
        <v>156</v>
      </c>
      <c r="H600" s="9">
        <v>15030395</v>
      </c>
    </row>
    <row r="601" spans="2:8" x14ac:dyDescent="0.3">
      <c r="B601">
        <v>588</v>
      </c>
      <c r="C601" t="s">
        <v>1244</v>
      </c>
      <c r="D601" t="s">
        <v>65</v>
      </c>
      <c r="E601" t="s">
        <v>1245</v>
      </c>
      <c r="F601">
        <v>25</v>
      </c>
      <c r="G601" t="s">
        <v>259</v>
      </c>
      <c r="H601" s="9">
        <v>56530568</v>
      </c>
    </row>
    <row r="602" spans="2:8" x14ac:dyDescent="0.3">
      <c r="B602">
        <v>1032</v>
      </c>
      <c r="C602" t="s">
        <v>1246</v>
      </c>
      <c r="D602" t="s">
        <v>65</v>
      </c>
      <c r="E602" t="s">
        <v>1247</v>
      </c>
      <c r="F602">
        <v>34</v>
      </c>
      <c r="G602" t="s">
        <v>67</v>
      </c>
      <c r="H602" s="9">
        <v>83375769</v>
      </c>
    </row>
    <row r="603" spans="2:8" x14ac:dyDescent="0.3">
      <c r="B603">
        <v>614</v>
      </c>
      <c r="C603" t="s">
        <v>1248</v>
      </c>
      <c r="D603" t="s">
        <v>65</v>
      </c>
      <c r="E603" t="s">
        <v>1249</v>
      </c>
      <c r="F603">
        <v>33</v>
      </c>
      <c r="G603" t="s">
        <v>156</v>
      </c>
      <c r="H603" s="9">
        <v>76269186</v>
      </c>
    </row>
    <row r="604" spans="2:8" x14ac:dyDescent="0.3">
      <c r="B604">
        <v>1368</v>
      </c>
      <c r="C604" t="s">
        <v>1250</v>
      </c>
      <c r="D604" t="s">
        <v>61</v>
      </c>
      <c r="E604" t="s">
        <v>1251</v>
      </c>
      <c r="F604">
        <v>25</v>
      </c>
      <c r="G604" t="s">
        <v>88</v>
      </c>
      <c r="H604" s="9">
        <v>90177317</v>
      </c>
    </row>
    <row r="605" spans="2:8" x14ac:dyDescent="0.3">
      <c r="B605">
        <v>1113</v>
      </c>
      <c r="C605" t="s">
        <v>1252</v>
      </c>
      <c r="D605" t="s">
        <v>61</v>
      </c>
      <c r="E605" t="s">
        <v>1253</v>
      </c>
      <c r="F605">
        <v>26</v>
      </c>
      <c r="G605" t="s">
        <v>67</v>
      </c>
      <c r="H605" s="9">
        <v>32966941</v>
      </c>
    </row>
    <row r="606" spans="2:8" x14ac:dyDescent="0.3">
      <c r="B606">
        <v>894</v>
      </c>
      <c r="C606" t="s">
        <v>1254</v>
      </c>
      <c r="D606" t="s">
        <v>61</v>
      </c>
      <c r="E606" t="s">
        <v>1255</v>
      </c>
      <c r="F606">
        <v>43</v>
      </c>
      <c r="G606" t="s">
        <v>67</v>
      </c>
      <c r="H606" s="9">
        <v>99380946</v>
      </c>
    </row>
    <row r="607" spans="2:8" x14ac:dyDescent="0.3">
      <c r="B607">
        <v>1041</v>
      </c>
      <c r="C607" t="s">
        <v>1256</v>
      </c>
      <c r="D607" t="s">
        <v>61</v>
      </c>
      <c r="E607" t="s">
        <v>1257</v>
      </c>
      <c r="F607">
        <v>18</v>
      </c>
      <c r="G607" t="s">
        <v>67</v>
      </c>
      <c r="H607" s="9">
        <v>24364019</v>
      </c>
    </row>
    <row r="608" spans="2:8" x14ac:dyDescent="0.3">
      <c r="B608">
        <v>883</v>
      </c>
      <c r="C608" t="s">
        <v>1258</v>
      </c>
      <c r="D608" t="s">
        <v>61</v>
      </c>
      <c r="E608" t="s">
        <v>1259</v>
      </c>
      <c r="F608">
        <v>43</v>
      </c>
      <c r="G608" t="s">
        <v>259</v>
      </c>
      <c r="H608" s="9">
        <v>44985332</v>
      </c>
    </row>
    <row r="609" spans="2:8" x14ac:dyDescent="0.3">
      <c r="B609">
        <v>1442</v>
      </c>
      <c r="C609" t="s">
        <v>1260</v>
      </c>
      <c r="D609" t="s">
        <v>61</v>
      </c>
      <c r="E609" t="s">
        <v>1261</v>
      </c>
      <c r="F609">
        <v>27</v>
      </c>
      <c r="G609" t="s">
        <v>67</v>
      </c>
      <c r="H609" s="9">
        <v>3677316</v>
      </c>
    </row>
    <row r="610" spans="2:8" x14ac:dyDescent="0.3">
      <c r="B610">
        <v>1035</v>
      </c>
      <c r="C610" t="s">
        <v>1262</v>
      </c>
      <c r="D610" t="s">
        <v>61</v>
      </c>
      <c r="E610" t="s">
        <v>1263</v>
      </c>
      <c r="F610">
        <v>25</v>
      </c>
      <c r="G610" t="s">
        <v>67</v>
      </c>
      <c r="H610" s="9">
        <v>24381428</v>
      </c>
    </row>
    <row r="611" spans="2:8" x14ac:dyDescent="0.3">
      <c r="B611">
        <v>1456</v>
      </c>
      <c r="C611" t="s">
        <v>1264</v>
      </c>
      <c r="D611" t="s">
        <v>61</v>
      </c>
      <c r="E611" t="s">
        <v>1265</v>
      </c>
      <c r="F611">
        <v>44</v>
      </c>
      <c r="G611" t="s">
        <v>102</v>
      </c>
      <c r="H611" s="9">
        <v>97479977</v>
      </c>
    </row>
    <row r="612" spans="2:8" x14ac:dyDescent="0.3">
      <c r="B612">
        <v>1061</v>
      </c>
      <c r="C612" t="s">
        <v>1266</v>
      </c>
      <c r="D612" t="s">
        <v>65</v>
      </c>
      <c r="E612" t="s">
        <v>114</v>
      </c>
      <c r="F612">
        <v>23</v>
      </c>
      <c r="G612" t="s">
        <v>194</v>
      </c>
      <c r="H612" s="9">
        <v>39392275</v>
      </c>
    </row>
    <row r="613" spans="2:8" x14ac:dyDescent="0.3">
      <c r="B613">
        <v>857</v>
      </c>
      <c r="C613" t="s">
        <v>1267</v>
      </c>
      <c r="D613" t="s">
        <v>61</v>
      </c>
      <c r="E613" t="s">
        <v>582</v>
      </c>
      <c r="F613">
        <v>24</v>
      </c>
      <c r="G613" t="s">
        <v>67</v>
      </c>
      <c r="H613" s="9">
        <v>32683631</v>
      </c>
    </row>
    <row r="614" spans="2:8" x14ac:dyDescent="0.3">
      <c r="B614">
        <v>878</v>
      </c>
      <c r="C614" t="s">
        <v>1268</v>
      </c>
      <c r="D614" t="s">
        <v>61</v>
      </c>
      <c r="E614" t="s">
        <v>1269</v>
      </c>
      <c r="F614">
        <v>27</v>
      </c>
      <c r="G614" t="s">
        <v>156</v>
      </c>
      <c r="H614" s="9">
        <v>70890037</v>
      </c>
    </row>
    <row r="615" spans="2:8" x14ac:dyDescent="0.3">
      <c r="B615">
        <v>633</v>
      </c>
      <c r="C615" t="s">
        <v>1270</v>
      </c>
      <c r="D615" t="s">
        <v>61</v>
      </c>
      <c r="E615" t="s">
        <v>1271</v>
      </c>
      <c r="F615">
        <v>25</v>
      </c>
      <c r="G615" t="s">
        <v>67</v>
      </c>
      <c r="H615" s="9">
        <v>94980599</v>
      </c>
    </row>
    <row r="616" spans="2:8" x14ac:dyDescent="0.3">
      <c r="B616">
        <v>562</v>
      </c>
      <c r="C616" t="s">
        <v>1272</v>
      </c>
      <c r="D616" t="s">
        <v>61</v>
      </c>
      <c r="E616" t="s">
        <v>1273</v>
      </c>
      <c r="F616">
        <v>34</v>
      </c>
      <c r="G616" t="s">
        <v>194</v>
      </c>
      <c r="H616" s="9">
        <v>65594601</v>
      </c>
    </row>
    <row r="617" spans="2:8" x14ac:dyDescent="0.3">
      <c r="B617">
        <v>765</v>
      </c>
      <c r="C617" t="s">
        <v>1274</v>
      </c>
      <c r="D617" t="s">
        <v>61</v>
      </c>
      <c r="E617" t="s">
        <v>1275</v>
      </c>
      <c r="F617">
        <v>28</v>
      </c>
      <c r="G617" t="s">
        <v>67</v>
      </c>
      <c r="H617" s="9">
        <v>35683657</v>
      </c>
    </row>
    <row r="618" spans="2:8" x14ac:dyDescent="0.3">
      <c r="B618">
        <v>745</v>
      </c>
      <c r="C618" t="s">
        <v>1276</v>
      </c>
      <c r="D618" t="s">
        <v>61</v>
      </c>
      <c r="E618" t="s">
        <v>1277</v>
      </c>
      <c r="F618">
        <v>26</v>
      </c>
      <c r="G618" t="s">
        <v>88</v>
      </c>
      <c r="H618" s="9">
        <v>81321207</v>
      </c>
    </row>
    <row r="619" spans="2:8" x14ac:dyDescent="0.3">
      <c r="B619">
        <v>407</v>
      </c>
      <c r="C619" t="s">
        <v>1278</v>
      </c>
      <c r="D619" t="s">
        <v>65</v>
      </c>
      <c r="E619" t="s">
        <v>1228</v>
      </c>
      <c r="F619">
        <v>27</v>
      </c>
      <c r="G619" t="s">
        <v>67</v>
      </c>
      <c r="H619" s="9">
        <v>48079987</v>
      </c>
    </row>
    <row r="620" spans="2:8" x14ac:dyDescent="0.3">
      <c r="B620">
        <v>119</v>
      </c>
      <c r="C620" t="s">
        <v>1279</v>
      </c>
      <c r="D620" t="s">
        <v>61</v>
      </c>
      <c r="E620" t="s">
        <v>1280</v>
      </c>
      <c r="F620">
        <v>21</v>
      </c>
      <c r="G620" t="s">
        <v>67</v>
      </c>
      <c r="H620" s="9">
        <v>21777148</v>
      </c>
    </row>
    <row r="621" spans="2:8" x14ac:dyDescent="0.3">
      <c r="B621">
        <v>1072</v>
      </c>
      <c r="C621" t="s">
        <v>1281</v>
      </c>
      <c r="D621" t="s">
        <v>76</v>
      </c>
      <c r="E621" t="s">
        <v>1282</v>
      </c>
      <c r="F621">
        <v>18</v>
      </c>
      <c r="G621" t="s">
        <v>67</v>
      </c>
      <c r="H621" s="9">
        <v>46218683</v>
      </c>
    </row>
    <row r="622" spans="2:8" x14ac:dyDescent="0.3">
      <c r="B622">
        <v>1193</v>
      </c>
      <c r="C622" t="s">
        <v>1283</v>
      </c>
      <c r="D622" t="s">
        <v>65</v>
      </c>
      <c r="E622" t="s">
        <v>1284</v>
      </c>
      <c r="F622">
        <v>27</v>
      </c>
      <c r="G622" t="s">
        <v>67</v>
      </c>
      <c r="H622" s="9">
        <v>26865010</v>
      </c>
    </row>
    <row r="623" spans="2:8" x14ac:dyDescent="0.3">
      <c r="B623">
        <v>844</v>
      </c>
      <c r="C623" t="s">
        <v>905</v>
      </c>
      <c r="D623" t="s">
        <v>61</v>
      </c>
      <c r="E623" t="s">
        <v>906</v>
      </c>
      <c r="F623">
        <v>21</v>
      </c>
      <c r="G623" t="s">
        <v>67</v>
      </c>
      <c r="H623" s="9">
        <v>37771036</v>
      </c>
    </row>
    <row r="624" spans="2:8" x14ac:dyDescent="0.3">
      <c r="B624">
        <v>1461</v>
      </c>
      <c r="C624" t="s">
        <v>1285</v>
      </c>
      <c r="D624" t="s">
        <v>65</v>
      </c>
      <c r="E624" t="s">
        <v>1286</v>
      </c>
      <c r="F624">
        <v>23</v>
      </c>
      <c r="G624" t="s">
        <v>67</v>
      </c>
      <c r="H624" s="9">
        <v>97733965</v>
      </c>
    </row>
    <row r="625" spans="2:8" x14ac:dyDescent="0.3">
      <c r="B625">
        <v>867</v>
      </c>
      <c r="C625" t="s">
        <v>1287</v>
      </c>
      <c r="D625" t="s">
        <v>65</v>
      </c>
      <c r="E625" t="s">
        <v>1288</v>
      </c>
      <c r="F625">
        <v>34</v>
      </c>
      <c r="G625" t="s">
        <v>67</v>
      </c>
      <c r="H625" s="9">
        <v>94610358</v>
      </c>
    </row>
    <row r="626" spans="2:8" x14ac:dyDescent="0.3">
      <c r="B626">
        <v>1004</v>
      </c>
      <c r="C626" t="s">
        <v>1289</v>
      </c>
      <c r="D626" t="s">
        <v>61</v>
      </c>
      <c r="E626" t="s">
        <v>1290</v>
      </c>
      <c r="F626">
        <v>20</v>
      </c>
      <c r="G626" t="s">
        <v>67</v>
      </c>
      <c r="H626" s="9">
        <v>883369</v>
      </c>
    </row>
    <row r="627" spans="2:8" x14ac:dyDescent="0.3">
      <c r="B627">
        <v>354</v>
      </c>
      <c r="C627" t="s">
        <v>1291</v>
      </c>
      <c r="D627" t="s">
        <v>76</v>
      </c>
      <c r="E627" t="s">
        <v>1292</v>
      </c>
      <c r="F627">
        <v>29</v>
      </c>
      <c r="G627" t="s">
        <v>67</v>
      </c>
      <c r="H627" s="9">
        <v>69349081</v>
      </c>
    </row>
    <row r="628" spans="2:8" x14ac:dyDescent="0.3">
      <c r="B628">
        <v>604</v>
      </c>
      <c r="C628" t="s">
        <v>1293</v>
      </c>
      <c r="D628" t="s">
        <v>61</v>
      </c>
      <c r="E628" t="s">
        <v>1294</v>
      </c>
      <c r="F628">
        <v>36</v>
      </c>
      <c r="G628" t="s">
        <v>67</v>
      </c>
      <c r="H628" s="9">
        <v>61939117</v>
      </c>
    </row>
    <row r="629" spans="2:8" x14ac:dyDescent="0.3">
      <c r="B629">
        <v>619</v>
      </c>
      <c r="C629" t="s">
        <v>1295</v>
      </c>
      <c r="D629" t="s">
        <v>65</v>
      </c>
      <c r="E629" t="s">
        <v>1296</v>
      </c>
      <c r="F629">
        <v>35</v>
      </c>
      <c r="G629" t="s">
        <v>67</v>
      </c>
      <c r="H629" s="9">
        <v>73667359</v>
      </c>
    </row>
    <row r="630" spans="2:8" x14ac:dyDescent="0.3">
      <c r="B630">
        <v>215</v>
      </c>
      <c r="C630" t="s">
        <v>1297</v>
      </c>
      <c r="D630" t="s">
        <v>76</v>
      </c>
      <c r="E630" t="s">
        <v>1298</v>
      </c>
      <c r="F630">
        <v>18</v>
      </c>
      <c r="G630" t="s">
        <v>67</v>
      </c>
      <c r="H630" s="9">
        <v>64983078</v>
      </c>
    </row>
    <row r="631" spans="2:8" x14ac:dyDescent="0.3">
      <c r="B631">
        <v>1094</v>
      </c>
      <c r="C631" t="s">
        <v>1299</v>
      </c>
      <c r="D631" t="s">
        <v>61</v>
      </c>
      <c r="E631" t="s">
        <v>1300</v>
      </c>
      <c r="F631">
        <v>40</v>
      </c>
      <c r="G631" t="s">
        <v>67</v>
      </c>
      <c r="H631" s="9">
        <v>63147822</v>
      </c>
    </row>
    <row r="632" spans="2:8" x14ac:dyDescent="0.3">
      <c r="B632">
        <v>270</v>
      </c>
      <c r="C632" t="s">
        <v>1301</v>
      </c>
      <c r="D632" t="s">
        <v>76</v>
      </c>
      <c r="E632" t="s">
        <v>1302</v>
      </c>
      <c r="F632">
        <v>31</v>
      </c>
      <c r="G632" t="s">
        <v>156</v>
      </c>
      <c r="H632" s="9">
        <v>59474500</v>
      </c>
    </row>
    <row r="633" spans="2:8" x14ac:dyDescent="0.3">
      <c r="B633">
        <v>155</v>
      </c>
      <c r="C633" t="s">
        <v>1303</v>
      </c>
      <c r="D633" t="s">
        <v>61</v>
      </c>
      <c r="E633" t="s">
        <v>1304</v>
      </c>
      <c r="F633">
        <v>27</v>
      </c>
      <c r="G633" t="s">
        <v>67</v>
      </c>
      <c r="H633" s="9">
        <v>15108561</v>
      </c>
    </row>
    <row r="634" spans="2:8" x14ac:dyDescent="0.3">
      <c r="B634">
        <v>6</v>
      </c>
      <c r="C634" t="s">
        <v>1305</v>
      </c>
      <c r="D634" t="s">
        <v>61</v>
      </c>
      <c r="E634" t="s">
        <v>1306</v>
      </c>
      <c r="F634">
        <v>37</v>
      </c>
      <c r="G634" t="s">
        <v>102</v>
      </c>
      <c r="H634" s="9">
        <v>65426142</v>
      </c>
    </row>
    <row r="635" spans="2:8" x14ac:dyDescent="0.3">
      <c r="B635">
        <v>590</v>
      </c>
      <c r="C635" t="s">
        <v>1307</v>
      </c>
      <c r="D635" t="s">
        <v>61</v>
      </c>
      <c r="E635" t="s">
        <v>1308</v>
      </c>
      <c r="F635">
        <v>26</v>
      </c>
      <c r="G635" t="s">
        <v>259</v>
      </c>
      <c r="H635" s="9">
        <v>44918574</v>
      </c>
    </row>
    <row r="636" spans="2:8" x14ac:dyDescent="0.3">
      <c r="B636">
        <v>919</v>
      </c>
      <c r="C636" t="s">
        <v>1309</v>
      </c>
      <c r="D636" t="s">
        <v>61</v>
      </c>
      <c r="E636" t="s">
        <v>1310</v>
      </c>
      <c r="F636">
        <v>19</v>
      </c>
      <c r="G636" t="s">
        <v>67</v>
      </c>
      <c r="H636" s="9">
        <v>37472101</v>
      </c>
    </row>
    <row r="637" spans="2:8" x14ac:dyDescent="0.3">
      <c r="B637">
        <v>765</v>
      </c>
      <c r="C637" t="s">
        <v>1311</v>
      </c>
      <c r="D637" t="s">
        <v>61</v>
      </c>
      <c r="E637" t="s">
        <v>1312</v>
      </c>
      <c r="F637">
        <v>29</v>
      </c>
      <c r="G637" t="s">
        <v>67</v>
      </c>
      <c r="H637" s="9">
        <v>93083518</v>
      </c>
    </row>
    <row r="638" spans="2:8" x14ac:dyDescent="0.3">
      <c r="B638">
        <v>685</v>
      </c>
      <c r="C638" t="s">
        <v>1313</v>
      </c>
      <c r="D638" t="s">
        <v>65</v>
      </c>
      <c r="E638" t="s">
        <v>1314</v>
      </c>
      <c r="F638">
        <v>30</v>
      </c>
      <c r="G638" t="s">
        <v>67</v>
      </c>
      <c r="H638" s="9">
        <v>40432588</v>
      </c>
    </row>
    <row r="639" spans="2:8" x14ac:dyDescent="0.3">
      <c r="B639">
        <v>1114</v>
      </c>
      <c r="C639" t="s">
        <v>1315</v>
      </c>
      <c r="D639" t="s">
        <v>76</v>
      </c>
      <c r="E639" t="s">
        <v>1316</v>
      </c>
      <c r="F639">
        <v>21</v>
      </c>
      <c r="G639" t="s">
        <v>67</v>
      </c>
      <c r="H639" s="9">
        <v>70563396</v>
      </c>
    </row>
    <row r="640" spans="2:8" x14ac:dyDescent="0.3">
      <c r="B640">
        <v>1398</v>
      </c>
      <c r="C640" t="s">
        <v>1317</v>
      </c>
      <c r="D640" t="s">
        <v>65</v>
      </c>
      <c r="E640" t="s">
        <v>1318</v>
      </c>
      <c r="F640">
        <v>35</v>
      </c>
      <c r="G640" t="s">
        <v>194</v>
      </c>
      <c r="H640" s="9">
        <v>71255623</v>
      </c>
    </row>
    <row r="641" spans="2:8" x14ac:dyDescent="0.3">
      <c r="B641">
        <v>824</v>
      </c>
      <c r="C641" t="s">
        <v>1319</v>
      </c>
      <c r="D641" t="s">
        <v>61</v>
      </c>
      <c r="E641" t="s">
        <v>1320</v>
      </c>
      <c r="F641">
        <v>27</v>
      </c>
      <c r="G641" t="s">
        <v>67</v>
      </c>
      <c r="H641" s="9">
        <v>45251111</v>
      </c>
    </row>
    <row r="642" spans="2:8" x14ac:dyDescent="0.3">
      <c r="B642">
        <v>1379</v>
      </c>
      <c r="C642" t="s">
        <v>1321</v>
      </c>
      <c r="D642" t="s">
        <v>65</v>
      </c>
      <c r="E642" t="s">
        <v>976</v>
      </c>
      <c r="F642">
        <v>27</v>
      </c>
      <c r="G642" t="s">
        <v>67</v>
      </c>
      <c r="H642" s="9">
        <v>75473306</v>
      </c>
    </row>
    <row r="643" spans="2:8" x14ac:dyDescent="0.3">
      <c r="B643">
        <v>936</v>
      </c>
      <c r="C643" t="s">
        <v>1322</v>
      </c>
      <c r="D643" t="s">
        <v>65</v>
      </c>
      <c r="E643" t="s">
        <v>372</v>
      </c>
      <c r="F643">
        <v>39</v>
      </c>
      <c r="G643" t="s">
        <v>67</v>
      </c>
      <c r="H643" s="9">
        <v>49805664</v>
      </c>
    </row>
    <row r="644" spans="2:8" x14ac:dyDescent="0.3">
      <c r="B644">
        <v>591</v>
      </c>
      <c r="C644" t="s">
        <v>1323</v>
      </c>
      <c r="D644" t="s">
        <v>65</v>
      </c>
      <c r="E644" t="s">
        <v>1324</v>
      </c>
      <c r="F644">
        <v>35</v>
      </c>
      <c r="G644" t="s">
        <v>67</v>
      </c>
      <c r="H644" s="9">
        <v>29037956</v>
      </c>
    </row>
    <row r="645" spans="2:8" x14ac:dyDescent="0.3">
      <c r="B645">
        <v>1378</v>
      </c>
      <c r="C645" t="s">
        <v>1325</v>
      </c>
      <c r="D645" t="s">
        <v>61</v>
      </c>
      <c r="E645" t="s">
        <v>1326</v>
      </c>
      <c r="F645">
        <v>26</v>
      </c>
      <c r="G645" t="s">
        <v>67</v>
      </c>
      <c r="H645" s="9">
        <v>97970088</v>
      </c>
    </row>
    <row r="646" spans="2:8" x14ac:dyDescent="0.3">
      <c r="B646">
        <v>226</v>
      </c>
      <c r="C646" t="s">
        <v>1327</v>
      </c>
      <c r="D646" t="s">
        <v>61</v>
      </c>
      <c r="E646" t="s">
        <v>1328</v>
      </c>
      <c r="F646">
        <v>18</v>
      </c>
      <c r="G646" t="s">
        <v>67</v>
      </c>
      <c r="H646" s="9">
        <v>72484420</v>
      </c>
    </row>
    <row r="647" spans="2:8" x14ac:dyDescent="0.3">
      <c r="B647">
        <v>1031</v>
      </c>
      <c r="C647" t="s">
        <v>1329</v>
      </c>
      <c r="D647" t="s">
        <v>61</v>
      </c>
      <c r="E647" t="s">
        <v>1330</v>
      </c>
      <c r="F647">
        <v>28</v>
      </c>
      <c r="G647" t="s">
        <v>259</v>
      </c>
      <c r="H647" s="9">
        <v>7645836</v>
      </c>
    </row>
    <row r="648" spans="2:8" x14ac:dyDescent="0.3">
      <c r="B648">
        <v>1068</v>
      </c>
      <c r="C648" t="s">
        <v>1331</v>
      </c>
      <c r="D648" t="s">
        <v>65</v>
      </c>
      <c r="E648" t="s">
        <v>1332</v>
      </c>
      <c r="F648">
        <v>26</v>
      </c>
      <c r="G648" t="s">
        <v>259</v>
      </c>
      <c r="H648" s="9">
        <v>30948620</v>
      </c>
    </row>
    <row r="649" spans="2:8" x14ac:dyDescent="0.3">
      <c r="B649">
        <v>642</v>
      </c>
      <c r="C649" t="s">
        <v>1333</v>
      </c>
      <c r="D649" t="s">
        <v>61</v>
      </c>
      <c r="E649" t="s">
        <v>1334</v>
      </c>
      <c r="F649">
        <v>33</v>
      </c>
      <c r="G649" t="s">
        <v>153</v>
      </c>
      <c r="H649" s="9">
        <v>31343656</v>
      </c>
    </row>
    <row r="650" spans="2:8" x14ac:dyDescent="0.3">
      <c r="B650">
        <v>1134</v>
      </c>
      <c r="C650" t="s">
        <v>1335</v>
      </c>
      <c r="D650" t="s">
        <v>65</v>
      </c>
      <c r="E650" t="s">
        <v>1101</v>
      </c>
      <c r="F650">
        <v>33</v>
      </c>
      <c r="G650" t="s">
        <v>67</v>
      </c>
      <c r="H650" s="9">
        <v>81336102</v>
      </c>
    </row>
    <row r="651" spans="2:8" x14ac:dyDescent="0.3">
      <c r="B651">
        <v>750</v>
      </c>
      <c r="C651" t="s">
        <v>1336</v>
      </c>
      <c r="D651" t="s">
        <v>61</v>
      </c>
      <c r="E651" t="s">
        <v>1337</v>
      </c>
      <c r="F651">
        <v>20</v>
      </c>
      <c r="G651" t="s">
        <v>67</v>
      </c>
      <c r="H651" s="9">
        <v>18527069</v>
      </c>
    </row>
    <row r="652" spans="2:8" x14ac:dyDescent="0.3">
      <c r="B652">
        <v>666</v>
      </c>
      <c r="C652" t="s">
        <v>1338</v>
      </c>
      <c r="D652" t="s">
        <v>65</v>
      </c>
      <c r="E652" t="s">
        <v>1339</v>
      </c>
      <c r="F652">
        <v>21</v>
      </c>
      <c r="G652" t="s">
        <v>67</v>
      </c>
      <c r="H652" s="9">
        <v>65280448</v>
      </c>
    </row>
    <row r="653" spans="2:8" x14ac:dyDescent="0.3">
      <c r="B653">
        <v>277</v>
      </c>
      <c r="C653" t="s">
        <v>1340</v>
      </c>
      <c r="D653" t="s">
        <v>65</v>
      </c>
      <c r="E653" t="s">
        <v>1341</v>
      </c>
      <c r="F653">
        <v>32</v>
      </c>
      <c r="G653" t="s">
        <v>194</v>
      </c>
      <c r="H653" s="9">
        <v>99723296</v>
      </c>
    </row>
    <row r="654" spans="2:8" x14ac:dyDescent="0.3">
      <c r="B654">
        <v>1357</v>
      </c>
      <c r="C654" t="s">
        <v>1342</v>
      </c>
      <c r="D654" t="s">
        <v>61</v>
      </c>
      <c r="E654" t="s">
        <v>1343</v>
      </c>
      <c r="F654">
        <v>28</v>
      </c>
      <c r="G654" t="s">
        <v>67</v>
      </c>
      <c r="H654" s="9">
        <v>60468487</v>
      </c>
    </row>
    <row r="655" spans="2:8" x14ac:dyDescent="0.3">
      <c r="B655">
        <v>987</v>
      </c>
      <c r="C655" t="s">
        <v>1344</v>
      </c>
      <c r="D655" t="s">
        <v>61</v>
      </c>
      <c r="E655" t="s">
        <v>1345</v>
      </c>
      <c r="F655">
        <v>32</v>
      </c>
      <c r="G655" t="s">
        <v>67</v>
      </c>
      <c r="H655" s="9">
        <v>9271181</v>
      </c>
    </row>
    <row r="656" spans="2:8" x14ac:dyDescent="0.3">
      <c r="B656">
        <v>1136</v>
      </c>
      <c r="C656" t="s">
        <v>1346</v>
      </c>
      <c r="D656" t="s">
        <v>65</v>
      </c>
      <c r="E656" t="s">
        <v>684</v>
      </c>
      <c r="F656">
        <v>28</v>
      </c>
      <c r="G656" t="s">
        <v>88</v>
      </c>
      <c r="H656" s="9">
        <v>95585366</v>
      </c>
    </row>
    <row r="657" spans="2:8" x14ac:dyDescent="0.3">
      <c r="B657">
        <v>156</v>
      </c>
      <c r="C657" t="s">
        <v>1347</v>
      </c>
      <c r="D657" t="s">
        <v>65</v>
      </c>
      <c r="E657" t="s">
        <v>1348</v>
      </c>
      <c r="F657">
        <v>22</v>
      </c>
      <c r="G657" t="s">
        <v>259</v>
      </c>
      <c r="H657" s="9">
        <v>46237450</v>
      </c>
    </row>
    <row r="658" spans="2:8" x14ac:dyDescent="0.3">
      <c r="B658">
        <v>1076</v>
      </c>
      <c r="C658" t="s">
        <v>1349</v>
      </c>
      <c r="D658" t="s">
        <v>76</v>
      </c>
      <c r="E658" t="s">
        <v>1350</v>
      </c>
      <c r="F658">
        <v>28</v>
      </c>
      <c r="G658" t="s">
        <v>63</v>
      </c>
      <c r="H658" s="9">
        <v>57270562</v>
      </c>
    </row>
    <row r="659" spans="2:8" x14ac:dyDescent="0.3">
      <c r="B659">
        <v>771</v>
      </c>
      <c r="C659" t="s">
        <v>1351</v>
      </c>
      <c r="D659" t="s">
        <v>65</v>
      </c>
      <c r="E659" t="s">
        <v>1352</v>
      </c>
      <c r="F659">
        <v>24</v>
      </c>
      <c r="G659" t="s">
        <v>67</v>
      </c>
      <c r="H659" s="9">
        <v>63641885</v>
      </c>
    </row>
    <row r="660" spans="2:8" x14ac:dyDescent="0.3">
      <c r="B660">
        <v>578</v>
      </c>
      <c r="C660" t="s">
        <v>1353</v>
      </c>
      <c r="D660" t="s">
        <v>76</v>
      </c>
      <c r="E660" t="s">
        <v>1354</v>
      </c>
      <c r="F660">
        <v>19</v>
      </c>
      <c r="G660" t="s">
        <v>67</v>
      </c>
      <c r="H660" s="9">
        <v>90409542</v>
      </c>
    </row>
    <row r="661" spans="2:8" x14ac:dyDescent="0.3">
      <c r="B661">
        <v>608</v>
      </c>
      <c r="C661" t="s">
        <v>1355</v>
      </c>
      <c r="D661" t="s">
        <v>61</v>
      </c>
      <c r="E661" t="s">
        <v>1356</v>
      </c>
      <c r="F661">
        <v>21</v>
      </c>
      <c r="G661" t="s">
        <v>67</v>
      </c>
      <c r="H661" s="9">
        <v>89315931</v>
      </c>
    </row>
    <row r="662" spans="2:8" x14ac:dyDescent="0.3">
      <c r="B662">
        <v>960</v>
      </c>
      <c r="C662" t="s">
        <v>1357</v>
      </c>
      <c r="D662" t="s">
        <v>65</v>
      </c>
      <c r="E662" t="s">
        <v>1358</v>
      </c>
      <c r="F662">
        <v>26</v>
      </c>
      <c r="G662" t="s">
        <v>67</v>
      </c>
      <c r="H662" s="9">
        <v>9277699</v>
      </c>
    </row>
    <row r="663" spans="2:8" x14ac:dyDescent="0.3">
      <c r="B663">
        <v>305</v>
      </c>
      <c r="C663" t="s">
        <v>1359</v>
      </c>
      <c r="D663" t="s">
        <v>76</v>
      </c>
      <c r="E663" t="s">
        <v>1360</v>
      </c>
      <c r="F663">
        <v>19</v>
      </c>
      <c r="G663" t="s">
        <v>67</v>
      </c>
      <c r="H663" s="9">
        <v>96787328</v>
      </c>
    </row>
    <row r="664" spans="2:8" x14ac:dyDescent="0.3">
      <c r="B664">
        <v>819</v>
      </c>
      <c r="C664" t="s">
        <v>1361</v>
      </c>
      <c r="D664" t="s">
        <v>65</v>
      </c>
      <c r="E664" t="s">
        <v>1332</v>
      </c>
      <c r="F664">
        <v>26</v>
      </c>
      <c r="G664" t="s">
        <v>67</v>
      </c>
      <c r="H664" s="9">
        <v>50514366</v>
      </c>
    </row>
    <row r="665" spans="2:8" x14ac:dyDescent="0.3">
      <c r="B665">
        <v>1104</v>
      </c>
      <c r="C665" t="s">
        <v>1362</v>
      </c>
      <c r="D665" t="s">
        <v>65</v>
      </c>
      <c r="E665" t="s">
        <v>1363</v>
      </c>
      <c r="F665">
        <v>34</v>
      </c>
      <c r="G665" t="s">
        <v>91</v>
      </c>
      <c r="H665" s="9">
        <v>70759857</v>
      </c>
    </row>
    <row r="666" spans="2:8" x14ac:dyDescent="0.3">
      <c r="B666">
        <v>427</v>
      </c>
      <c r="C666" t="s">
        <v>1364</v>
      </c>
      <c r="D666" t="s">
        <v>61</v>
      </c>
      <c r="E666" t="s">
        <v>1365</v>
      </c>
      <c r="F666">
        <v>30</v>
      </c>
      <c r="G666" t="s">
        <v>67</v>
      </c>
      <c r="H666" s="9">
        <v>7876016</v>
      </c>
    </row>
    <row r="667" spans="2:8" x14ac:dyDescent="0.3">
      <c r="B667">
        <v>425</v>
      </c>
      <c r="C667" t="s">
        <v>1366</v>
      </c>
      <c r="D667" t="s">
        <v>61</v>
      </c>
      <c r="E667" t="s">
        <v>1367</v>
      </c>
      <c r="F667">
        <v>27</v>
      </c>
      <c r="G667" t="s">
        <v>88</v>
      </c>
      <c r="H667" s="9">
        <v>15526053</v>
      </c>
    </row>
    <row r="668" spans="2:8" x14ac:dyDescent="0.3">
      <c r="B668">
        <v>1407</v>
      </c>
      <c r="C668" t="s">
        <v>1368</v>
      </c>
      <c r="D668" t="s">
        <v>61</v>
      </c>
      <c r="E668" t="s">
        <v>1369</v>
      </c>
      <c r="F668">
        <v>22</v>
      </c>
      <c r="G668" t="s">
        <v>67</v>
      </c>
      <c r="H668" s="9">
        <v>87893249</v>
      </c>
    </row>
    <row r="669" spans="2:8" x14ac:dyDescent="0.3">
      <c r="B669">
        <v>677</v>
      </c>
      <c r="C669" t="s">
        <v>1370</v>
      </c>
      <c r="D669" t="s">
        <v>61</v>
      </c>
      <c r="E669" t="s">
        <v>1371</v>
      </c>
      <c r="F669">
        <v>25</v>
      </c>
      <c r="G669" t="s">
        <v>746</v>
      </c>
      <c r="H669" s="9">
        <v>7640255</v>
      </c>
    </row>
    <row r="670" spans="2:8" x14ac:dyDescent="0.3">
      <c r="B670">
        <v>743</v>
      </c>
      <c r="C670" t="s">
        <v>1372</v>
      </c>
      <c r="D670" t="s">
        <v>61</v>
      </c>
      <c r="E670" t="s">
        <v>1373</v>
      </c>
      <c r="F670">
        <v>32</v>
      </c>
      <c r="G670" t="s">
        <v>67</v>
      </c>
      <c r="H670" s="9">
        <v>42864699</v>
      </c>
    </row>
    <row r="671" spans="2:8" x14ac:dyDescent="0.3">
      <c r="B671">
        <v>528</v>
      </c>
      <c r="C671" t="s">
        <v>1374</v>
      </c>
      <c r="D671" t="s">
        <v>65</v>
      </c>
      <c r="E671" t="s">
        <v>1375</v>
      </c>
      <c r="F671">
        <v>39</v>
      </c>
      <c r="G671" t="s">
        <v>67</v>
      </c>
      <c r="H671" s="9">
        <v>67633902</v>
      </c>
    </row>
    <row r="672" spans="2:8" x14ac:dyDescent="0.3">
      <c r="B672">
        <v>905</v>
      </c>
      <c r="C672" t="s">
        <v>1376</v>
      </c>
      <c r="D672" t="s">
        <v>61</v>
      </c>
      <c r="E672" t="s">
        <v>1377</v>
      </c>
      <c r="F672">
        <v>29</v>
      </c>
      <c r="G672" t="s">
        <v>67</v>
      </c>
      <c r="H672" s="9">
        <v>84273300</v>
      </c>
    </row>
    <row r="673" spans="2:8" x14ac:dyDescent="0.3">
      <c r="B673">
        <v>1547</v>
      </c>
      <c r="C673" t="s">
        <v>1378</v>
      </c>
      <c r="D673" t="s">
        <v>61</v>
      </c>
      <c r="E673" t="s">
        <v>1379</v>
      </c>
      <c r="F673">
        <v>26</v>
      </c>
      <c r="G673" t="s">
        <v>67</v>
      </c>
      <c r="H673" s="9">
        <v>4648656</v>
      </c>
    </row>
    <row r="674" spans="2:8" x14ac:dyDescent="0.3">
      <c r="B674">
        <v>8</v>
      </c>
      <c r="C674" t="s">
        <v>1380</v>
      </c>
      <c r="D674" t="s">
        <v>61</v>
      </c>
      <c r="E674" t="s">
        <v>1381</v>
      </c>
      <c r="F674">
        <v>22</v>
      </c>
      <c r="G674" t="s">
        <v>63</v>
      </c>
      <c r="H674" s="9">
        <v>33597742</v>
      </c>
    </row>
    <row r="675" spans="2:8" x14ac:dyDescent="0.3">
      <c r="B675">
        <v>1332</v>
      </c>
      <c r="C675" t="s">
        <v>1382</v>
      </c>
      <c r="D675" t="s">
        <v>61</v>
      </c>
      <c r="E675" t="s">
        <v>1383</v>
      </c>
      <c r="F675">
        <v>30</v>
      </c>
      <c r="G675" t="s">
        <v>91</v>
      </c>
      <c r="H675" s="9">
        <v>79544480</v>
      </c>
    </row>
    <row r="676" spans="2:8" x14ac:dyDescent="0.3">
      <c r="B676">
        <v>261</v>
      </c>
      <c r="C676" t="s">
        <v>1384</v>
      </c>
      <c r="D676" t="s">
        <v>61</v>
      </c>
      <c r="E676" t="s">
        <v>1385</v>
      </c>
      <c r="F676">
        <v>22</v>
      </c>
      <c r="G676" t="s">
        <v>74</v>
      </c>
      <c r="H676" s="9">
        <v>28159358</v>
      </c>
    </row>
    <row r="677" spans="2:8" x14ac:dyDescent="0.3">
      <c r="B677">
        <v>177</v>
      </c>
      <c r="C677" t="s">
        <v>1386</v>
      </c>
      <c r="D677" t="s">
        <v>65</v>
      </c>
      <c r="E677" t="s">
        <v>1387</v>
      </c>
      <c r="F677">
        <v>34</v>
      </c>
      <c r="G677" t="s">
        <v>67</v>
      </c>
      <c r="H677" s="9">
        <v>44366321</v>
      </c>
    </row>
    <row r="678" spans="2:8" x14ac:dyDescent="0.3">
      <c r="B678">
        <v>741</v>
      </c>
      <c r="C678" t="s">
        <v>1388</v>
      </c>
      <c r="D678" t="s">
        <v>61</v>
      </c>
      <c r="E678" t="s">
        <v>1389</v>
      </c>
      <c r="F678">
        <v>35</v>
      </c>
      <c r="G678" t="s">
        <v>91</v>
      </c>
      <c r="H678" s="9">
        <v>98856491</v>
      </c>
    </row>
    <row r="679" spans="2:8" x14ac:dyDescent="0.3">
      <c r="B679">
        <v>981</v>
      </c>
      <c r="C679" t="s">
        <v>1390</v>
      </c>
      <c r="D679" t="s">
        <v>61</v>
      </c>
      <c r="E679" t="s">
        <v>1391</v>
      </c>
      <c r="F679">
        <v>31</v>
      </c>
      <c r="G679" t="s">
        <v>67</v>
      </c>
      <c r="H679" s="9">
        <v>19344946</v>
      </c>
    </row>
    <row r="680" spans="2:8" x14ac:dyDescent="0.3">
      <c r="B680">
        <v>794</v>
      </c>
      <c r="C680" t="s">
        <v>1392</v>
      </c>
      <c r="D680" t="s">
        <v>61</v>
      </c>
      <c r="E680" t="s">
        <v>1393</v>
      </c>
      <c r="F680">
        <v>21</v>
      </c>
      <c r="G680" t="s">
        <v>67</v>
      </c>
      <c r="H680" s="9">
        <v>7631358</v>
      </c>
    </row>
    <row r="681" spans="2:8" x14ac:dyDescent="0.3">
      <c r="B681">
        <v>634</v>
      </c>
      <c r="C681" t="s">
        <v>1394</v>
      </c>
      <c r="D681" t="s">
        <v>61</v>
      </c>
      <c r="E681" t="s">
        <v>1395</v>
      </c>
      <c r="F681">
        <v>34</v>
      </c>
      <c r="G681" t="s">
        <v>102</v>
      </c>
      <c r="H681" s="9">
        <v>52814365</v>
      </c>
    </row>
    <row r="682" spans="2:8" x14ac:dyDescent="0.3">
      <c r="B682">
        <v>465</v>
      </c>
      <c r="C682" t="s">
        <v>1396</v>
      </c>
      <c r="D682" t="s">
        <v>76</v>
      </c>
      <c r="E682" t="s">
        <v>1397</v>
      </c>
      <c r="F682">
        <v>28</v>
      </c>
      <c r="G682" t="s">
        <v>67</v>
      </c>
      <c r="H682" s="9">
        <v>47245226</v>
      </c>
    </row>
    <row r="683" spans="2:8" x14ac:dyDescent="0.3">
      <c r="B683">
        <v>1271</v>
      </c>
      <c r="C683" t="s">
        <v>1398</v>
      </c>
      <c r="D683" t="s">
        <v>61</v>
      </c>
      <c r="E683" t="s">
        <v>1399</v>
      </c>
      <c r="F683">
        <v>39</v>
      </c>
      <c r="G683" t="s">
        <v>88</v>
      </c>
      <c r="H683" s="9">
        <v>90247318</v>
      </c>
    </row>
    <row r="684" spans="2:8" x14ac:dyDescent="0.3">
      <c r="B684">
        <v>518</v>
      </c>
      <c r="C684" t="s">
        <v>1400</v>
      </c>
      <c r="D684" t="s">
        <v>61</v>
      </c>
      <c r="E684" t="s">
        <v>1401</v>
      </c>
      <c r="F684">
        <v>32</v>
      </c>
      <c r="G684" t="s">
        <v>67</v>
      </c>
      <c r="H684" s="9">
        <v>80848804</v>
      </c>
    </row>
    <row r="685" spans="2:8" x14ac:dyDescent="0.3">
      <c r="B685">
        <v>406</v>
      </c>
      <c r="C685" t="s">
        <v>1402</v>
      </c>
      <c r="D685" t="s">
        <v>65</v>
      </c>
      <c r="E685" t="s">
        <v>1403</v>
      </c>
      <c r="F685">
        <v>28</v>
      </c>
      <c r="G685" t="s">
        <v>67</v>
      </c>
      <c r="H685" s="9">
        <v>27151510</v>
      </c>
    </row>
    <row r="686" spans="2:8" x14ac:dyDescent="0.3">
      <c r="B686">
        <v>862</v>
      </c>
      <c r="C686" t="s">
        <v>1404</v>
      </c>
      <c r="D686" t="s">
        <v>61</v>
      </c>
      <c r="E686" t="s">
        <v>645</v>
      </c>
      <c r="F686">
        <v>45</v>
      </c>
      <c r="G686" t="s">
        <v>67</v>
      </c>
      <c r="H686" s="9">
        <v>63692355</v>
      </c>
    </row>
    <row r="687" spans="2:8" x14ac:dyDescent="0.3">
      <c r="B687">
        <v>605</v>
      </c>
      <c r="C687" t="s">
        <v>1405</v>
      </c>
      <c r="D687" t="s">
        <v>61</v>
      </c>
      <c r="E687" t="s">
        <v>1406</v>
      </c>
      <c r="F687">
        <v>29</v>
      </c>
      <c r="G687" t="s">
        <v>194</v>
      </c>
      <c r="H687" s="9">
        <v>73454759</v>
      </c>
    </row>
    <row r="688" spans="2:8" x14ac:dyDescent="0.3">
      <c r="B688">
        <v>144</v>
      </c>
      <c r="C688" t="s">
        <v>1407</v>
      </c>
      <c r="D688" t="s">
        <v>65</v>
      </c>
      <c r="E688" t="s">
        <v>1408</v>
      </c>
      <c r="F688">
        <v>42</v>
      </c>
      <c r="G688" t="s">
        <v>67</v>
      </c>
      <c r="H688" s="9">
        <v>88229720</v>
      </c>
    </row>
    <row r="689" spans="2:8" x14ac:dyDescent="0.3">
      <c r="B689">
        <v>334</v>
      </c>
      <c r="C689" t="s">
        <v>1409</v>
      </c>
      <c r="D689" t="s">
        <v>65</v>
      </c>
      <c r="E689" t="s">
        <v>1410</v>
      </c>
      <c r="F689">
        <v>28</v>
      </c>
      <c r="G689" t="s">
        <v>88</v>
      </c>
      <c r="H689" s="9">
        <v>349135</v>
      </c>
    </row>
    <row r="690" spans="2:8" x14ac:dyDescent="0.3">
      <c r="B690">
        <v>22</v>
      </c>
      <c r="C690" t="s">
        <v>1411</v>
      </c>
      <c r="D690" t="s">
        <v>76</v>
      </c>
      <c r="E690" t="s">
        <v>1412</v>
      </c>
      <c r="F690">
        <v>19</v>
      </c>
      <c r="G690" t="s">
        <v>1413</v>
      </c>
      <c r="H690" s="9">
        <v>98166954</v>
      </c>
    </row>
    <row r="691" spans="2:8" x14ac:dyDescent="0.3">
      <c r="B691">
        <v>1786</v>
      </c>
      <c r="C691" t="s">
        <v>1414</v>
      </c>
      <c r="D691" t="s">
        <v>65</v>
      </c>
      <c r="E691" t="s">
        <v>1415</v>
      </c>
      <c r="F691">
        <v>23</v>
      </c>
      <c r="G691" t="s">
        <v>67</v>
      </c>
      <c r="H691" s="9">
        <v>38670506</v>
      </c>
    </row>
    <row r="692" spans="2:8" x14ac:dyDescent="0.3">
      <c r="B692">
        <v>1486</v>
      </c>
      <c r="C692" t="s">
        <v>1416</v>
      </c>
      <c r="D692" t="s">
        <v>61</v>
      </c>
      <c r="E692" t="s">
        <v>1417</v>
      </c>
      <c r="F692">
        <v>36</v>
      </c>
      <c r="G692" t="s">
        <v>88</v>
      </c>
      <c r="H692" s="9">
        <v>96971232</v>
      </c>
    </row>
    <row r="693" spans="2:8" x14ac:dyDescent="0.3">
      <c r="B693">
        <v>209</v>
      </c>
      <c r="C693" t="s">
        <v>1418</v>
      </c>
      <c r="D693" t="s">
        <v>61</v>
      </c>
      <c r="E693" t="s">
        <v>1419</v>
      </c>
      <c r="F693">
        <v>18</v>
      </c>
      <c r="G693" t="s">
        <v>63</v>
      </c>
      <c r="H693" s="9">
        <v>23124752</v>
      </c>
    </row>
    <row r="694" spans="2:8" x14ac:dyDescent="0.3">
      <c r="B694">
        <v>1149</v>
      </c>
      <c r="C694" t="s">
        <v>1420</v>
      </c>
      <c r="D694" t="s">
        <v>61</v>
      </c>
      <c r="E694" t="s">
        <v>1421</v>
      </c>
      <c r="F694">
        <v>39</v>
      </c>
      <c r="G694" t="s">
        <v>102</v>
      </c>
      <c r="H694" s="9">
        <v>58219210</v>
      </c>
    </row>
    <row r="695" spans="2:8" x14ac:dyDescent="0.3">
      <c r="B695">
        <v>42</v>
      </c>
      <c r="C695" t="s">
        <v>1422</v>
      </c>
      <c r="D695" t="s">
        <v>65</v>
      </c>
      <c r="E695" t="s">
        <v>1423</v>
      </c>
      <c r="F695">
        <v>40</v>
      </c>
      <c r="G695" t="s">
        <v>153</v>
      </c>
      <c r="H695" s="9">
        <v>68398501</v>
      </c>
    </row>
    <row r="696" spans="2:8" x14ac:dyDescent="0.3">
      <c r="B696">
        <v>1396</v>
      </c>
      <c r="C696" t="s">
        <v>1424</v>
      </c>
      <c r="D696" t="s">
        <v>76</v>
      </c>
      <c r="E696" t="s">
        <v>1425</v>
      </c>
      <c r="F696">
        <v>19</v>
      </c>
      <c r="G696" t="s">
        <v>67</v>
      </c>
      <c r="H696" s="9">
        <v>74792104</v>
      </c>
    </row>
    <row r="697" spans="2:8" x14ac:dyDescent="0.3">
      <c r="B697">
        <v>53</v>
      </c>
      <c r="C697" t="s">
        <v>1426</v>
      </c>
      <c r="D697" t="s">
        <v>65</v>
      </c>
      <c r="E697" t="s">
        <v>1427</v>
      </c>
      <c r="F697">
        <v>32</v>
      </c>
      <c r="G697" t="s">
        <v>67</v>
      </c>
      <c r="H697" s="9">
        <v>68928397</v>
      </c>
    </row>
    <row r="698" spans="2:8" x14ac:dyDescent="0.3">
      <c r="B698">
        <v>86</v>
      </c>
      <c r="C698" t="s">
        <v>1428</v>
      </c>
      <c r="D698" t="s">
        <v>61</v>
      </c>
      <c r="E698" t="s">
        <v>1429</v>
      </c>
      <c r="F698">
        <v>45</v>
      </c>
      <c r="G698" t="s">
        <v>67</v>
      </c>
      <c r="H698" s="9">
        <v>24414588</v>
      </c>
    </row>
    <row r="699" spans="2:8" x14ac:dyDescent="0.3">
      <c r="B699">
        <v>1620</v>
      </c>
      <c r="C699" t="s">
        <v>1430</v>
      </c>
      <c r="D699" t="s">
        <v>61</v>
      </c>
      <c r="E699" t="s">
        <v>1431</v>
      </c>
      <c r="F699">
        <v>34</v>
      </c>
      <c r="G699" t="s">
        <v>91</v>
      </c>
      <c r="H699" s="9">
        <v>4035312</v>
      </c>
    </row>
    <row r="700" spans="2:8" x14ac:dyDescent="0.3">
      <c r="B700">
        <v>698</v>
      </c>
      <c r="C700" t="s">
        <v>1432</v>
      </c>
      <c r="D700" t="s">
        <v>61</v>
      </c>
      <c r="E700" t="s">
        <v>1433</v>
      </c>
      <c r="F700">
        <v>32</v>
      </c>
      <c r="G700" t="s">
        <v>259</v>
      </c>
      <c r="H700" s="9">
        <v>11535635</v>
      </c>
    </row>
    <row r="701" spans="2:8" x14ac:dyDescent="0.3">
      <c r="B701">
        <v>299</v>
      </c>
      <c r="C701" t="s">
        <v>1434</v>
      </c>
      <c r="D701" t="s">
        <v>76</v>
      </c>
      <c r="E701" t="s">
        <v>1435</v>
      </c>
      <c r="F701">
        <v>28</v>
      </c>
      <c r="G701" t="s">
        <v>153</v>
      </c>
      <c r="H701" s="9">
        <v>16519364</v>
      </c>
    </row>
    <row r="702" spans="2:8" x14ac:dyDescent="0.3">
      <c r="B702">
        <v>72</v>
      </c>
      <c r="C702" t="s">
        <v>1436</v>
      </c>
      <c r="D702" t="s">
        <v>61</v>
      </c>
      <c r="E702" t="s">
        <v>1437</v>
      </c>
      <c r="F702">
        <v>23</v>
      </c>
      <c r="G702" t="s">
        <v>67</v>
      </c>
      <c r="H702" s="9">
        <v>91946342</v>
      </c>
    </row>
    <row r="703" spans="2:8" x14ac:dyDescent="0.3">
      <c r="B703">
        <v>1769</v>
      </c>
      <c r="C703" t="s">
        <v>1438</v>
      </c>
      <c r="D703" t="s">
        <v>61</v>
      </c>
      <c r="E703" t="s">
        <v>1439</v>
      </c>
      <c r="F703">
        <v>29</v>
      </c>
      <c r="G703" t="s">
        <v>91</v>
      </c>
      <c r="H703" s="9">
        <v>54095807</v>
      </c>
    </row>
    <row r="704" spans="2:8" x14ac:dyDescent="0.3">
      <c r="B704">
        <v>1478</v>
      </c>
      <c r="C704" t="s">
        <v>1440</v>
      </c>
      <c r="D704" t="s">
        <v>76</v>
      </c>
      <c r="E704" t="s">
        <v>1441</v>
      </c>
      <c r="F704">
        <v>37</v>
      </c>
      <c r="G704" t="s">
        <v>63</v>
      </c>
      <c r="H704" s="9">
        <v>78786864</v>
      </c>
    </row>
    <row r="705" spans="2:8" x14ac:dyDescent="0.3">
      <c r="B705">
        <v>1539</v>
      </c>
      <c r="C705" t="s">
        <v>1442</v>
      </c>
      <c r="D705" t="s">
        <v>61</v>
      </c>
      <c r="E705" t="s">
        <v>1443</v>
      </c>
      <c r="F705">
        <v>33</v>
      </c>
      <c r="G705" t="s">
        <v>67</v>
      </c>
      <c r="H705" s="9">
        <v>12111497</v>
      </c>
    </row>
    <row r="706" spans="2:8" x14ac:dyDescent="0.3">
      <c r="B706">
        <v>1051</v>
      </c>
      <c r="C706" t="s">
        <v>1444</v>
      </c>
      <c r="D706" t="s">
        <v>61</v>
      </c>
      <c r="E706" t="s">
        <v>1445</v>
      </c>
      <c r="F706">
        <v>44</v>
      </c>
      <c r="G706" t="s">
        <v>67</v>
      </c>
      <c r="H706" s="9">
        <v>76570279</v>
      </c>
    </row>
    <row r="707" spans="2:8" x14ac:dyDescent="0.3">
      <c r="B707">
        <v>813</v>
      </c>
      <c r="C707" t="s">
        <v>1446</v>
      </c>
      <c r="D707" t="s">
        <v>61</v>
      </c>
      <c r="E707" t="s">
        <v>1447</v>
      </c>
      <c r="F707">
        <v>31</v>
      </c>
      <c r="G707" t="s">
        <v>259</v>
      </c>
      <c r="H707" s="9">
        <v>13324618</v>
      </c>
    </row>
    <row r="708" spans="2:8" x14ac:dyDescent="0.3">
      <c r="B708">
        <v>1014</v>
      </c>
      <c r="C708" t="s">
        <v>1448</v>
      </c>
      <c r="D708" t="s">
        <v>65</v>
      </c>
      <c r="E708" t="s">
        <v>1449</v>
      </c>
      <c r="F708">
        <v>27</v>
      </c>
      <c r="G708" t="s">
        <v>156</v>
      </c>
      <c r="H708" s="9">
        <v>73277533</v>
      </c>
    </row>
    <row r="709" spans="2:8" x14ac:dyDescent="0.3">
      <c r="B709">
        <v>338</v>
      </c>
      <c r="C709" t="s">
        <v>1450</v>
      </c>
      <c r="D709" t="s">
        <v>65</v>
      </c>
      <c r="E709" t="s">
        <v>1451</v>
      </c>
      <c r="F709">
        <v>26</v>
      </c>
      <c r="G709" t="s">
        <v>67</v>
      </c>
      <c r="H709" s="9">
        <v>34085629</v>
      </c>
    </row>
    <row r="710" spans="2:8" x14ac:dyDescent="0.3">
      <c r="B710">
        <v>1545</v>
      </c>
      <c r="C710" t="s">
        <v>1452</v>
      </c>
      <c r="D710" t="s">
        <v>61</v>
      </c>
      <c r="E710" t="s">
        <v>1453</v>
      </c>
      <c r="F710">
        <v>20</v>
      </c>
      <c r="G710" t="s">
        <v>63</v>
      </c>
      <c r="H710" s="9">
        <v>72409764</v>
      </c>
    </row>
    <row r="711" spans="2:8" x14ac:dyDescent="0.3">
      <c r="B711">
        <v>1295</v>
      </c>
      <c r="C711" t="s">
        <v>1454</v>
      </c>
      <c r="D711" t="s">
        <v>61</v>
      </c>
      <c r="E711" t="s">
        <v>1455</v>
      </c>
      <c r="F711">
        <v>24</v>
      </c>
      <c r="G711" t="s">
        <v>259</v>
      </c>
      <c r="H711" s="9">
        <v>67397532</v>
      </c>
    </row>
    <row r="712" spans="2:8" x14ac:dyDescent="0.3">
      <c r="B712">
        <v>1173</v>
      </c>
      <c r="C712" t="s">
        <v>1456</v>
      </c>
      <c r="D712" t="s">
        <v>76</v>
      </c>
      <c r="E712" t="s">
        <v>1457</v>
      </c>
      <c r="F712">
        <v>26</v>
      </c>
      <c r="G712" t="s">
        <v>156</v>
      </c>
      <c r="H712" s="9">
        <v>58465571</v>
      </c>
    </row>
    <row r="713" spans="2:8" x14ac:dyDescent="0.3">
      <c r="B713">
        <v>724</v>
      </c>
      <c r="C713" t="s">
        <v>1458</v>
      </c>
      <c r="D713" t="s">
        <v>65</v>
      </c>
      <c r="E713" t="s">
        <v>1459</v>
      </c>
      <c r="F713">
        <v>28</v>
      </c>
      <c r="G713" t="s">
        <v>259</v>
      </c>
      <c r="H713" s="9">
        <v>97563074</v>
      </c>
    </row>
    <row r="714" spans="2:8" x14ac:dyDescent="0.3">
      <c r="B714">
        <v>480</v>
      </c>
      <c r="C714" t="s">
        <v>1460</v>
      </c>
      <c r="D714" t="s">
        <v>61</v>
      </c>
      <c r="E714" t="s">
        <v>1461</v>
      </c>
      <c r="F714">
        <v>33</v>
      </c>
      <c r="G714" t="s">
        <v>102</v>
      </c>
      <c r="H714" s="9">
        <v>43756571</v>
      </c>
    </row>
    <row r="715" spans="2:8" x14ac:dyDescent="0.3">
      <c r="B715">
        <v>930</v>
      </c>
      <c r="C715" t="s">
        <v>1462</v>
      </c>
      <c r="D715" t="s">
        <v>61</v>
      </c>
      <c r="E715" t="s">
        <v>1463</v>
      </c>
      <c r="F715">
        <v>30</v>
      </c>
      <c r="G715" t="s">
        <v>153</v>
      </c>
      <c r="H715" s="9">
        <v>34547507</v>
      </c>
    </row>
    <row r="716" spans="2:8" x14ac:dyDescent="0.3">
      <c r="B716">
        <v>777</v>
      </c>
      <c r="C716" t="s">
        <v>1464</v>
      </c>
      <c r="D716" t="s">
        <v>61</v>
      </c>
      <c r="E716" t="s">
        <v>1465</v>
      </c>
      <c r="F716">
        <v>23</v>
      </c>
      <c r="G716" t="s">
        <v>67</v>
      </c>
      <c r="H716" s="9">
        <v>13978722</v>
      </c>
    </row>
    <row r="717" spans="2:8" x14ac:dyDescent="0.3">
      <c r="B717">
        <v>1264</v>
      </c>
      <c r="C717" t="s">
        <v>1466</v>
      </c>
      <c r="D717" t="s">
        <v>61</v>
      </c>
      <c r="E717" t="s">
        <v>1467</v>
      </c>
      <c r="F717">
        <v>33</v>
      </c>
      <c r="G717" t="s">
        <v>91</v>
      </c>
      <c r="H717" s="9">
        <v>3915616</v>
      </c>
    </row>
    <row r="718" spans="2:8" x14ac:dyDescent="0.3">
      <c r="B718">
        <v>1014</v>
      </c>
      <c r="C718" t="s">
        <v>1468</v>
      </c>
      <c r="D718" t="s">
        <v>65</v>
      </c>
      <c r="E718" t="s">
        <v>1469</v>
      </c>
      <c r="F718">
        <v>27</v>
      </c>
      <c r="G718" t="s">
        <v>259</v>
      </c>
      <c r="H718" s="9">
        <v>77217411</v>
      </c>
    </row>
    <row r="719" spans="2:8" x14ac:dyDescent="0.3">
      <c r="B719">
        <v>825</v>
      </c>
      <c r="C719" t="s">
        <v>1470</v>
      </c>
      <c r="D719" t="s">
        <v>76</v>
      </c>
      <c r="E719" t="s">
        <v>1471</v>
      </c>
      <c r="F719">
        <v>34</v>
      </c>
      <c r="G719" t="s">
        <v>102</v>
      </c>
      <c r="H719" s="9">
        <v>24775732</v>
      </c>
    </row>
    <row r="720" spans="2:8" x14ac:dyDescent="0.3">
      <c r="B720">
        <v>380</v>
      </c>
      <c r="C720" t="s">
        <v>1472</v>
      </c>
      <c r="D720" t="s">
        <v>61</v>
      </c>
      <c r="E720" t="s">
        <v>1473</v>
      </c>
      <c r="F720">
        <v>35</v>
      </c>
      <c r="G720" t="s">
        <v>194</v>
      </c>
      <c r="H720" s="9">
        <v>83763227</v>
      </c>
    </row>
    <row r="721" spans="2:8" x14ac:dyDescent="0.3">
      <c r="B721">
        <v>261</v>
      </c>
      <c r="C721" t="s">
        <v>1474</v>
      </c>
      <c r="D721" t="s">
        <v>61</v>
      </c>
      <c r="E721" t="s">
        <v>1475</v>
      </c>
      <c r="F721">
        <v>21</v>
      </c>
      <c r="G721" t="s">
        <v>67</v>
      </c>
      <c r="H721" s="9">
        <v>51115447</v>
      </c>
    </row>
    <row r="722" spans="2:8" x14ac:dyDescent="0.3">
      <c r="B722">
        <v>1012</v>
      </c>
      <c r="C722" t="s">
        <v>1476</v>
      </c>
      <c r="D722" t="s">
        <v>61</v>
      </c>
      <c r="E722" t="s">
        <v>1477</v>
      </c>
      <c r="F722">
        <v>26</v>
      </c>
      <c r="G722" t="s">
        <v>102</v>
      </c>
      <c r="H722" s="9">
        <v>31615298</v>
      </c>
    </row>
    <row r="723" spans="2:8" x14ac:dyDescent="0.3">
      <c r="B723">
        <v>52</v>
      </c>
      <c r="C723" t="s">
        <v>1478</v>
      </c>
      <c r="D723" t="s">
        <v>76</v>
      </c>
      <c r="E723" t="s">
        <v>1479</v>
      </c>
      <c r="F723">
        <v>19</v>
      </c>
      <c r="G723" t="s">
        <v>67</v>
      </c>
      <c r="H723" s="9">
        <v>15557677</v>
      </c>
    </row>
    <row r="724" spans="2:8" x14ac:dyDescent="0.3">
      <c r="B724">
        <v>1040</v>
      </c>
      <c r="C724" t="s">
        <v>1480</v>
      </c>
      <c r="D724" t="s">
        <v>61</v>
      </c>
      <c r="E724" t="s">
        <v>1481</v>
      </c>
      <c r="F724">
        <v>29</v>
      </c>
      <c r="G724" t="s">
        <v>67</v>
      </c>
      <c r="H724" s="9">
        <v>50222770</v>
      </c>
    </row>
    <row r="725" spans="2:8" x14ac:dyDescent="0.3">
      <c r="B725">
        <v>216</v>
      </c>
      <c r="C725" t="s">
        <v>1482</v>
      </c>
      <c r="D725" t="s">
        <v>76</v>
      </c>
      <c r="E725" t="s">
        <v>1483</v>
      </c>
      <c r="F725">
        <v>23</v>
      </c>
      <c r="G725" t="s">
        <v>67</v>
      </c>
      <c r="H725" s="9">
        <v>27730811</v>
      </c>
    </row>
    <row r="726" spans="2:8" x14ac:dyDescent="0.3">
      <c r="B726">
        <v>1434</v>
      </c>
      <c r="C726" t="s">
        <v>1484</v>
      </c>
      <c r="D726" t="s">
        <v>65</v>
      </c>
      <c r="E726" t="s">
        <v>81</v>
      </c>
      <c r="F726">
        <v>29</v>
      </c>
      <c r="G726" t="s">
        <v>67</v>
      </c>
      <c r="H726" s="9">
        <v>99825784</v>
      </c>
    </row>
    <row r="727" spans="2:8" x14ac:dyDescent="0.3">
      <c r="B727">
        <v>1739</v>
      </c>
      <c r="C727" t="s">
        <v>1485</v>
      </c>
      <c r="D727" t="s">
        <v>65</v>
      </c>
      <c r="E727" t="s">
        <v>1486</v>
      </c>
      <c r="F727">
        <v>19</v>
      </c>
      <c r="G727" t="s">
        <v>67</v>
      </c>
      <c r="H727" s="9">
        <v>46902258</v>
      </c>
    </row>
    <row r="728" spans="2:8" x14ac:dyDescent="0.3">
      <c r="B728">
        <v>127</v>
      </c>
      <c r="C728" t="s">
        <v>1487</v>
      </c>
      <c r="D728" t="s">
        <v>65</v>
      </c>
      <c r="E728" t="s">
        <v>1488</v>
      </c>
      <c r="F728">
        <v>42</v>
      </c>
      <c r="G728" t="s">
        <v>102</v>
      </c>
      <c r="H728" s="9">
        <v>13343709</v>
      </c>
    </row>
    <row r="729" spans="2:8" x14ac:dyDescent="0.3">
      <c r="B729">
        <v>415</v>
      </c>
      <c r="C729" t="s">
        <v>1489</v>
      </c>
      <c r="D729" t="s">
        <v>61</v>
      </c>
      <c r="E729" t="s">
        <v>1490</v>
      </c>
      <c r="F729">
        <v>34</v>
      </c>
      <c r="G729" t="s">
        <v>67</v>
      </c>
      <c r="H729" s="9">
        <v>722322</v>
      </c>
    </row>
    <row r="730" spans="2:8" x14ac:dyDescent="0.3">
      <c r="B730">
        <v>1523</v>
      </c>
      <c r="C730" t="s">
        <v>1491</v>
      </c>
      <c r="D730" t="s">
        <v>61</v>
      </c>
      <c r="E730" t="s">
        <v>1492</v>
      </c>
      <c r="F730">
        <v>35</v>
      </c>
      <c r="G730" t="s">
        <v>259</v>
      </c>
      <c r="H730" s="9">
        <v>90639487</v>
      </c>
    </row>
    <row r="731" spans="2:8" x14ac:dyDescent="0.3">
      <c r="B731">
        <v>912</v>
      </c>
      <c r="C731" t="s">
        <v>1190</v>
      </c>
      <c r="D731" t="s">
        <v>61</v>
      </c>
      <c r="E731" t="s">
        <v>1191</v>
      </c>
      <c r="F731">
        <v>37</v>
      </c>
      <c r="G731" t="s">
        <v>67</v>
      </c>
      <c r="H731" s="9">
        <v>3605080</v>
      </c>
    </row>
    <row r="732" spans="2:8" x14ac:dyDescent="0.3">
      <c r="B732">
        <v>76</v>
      </c>
      <c r="C732" t="s">
        <v>1493</v>
      </c>
      <c r="D732" t="s">
        <v>65</v>
      </c>
      <c r="E732" t="s">
        <v>1494</v>
      </c>
      <c r="F732">
        <v>28</v>
      </c>
      <c r="G732" t="s">
        <v>67</v>
      </c>
      <c r="H732" s="9">
        <v>18522014</v>
      </c>
    </row>
    <row r="733" spans="2:8" x14ac:dyDescent="0.3">
      <c r="B733">
        <v>1157</v>
      </c>
      <c r="C733" t="s">
        <v>1495</v>
      </c>
      <c r="D733" t="s">
        <v>61</v>
      </c>
      <c r="E733" t="s">
        <v>1496</v>
      </c>
      <c r="F733">
        <v>24</v>
      </c>
      <c r="G733" t="s">
        <v>67</v>
      </c>
      <c r="H733" s="9">
        <v>89602731</v>
      </c>
    </row>
    <row r="734" spans="2:8" x14ac:dyDescent="0.3">
      <c r="B734">
        <v>1549</v>
      </c>
      <c r="C734" t="s">
        <v>1497</v>
      </c>
      <c r="D734" t="s">
        <v>61</v>
      </c>
      <c r="E734" t="s">
        <v>1498</v>
      </c>
      <c r="F734">
        <v>22</v>
      </c>
      <c r="G734" t="s">
        <v>74</v>
      </c>
      <c r="H734" s="9">
        <v>8879939</v>
      </c>
    </row>
    <row r="735" spans="2:8" x14ac:dyDescent="0.3">
      <c r="B735">
        <v>1096</v>
      </c>
      <c r="C735" t="s">
        <v>1499</v>
      </c>
      <c r="D735" t="s">
        <v>65</v>
      </c>
      <c r="E735" t="s">
        <v>1500</v>
      </c>
      <c r="F735">
        <v>26</v>
      </c>
      <c r="G735" t="s">
        <v>67</v>
      </c>
      <c r="H735" s="9">
        <v>63022721</v>
      </c>
    </row>
    <row r="736" spans="2:8" x14ac:dyDescent="0.3">
      <c r="B736">
        <v>212</v>
      </c>
      <c r="C736" t="s">
        <v>1501</v>
      </c>
      <c r="D736" t="s">
        <v>61</v>
      </c>
      <c r="E736" t="s">
        <v>1502</v>
      </c>
      <c r="F736">
        <v>40</v>
      </c>
      <c r="G736" t="s">
        <v>67</v>
      </c>
      <c r="H736" s="9">
        <v>24468257</v>
      </c>
    </row>
    <row r="737" spans="2:8" x14ac:dyDescent="0.3">
      <c r="B737">
        <v>73</v>
      </c>
      <c r="C737" t="s">
        <v>1503</v>
      </c>
      <c r="D737" t="s">
        <v>61</v>
      </c>
      <c r="E737" t="s">
        <v>1504</v>
      </c>
      <c r="F737">
        <v>32</v>
      </c>
      <c r="G737" t="s">
        <v>102</v>
      </c>
      <c r="H737" s="9">
        <v>365703</v>
      </c>
    </row>
    <row r="738" spans="2:8" x14ac:dyDescent="0.3">
      <c r="B738">
        <v>307</v>
      </c>
      <c r="C738" t="s">
        <v>1505</v>
      </c>
      <c r="D738" t="s">
        <v>61</v>
      </c>
      <c r="E738" t="s">
        <v>1506</v>
      </c>
      <c r="F738">
        <v>32</v>
      </c>
      <c r="G738" t="s">
        <v>67</v>
      </c>
      <c r="H738" s="9">
        <v>2780464</v>
      </c>
    </row>
    <row r="739" spans="2:8" x14ac:dyDescent="0.3">
      <c r="B739">
        <v>367</v>
      </c>
      <c r="C739" t="s">
        <v>1507</v>
      </c>
      <c r="D739" t="s">
        <v>65</v>
      </c>
      <c r="E739" t="s">
        <v>1508</v>
      </c>
      <c r="F739">
        <v>36</v>
      </c>
      <c r="G739" t="s">
        <v>67</v>
      </c>
      <c r="H739" s="9">
        <v>97074744</v>
      </c>
    </row>
    <row r="740" spans="2:8" x14ac:dyDescent="0.3">
      <c r="B740">
        <v>1533</v>
      </c>
      <c r="C740" t="s">
        <v>1509</v>
      </c>
      <c r="D740" t="s">
        <v>76</v>
      </c>
      <c r="E740" t="s">
        <v>1510</v>
      </c>
      <c r="F740">
        <v>31</v>
      </c>
      <c r="G740" t="s">
        <v>88</v>
      </c>
      <c r="H740" s="9">
        <v>77351067</v>
      </c>
    </row>
    <row r="741" spans="2:8" x14ac:dyDescent="0.3">
      <c r="B741">
        <v>1516</v>
      </c>
      <c r="C741" t="s">
        <v>1511</v>
      </c>
      <c r="D741" t="s">
        <v>65</v>
      </c>
      <c r="E741" t="s">
        <v>1512</v>
      </c>
      <c r="F741">
        <v>32</v>
      </c>
      <c r="G741" t="s">
        <v>259</v>
      </c>
      <c r="H741" s="9">
        <v>39664436</v>
      </c>
    </row>
    <row r="742" spans="2:8" x14ac:dyDescent="0.3">
      <c r="B742">
        <v>1102</v>
      </c>
      <c r="C742" t="s">
        <v>1513</v>
      </c>
      <c r="D742" t="s">
        <v>65</v>
      </c>
      <c r="E742" t="s">
        <v>1514</v>
      </c>
      <c r="F742">
        <v>46</v>
      </c>
      <c r="G742" t="s">
        <v>67</v>
      </c>
      <c r="H742" s="9">
        <v>67330484</v>
      </c>
    </row>
    <row r="743" spans="2:8" x14ac:dyDescent="0.3">
      <c r="B743">
        <v>140</v>
      </c>
      <c r="C743" t="s">
        <v>1515</v>
      </c>
      <c r="D743" t="s">
        <v>61</v>
      </c>
      <c r="E743" t="s">
        <v>1516</v>
      </c>
      <c r="F743">
        <v>25</v>
      </c>
      <c r="G743" t="s">
        <v>67</v>
      </c>
      <c r="H743" s="9">
        <v>92997401</v>
      </c>
    </row>
    <row r="744" spans="2:8" x14ac:dyDescent="0.3">
      <c r="B744">
        <v>173</v>
      </c>
      <c r="C744" t="s">
        <v>1517</v>
      </c>
      <c r="D744" t="s">
        <v>61</v>
      </c>
      <c r="E744" t="s">
        <v>1518</v>
      </c>
      <c r="F744">
        <v>19</v>
      </c>
      <c r="G744" t="s">
        <v>67</v>
      </c>
      <c r="H744" s="9">
        <v>98338314</v>
      </c>
    </row>
    <row r="745" spans="2:8" x14ac:dyDescent="0.3">
      <c r="B745">
        <v>492</v>
      </c>
      <c r="C745" t="s">
        <v>1519</v>
      </c>
      <c r="D745" t="s">
        <v>76</v>
      </c>
      <c r="E745" t="s">
        <v>1520</v>
      </c>
      <c r="F745">
        <v>24</v>
      </c>
      <c r="G745" t="s">
        <v>67</v>
      </c>
      <c r="H745" s="9">
        <v>17176432</v>
      </c>
    </row>
    <row r="746" spans="2:8" x14ac:dyDescent="0.3">
      <c r="B746">
        <v>934</v>
      </c>
      <c r="C746" t="s">
        <v>1521</v>
      </c>
      <c r="D746" t="s">
        <v>65</v>
      </c>
      <c r="E746" t="s">
        <v>1522</v>
      </c>
      <c r="F746">
        <v>28</v>
      </c>
      <c r="G746" t="s">
        <v>88</v>
      </c>
      <c r="H746" s="9">
        <v>74516027</v>
      </c>
    </row>
    <row r="747" spans="2:8" x14ac:dyDescent="0.3">
      <c r="B747">
        <v>1671</v>
      </c>
      <c r="C747" t="s">
        <v>1523</v>
      </c>
      <c r="D747" t="s">
        <v>61</v>
      </c>
      <c r="E747" t="s">
        <v>1524</v>
      </c>
      <c r="F747">
        <v>39</v>
      </c>
      <c r="G747" t="s">
        <v>153</v>
      </c>
      <c r="H747" s="9">
        <v>12115035</v>
      </c>
    </row>
    <row r="748" spans="2:8" x14ac:dyDescent="0.3">
      <c r="B748">
        <v>793</v>
      </c>
      <c r="C748" t="s">
        <v>1525</v>
      </c>
      <c r="D748" t="s">
        <v>61</v>
      </c>
      <c r="E748" t="s">
        <v>1526</v>
      </c>
      <c r="F748">
        <v>35</v>
      </c>
      <c r="G748" t="s">
        <v>67</v>
      </c>
      <c r="H748" s="9">
        <v>95773974</v>
      </c>
    </row>
    <row r="749" spans="2:8" x14ac:dyDescent="0.3">
      <c r="B749">
        <v>611</v>
      </c>
      <c r="C749" t="s">
        <v>1527</v>
      </c>
      <c r="D749" t="s">
        <v>61</v>
      </c>
      <c r="E749" t="s">
        <v>1528</v>
      </c>
      <c r="F749">
        <v>33</v>
      </c>
      <c r="G749" t="s">
        <v>102</v>
      </c>
      <c r="H749" s="9">
        <v>4660755</v>
      </c>
    </row>
    <row r="750" spans="2:8" x14ac:dyDescent="0.3">
      <c r="B750">
        <v>1726</v>
      </c>
      <c r="C750" t="s">
        <v>1529</v>
      </c>
      <c r="D750" t="s">
        <v>61</v>
      </c>
      <c r="E750" t="s">
        <v>1530</v>
      </c>
      <c r="F750">
        <v>29</v>
      </c>
      <c r="G750" t="s">
        <v>194</v>
      </c>
      <c r="H750" s="9">
        <v>34531131</v>
      </c>
    </row>
    <row r="751" spans="2:8" x14ac:dyDescent="0.3">
      <c r="B751">
        <v>1038</v>
      </c>
      <c r="C751" t="s">
        <v>1531</v>
      </c>
      <c r="D751" t="s">
        <v>76</v>
      </c>
      <c r="E751" t="s">
        <v>1532</v>
      </c>
      <c r="F751">
        <v>22</v>
      </c>
      <c r="G751" t="s">
        <v>67</v>
      </c>
      <c r="H751" s="9">
        <v>88876976</v>
      </c>
    </row>
    <row r="752" spans="2:8" x14ac:dyDescent="0.3">
      <c r="B752">
        <v>1138</v>
      </c>
      <c r="C752" t="s">
        <v>1533</v>
      </c>
      <c r="D752" t="s">
        <v>76</v>
      </c>
      <c r="E752" t="s">
        <v>1534</v>
      </c>
      <c r="F752">
        <v>27</v>
      </c>
      <c r="G752" t="s">
        <v>67</v>
      </c>
      <c r="H752" s="9">
        <v>4481513</v>
      </c>
    </row>
    <row r="753" spans="2:8" x14ac:dyDescent="0.3">
      <c r="B753">
        <v>1286</v>
      </c>
      <c r="C753" t="s">
        <v>1535</v>
      </c>
      <c r="D753" t="s">
        <v>61</v>
      </c>
      <c r="E753" t="s">
        <v>230</v>
      </c>
      <c r="F753">
        <v>27</v>
      </c>
      <c r="G753" t="s">
        <v>67</v>
      </c>
      <c r="H753" s="9">
        <v>59628717</v>
      </c>
    </row>
    <row r="754" spans="2:8" x14ac:dyDescent="0.3">
      <c r="B754">
        <v>1354</v>
      </c>
      <c r="C754" t="s">
        <v>1536</v>
      </c>
      <c r="D754" t="s">
        <v>76</v>
      </c>
      <c r="E754" t="s">
        <v>1537</v>
      </c>
      <c r="F754">
        <v>30</v>
      </c>
      <c r="G754" t="s">
        <v>67</v>
      </c>
      <c r="H754" s="9">
        <v>33999408</v>
      </c>
    </row>
    <row r="755" spans="2:8" x14ac:dyDescent="0.3">
      <c r="B755">
        <v>436</v>
      </c>
      <c r="C755" t="s">
        <v>1538</v>
      </c>
      <c r="D755" t="s">
        <v>61</v>
      </c>
      <c r="E755" t="s">
        <v>1539</v>
      </c>
      <c r="F755">
        <v>34</v>
      </c>
      <c r="G755" t="s">
        <v>102</v>
      </c>
      <c r="H755" s="9">
        <v>56865743</v>
      </c>
    </row>
    <row r="756" spans="2:8" x14ac:dyDescent="0.3">
      <c r="B756">
        <v>769</v>
      </c>
      <c r="C756" t="s">
        <v>1540</v>
      </c>
      <c r="D756" t="s">
        <v>61</v>
      </c>
      <c r="E756" t="s">
        <v>1541</v>
      </c>
      <c r="F756">
        <v>31</v>
      </c>
      <c r="G756" t="s">
        <v>74</v>
      </c>
      <c r="H756" s="9">
        <v>34846154</v>
      </c>
    </row>
    <row r="757" spans="2:8" x14ac:dyDescent="0.3">
      <c r="B757">
        <v>100</v>
      </c>
      <c r="C757" t="s">
        <v>1542</v>
      </c>
      <c r="D757" t="s">
        <v>76</v>
      </c>
      <c r="E757" t="s">
        <v>1543</v>
      </c>
      <c r="F757">
        <v>26</v>
      </c>
      <c r="G757" t="s">
        <v>74</v>
      </c>
      <c r="H757" s="9">
        <v>96181342</v>
      </c>
    </row>
    <row r="758" spans="2:8" x14ac:dyDescent="0.3">
      <c r="B758">
        <v>945</v>
      </c>
      <c r="C758" t="s">
        <v>912</v>
      </c>
      <c r="D758" t="s">
        <v>76</v>
      </c>
      <c r="E758" t="s">
        <v>913</v>
      </c>
      <c r="F758">
        <v>38</v>
      </c>
      <c r="G758" t="s">
        <v>102</v>
      </c>
      <c r="H758" s="9">
        <v>41680124</v>
      </c>
    </row>
    <row r="759" spans="2:8" x14ac:dyDescent="0.3">
      <c r="B759">
        <v>754</v>
      </c>
      <c r="C759" t="s">
        <v>1544</v>
      </c>
      <c r="D759" t="s">
        <v>61</v>
      </c>
      <c r="E759" t="s">
        <v>1545</v>
      </c>
      <c r="F759">
        <v>41</v>
      </c>
      <c r="G759" t="s">
        <v>67</v>
      </c>
      <c r="H759" s="9">
        <v>61753732</v>
      </c>
    </row>
    <row r="760" spans="2:8" x14ac:dyDescent="0.3">
      <c r="B760">
        <v>66</v>
      </c>
      <c r="C760" t="s">
        <v>1546</v>
      </c>
      <c r="D760" t="s">
        <v>65</v>
      </c>
      <c r="E760" t="s">
        <v>1547</v>
      </c>
      <c r="F760">
        <v>31</v>
      </c>
      <c r="G760" t="s">
        <v>102</v>
      </c>
      <c r="H760" s="9">
        <v>26378752</v>
      </c>
    </row>
    <row r="761" spans="2:8" x14ac:dyDescent="0.3">
      <c r="B761">
        <v>1094</v>
      </c>
      <c r="C761" t="s">
        <v>1548</v>
      </c>
      <c r="D761" t="s">
        <v>61</v>
      </c>
      <c r="E761" t="s">
        <v>1549</v>
      </c>
      <c r="F761">
        <v>20</v>
      </c>
      <c r="G761" t="s">
        <v>67</v>
      </c>
      <c r="H761" s="9">
        <v>33672074</v>
      </c>
    </row>
    <row r="762" spans="2:8" x14ac:dyDescent="0.3">
      <c r="B762">
        <v>999</v>
      </c>
      <c r="C762" t="s">
        <v>1550</v>
      </c>
      <c r="D762" t="s">
        <v>65</v>
      </c>
      <c r="E762" t="s">
        <v>1551</v>
      </c>
      <c r="F762">
        <v>38</v>
      </c>
      <c r="G762" t="s">
        <v>156</v>
      </c>
      <c r="H762" s="9">
        <v>84528579</v>
      </c>
    </row>
    <row r="763" spans="2:8" x14ac:dyDescent="0.3">
      <c r="B763">
        <v>637</v>
      </c>
      <c r="C763" t="s">
        <v>1552</v>
      </c>
      <c r="D763" t="s">
        <v>76</v>
      </c>
      <c r="E763" t="s">
        <v>1553</v>
      </c>
      <c r="F763">
        <v>31</v>
      </c>
      <c r="G763" t="s">
        <v>102</v>
      </c>
      <c r="H763" s="9">
        <v>60611801</v>
      </c>
    </row>
    <row r="764" spans="2:8" x14ac:dyDescent="0.3">
      <c r="B764">
        <v>1278</v>
      </c>
      <c r="C764" t="s">
        <v>1554</v>
      </c>
      <c r="D764" t="s">
        <v>61</v>
      </c>
      <c r="E764" t="s">
        <v>1555</v>
      </c>
      <c r="F764">
        <v>24</v>
      </c>
      <c r="G764" t="s">
        <v>67</v>
      </c>
      <c r="H764" s="9">
        <v>33325459</v>
      </c>
    </row>
    <row r="765" spans="2:8" x14ac:dyDescent="0.3">
      <c r="B765">
        <v>301</v>
      </c>
      <c r="C765" t="s">
        <v>1556</v>
      </c>
      <c r="D765" t="s">
        <v>61</v>
      </c>
      <c r="E765" t="s">
        <v>1557</v>
      </c>
      <c r="F765">
        <v>21</v>
      </c>
      <c r="G765" t="s">
        <v>67</v>
      </c>
      <c r="H765" s="9">
        <v>25039523</v>
      </c>
    </row>
    <row r="766" spans="2:8" x14ac:dyDescent="0.3">
      <c r="B766">
        <v>286</v>
      </c>
      <c r="C766" t="s">
        <v>1558</v>
      </c>
      <c r="D766" t="s">
        <v>65</v>
      </c>
      <c r="E766" t="s">
        <v>1559</v>
      </c>
      <c r="F766">
        <v>39</v>
      </c>
      <c r="G766" t="s">
        <v>67</v>
      </c>
      <c r="H766" s="9">
        <v>51933291</v>
      </c>
    </row>
    <row r="767" spans="2:8" x14ac:dyDescent="0.3">
      <c r="B767">
        <v>1506</v>
      </c>
      <c r="C767" t="s">
        <v>1560</v>
      </c>
      <c r="D767" t="s">
        <v>61</v>
      </c>
      <c r="E767" t="s">
        <v>1561</v>
      </c>
      <c r="F767">
        <v>29</v>
      </c>
      <c r="G767" t="s">
        <v>153</v>
      </c>
      <c r="H767" s="9">
        <v>69256558</v>
      </c>
    </row>
    <row r="768" spans="2:8" x14ac:dyDescent="0.3">
      <c r="B768">
        <v>690</v>
      </c>
      <c r="C768" t="s">
        <v>1562</v>
      </c>
      <c r="D768" t="s">
        <v>65</v>
      </c>
      <c r="E768" t="s">
        <v>1563</v>
      </c>
      <c r="F768">
        <v>26</v>
      </c>
      <c r="G768" t="s">
        <v>63</v>
      </c>
      <c r="H768" s="9">
        <v>83402886</v>
      </c>
    </row>
    <row r="769" spans="2:8" x14ac:dyDescent="0.3">
      <c r="B769">
        <v>90</v>
      </c>
      <c r="C769" t="s">
        <v>1564</v>
      </c>
      <c r="D769" t="s">
        <v>61</v>
      </c>
      <c r="E769" t="s">
        <v>1565</v>
      </c>
      <c r="F769">
        <v>33</v>
      </c>
      <c r="G769" t="s">
        <v>102</v>
      </c>
      <c r="H769" s="9">
        <v>91485580</v>
      </c>
    </row>
    <row r="770" spans="2:8" x14ac:dyDescent="0.3">
      <c r="B770">
        <v>52</v>
      </c>
      <c r="C770" t="s">
        <v>1566</v>
      </c>
      <c r="D770" t="s">
        <v>65</v>
      </c>
      <c r="E770" t="s">
        <v>336</v>
      </c>
      <c r="F770">
        <v>26</v>
      </c>
      <c r="G770" t="s">
        <v>67</v>
      </c>
      <c r="H770" s="9">
        <v>26678156</v>
      </c>
    </row>
    <row r="771" spans="2:8" x14ac:dyDescent="0.3">
      <c r="B771">
        <v>356</v>
      </c>
      <c r="C771" t="s">
        <v>1567</v>
      </c>
      <c r="D771" t="s">
        <v>61</v>
      </c>
      <c r="E771" t="s">
        <v>1568</v>
      </c>
      <c r="F771">
        <v>32</v>
      </c>
      <c r="G771" t="s">
        <v>67</v>
      </c>
      <c r="H771" s="9">
        <v>60092646</v>
      </c>
    </row>
    <row r="772" spans="2:8" x14ac:dyDescent="0.3">
      <c r="B772">
        <v>649</v>
      </c>
      <c r="C772" t="s">
        <v>1569</v>
      </c>
      <c r="D772" t="s">
        <v>61</v>
      </c>
      <c r="E772" t="s">
        <v>1570</v>
      </c>
      <c r="F772">
        <v>28</v>
      </c>
      <c r="G772" t="s">
        <v>67</v>
      </c>
      <c r="H772" s="9">
        <v>67867355</v>
      </c>
    </row>
    <row r="773" spans="2:8" x14ac:dyDescent="0.3">
      <c r="B773">
        <v>383</v>
      </c>
      <c r="C773" t="s">
        <v>1571</v>
      </c>
      <c r="D773" t="s">
        <v>76</v>
      </c>
      <c r="E773" t="s">
        <v>1572</v>
      </c>
      <c r="F773">
        <v>40</v>
      </c>
      <c r="G773" t="s">
        <v>91</v>
      </c>
      <c r="H773" s="9">
        <v>41718079</v>
      </c>
    </row>
    <row r="774" spans="2:8" x14ac:dyDescent="0.3">
      <c r="B774">
        <v>1591</v>
      </c>
      <c r="C774" t="s">
        <v>1573</v>
      </c>
      <c r="D774" t="s">
        <v>65</v>
      </c>
      <c r="E774" t="s">
        <v>1574</v>
      </c>
      <c r="F774">
        <v>35</v>
      </c>
      <c r="G774" t="s">
        <v>102</v>
      </c>
      <c r="H774" s="9">
        <v>37585099</v>
      </c>
    </row>
    <row r="775" spans="2:8" x14ac:dyDescent="0.3">
      <c r="B775">
        <v>570</v>
      </c>
      <c r="C775" t="s">
        <v>1575</v>
      </c>
      <c r="D775" t="s">
        <v>65</v>
      </c>
      <c r="E775" t="s">
        <v>1576</v>
      </c>
      <c r="F775">
        <v>34</v>
      </c>
      <c r="G775" t="s">
        <v>259</v>
      </c>
      <c r="H775" s="9">
        <v>49117381</v>
      </c>
    </row>
    <row r="776" spans="2:8" x14ac:dyDescent="0.3">
      <c r="B776">
        <v>1056</v>
      </c>
      <c r="C776" t="s">
        <v>918</v>
      </c>
      <c r="D776" t="s">
        <v>61</v>
      </c>
      <c r="E776" t="s">
        <v>919</v>
      </c>
      <c r="F776">
        <v>32</v>
      </c>
      <c r="G776" t="s">
        <v>102</v>
      </c>
      <c r="H776" s="9">
        <v>47280106</v>
      </c>
    </row>
    <row r="777" spans="2:8" x14ac:dyDescent="0.3">
      <c r="B777">
        <v>160</v>
      </c>
      <c r="C777" t="s">
        <v>1577</v>
      </c>
      <c r="D777" t="s">
        <v>61</v>
      </c>
      <c r="E777" t="s">
        <v>1578</v>
      </c>
      <c r="F777">
        <v>21</v>
      </c>
      <c r="G777" t="s">
        <v>67</v>
      </c>
      <c r="H777" s="9">
        <v>23822415</v>
      </c>
    </row>
    <row r="778" spans="2:8" x14ac:dyDescent="0.3">
      <c r="B778">
        <v>1170</v>
      </c>
      <c r="C778" t="s">
        <v>1579</v>
      </c>
      <c r="D778" t="s">
        <v>61</v>
      </c>
      <c r="E778" t="s">
        <v>1580</v>
      </c>
      <c r="F778">
        <v>35</v>
      </c>
      <c r="G778" t="s">
        <v>156</v>
      </c>
      <c r="H778" s="9">
        <v>34441138</v>
      </c>
    </row>
    <row r="779" spans="2:8" x14ac:dyDescent="0.3">
      <c r="B779">
        <v>899</v>
      </c>
      <c r="C779" t="s">
        <v>1581</v>
      </c>
      <c r="D779" t="s">
        <v>65</v>
      </c>
      <c r="E779" t="s">
        <v>1582</v>
      </c>
      <c r="F779">
        <v>30</v>
      </c>
      <c r="G779" t="s">
        <v>67</v>
      </c>
      <c r="H779" s="9">
        <v>24059762</v>
      </c>
    </row>
    <row r="780" spans="2:8" x14ac:dyDescent="0.3">
      <c r="B780">
        <v>845</v>
      </c>
      <c r="C780" t="s">
        <v>1583</v>
      </c>
      <c r="D780" t="s">
        <v>61</v>
      </c>
      <c r="E780" t="s">
        <v>1584</v>
      </c>
      <c r="F780">
        <v>22</v>
      </c>
      <c r="G780" t="s">
        <v>67</v>
      </c>
      <c r="H780" s="9">
        <v>82463441</v>
      </c>
    </row>
    <row r="781" spans="2:8" x14ac:dyDescent="0.3">
      <c r="B781">
        <v>1699</v>
      </c>
      <c r="C781" t="s">
        <v>1585</v>
      </c>
      <c r="D781" t="s">
        <v>61</v>
      </c>
      <c r="E781" t="s">
        <v>1586</v>
      </c>
      <c r="F781">
        <v>24</v>
      </c>
      <c r="G781" t="s">
        <v>153</v>
      </c>
      <c r="H781" s="9">
        <v>30012415</v>
      </c>
    </row>
    <row r="782" spans="2:8" x14ac:dyDescent="0.3">
      <c r="B782">
        <v>391</v>
      </c>
      <c r="C782" t="s">
        <v>1587</v>
      </c>
      <c r="D782" t="s">
        <v>61</v>
      </c>
      <c r="E782" t="s">
        <v>1588</v>
      </c>
      <c r="F782">
        <v>31</v>
      </c>
      <c r="G782" t="s">
        <v>91</v>
      </c>
      <c r="H782" s="9">
        <v>83672241</v>
      </c>
    </row>
    <row r="783" spans="2:8" x14ac:dyDescent="0.3">
      <c r="B783">
        <v>460</v>
      </c>
      <c r="C783" t="s">
        <v>1589</v>
      </c>
      <c r="D783" t="s">
        <v>61</v>
      </c>
      <c r="E783" t="s">
        <v>372</v>
      </c>
      <c r="F783">
        <v>39</v>
      </c>
      <c r="G783" t="s">
        <v>74</v>
      </c>
      <c r="H783" s="9">
        <v>40013207</v>
      </c>
    </row>
    <row r="784" spans="2:8" x14ac:dyDescent="0.3">
      <c r="B784">
        <v>434</v>
      </c>
      <c r="C784" t="s">
        <v>1590</v>
      </c>
      <c r="D784" t="s">
        <v>61</v>
      </c>
      <c r="E784" t="s">
        <v>1591</v>
      </c>
      <c r="F784">
        <v>22</v>
      </c>
      <c r="G784" t="s">
        <v>67</v>
      </c>
      <c r="H784" s="9">
        <v>59016256</v>
      </c>
    </row>
    <row r="785" spans="2:8" x14ac:dyDescent="0.3">
      <c r="B785">
        <v>42</v>
      </c>
      <c r="C785" t="s">
        <v>1592</v>
      </c>
      <c r="D785" t="s">
        <v>65</v>
      </c>
      <c r="E785" t="s">
        <v>1593</v>
      </c>
      <c r="F785">
        <v>26</v>
      </c>
      <c r="G785" t="s">
        <v>1594</v>
      </c>
      <c r="H785" s="9">
        <v>20137283</v>
      </c>
    </row>
    <row r="786" spans="2:8" x14ac:dyDescent="0.3">
      <c r="B786">
        <v>466</v>
      </c>
      <c r="C786" t="s">
        <v>1595</v>
      </c>
      <c r="D786" t="s">
        <v>61</v>
      </c>
      <c r="E786" t="s">
        <v>1596</v>
      </c>
      <c r="F786">
        <v>26</v>
      </c>
      <c r="G786" t="s">
        <v>67</v>
      </c>
      <c r="H786" s="9">
        <v>41713722</v>
      </c>
    </row>
    <row r="787" spans="2:8" x14ac:dyDescent="0.3">
      <c r="B787">
        <v>567</v>
      </c>
      <c r="C787" t="s">
        <v>1597</v>
      </c>
      <c r="D787" t="s">
        <v>61</v>
      </c>
      <c r="E787" t="s">
        <v>1598</v>
      </c>
      <c r="F787">
        <v>33</v>
      </c>
      <c r="G787" t="s">
        <v>88</v>
      </c>
      <c r="H787" s="9">
        <v>73519792</v>
      </c>
    </row>
    <row r="788" spans="2:8" x14ac:dyDescent="0.3">
      <c r="B788">
        <v>811</v>
      </c>
      <c r="C788" t="s">
        <v>1599</v>
      </c>
      <c r="D788" t="s">
        <v>61</v>
      </c>
      <c r="E788" t="s">
        <v>1600</v>
      </c>
      <c r="F788">
        <v>26</v>
      </c>
      <c r="G788" t="s">
        <v>67</v>
      </c>
      <c r="H788" s="9">
        <v>21301866</v>
      </c>
    </row>
    <row r="789" spans="2:8" x14ac:dyDescent="0.3">
      <c r="B789">
        <v>449</v>
      </c>
      <c r="C789" t="s">
        <v>1601</v>
      </c>
      <c r="D789" t="s">
        <v>61</v>
      </c>
      <c r="E789" t="s">
        <v>1602</v>
      </c>
      <c r="F789">
        <v>32</v>
      </c>
      <c r="G789" t="s">
        <v>156</v>
      </c>
      <c r="H789" s="9">
        <v>32507021</v>
      </c>
    </row>
    <row r="790" spans="2:8" x14ac:dyDescent="0.3">
      <c r="B790">
        <v>640</v>
      </c>
      <c r="C790" t="s">
        <v>1603</v>
      </c>
      <c r="D790" t="s">
        <v>76</v>
      </c>
      <c r="E790" t="s">
        <v>1604</v>
      </c>
      <c r="F790">
        <v>28</v>
      </c>
      <c r="G790" t="s">
        <v>67</v>
      </c>
      <c r="H790" s="9">
        <v>28400654</v>
      </c>
    </row>
    <row r="791" spans="2:8" x14ac:dyDescent="0.3">
      <c r="B791">
        <v>729</v>
      </c>
      <c r="C791" t="s">
        <v>1605</v>
      </c>
      <c r="D791" t="s">
        <v>61</v>
      </c>
      <c r="E791" t="s">
        <v>1606</v>
      </c>
      <c r="F791">
        <v>23</v>
      </c>
      <c r="G791" t="s">
        <v>63</v>
      </c>
      <c r="H791" s="9">
        <v>17236175</v>
      </c>
    </row>
    <row r="792" spans="2:8" x14ac:dyDescent="0.3">
      <c r="B792">
        <v>538</v>
      </c>
      <c r="C792" t="s">
        <v>1607</v>
      </c>
      <c r="D792" t="s">
        <v>61</v>
      </c>
      <c r="E792" t="s">
        <v>169</v>
      </c>
      <c r="F792">
        <v>34</v>
      </c>
      <c r="G792" t="s">
        <v>67</v>
      </c>
      <c r="H792" s="9">
        <v>81815889</v>
      </c>
    </row>
    <row r="793" spans="2:8" x14ac:dyDescent="0.3">
      <c r="B793">
        <v>330</v>
      </c>
      <c r="C793" t="s">
        <v>1608</v>
      </c>
      <c r="D793" t="s">
        <v>61</v>
      </c>
      <c r="E793" t="s">
        <v>1609</v>
      </c>
      <c r="F793">
        <v>23</v>
      </c>
      <c r="G793" t="s">
        <v>67</v>
      </c>
      <c r="H793" s="9">
        <v>36193254</v>
      </c>
    </row>
    <row r="794" spans="2:8" x14ac:dyDescent="0.3">
      <c r="B794">
        <v>378</v>
      </c>
      <c r="C794" t="s">
        <v>1610</v>
      </c>
      <c r="D794" t="s">
        <v>65</v>
      </c>
      <c r="E794" t="s">
        <v>1611</v>
      </c>
      <c r="F794">
        <v>34</v>
      </c>
      <c r="G794" t="s">
        <v>102</v>
      </c>
      <c r="H794" s="9">
        <v>27637802</v>
      </c>
    </row>
    <row r="795" spans="2:8" x14ac:dyDescent="0.3">
      <c r="B795">
        <v>1730</v>
      </c>
      <c r="C795" t="s">
        <v>1612</v>
      </c>
      <c r="D795" t="s">
        <v>65</v>
      </c>
      <c r="E795" t="s">
        <v>1613</v>
      </c>
      <c r="F795">
        <v>18</v>
      </c>
      <c r="G795" t="s">
        <v>74</v>
      </c>
      <c r="H795" s="9">
        <v>85212175</v>
      </c>
    </row>
    <row r="796" spans="2:8" x14ac:dyDescent="0.3">
      <c r="B796">
        <v>891</v>
      </c>
      <c r="C796" t="s">
        <v>1614</v>
      </c>
      <c r="D796" t="s">
        <v>61</v>
      </c>
      <c r="E796" t="s">
        <v>1615</v>
      </c>
      <c r="F796">
        <v>20</v>
      </c>
      <c r="G796" t="s">
        <v>67</v>
      </c>
      <c r="H796" s="9">
        <v>79172558</v>
      </c>
    </row>
    <row r="797" spans="2:8" x14ac:dyDescent="0.3">
      <c r="B797">
        <v>455</v>
      </c>
      <c r="C797" t="s">
        <v>1616</v>
      </c>
      <c r="D797" t="s">
        <v>65</v>
      </c>
      <c r="E797" t="s">
        <v>1617</v>
      </c>
      <c r="F797">
        <v>41</v>
      </c>
      <c r="G797" t="s">
        <v>91</v>
      </c>
      <c r="H797" s="9">
        <v>61865823</v>
      </c>
    </row>
    <row r="798" spans="2:8" x14ac:dyDescent="0.3">
      <c r="B798">
        <v>956</v>
      </c>
      <c r="C798" t="s">
        <v>1618</v>
      </c>
      <c r="D798" t="s">
        <v>61</v>
      </c>
      <c r="E798" t="s">
        <v>1619</v>
      </c>
      <c r="F798">
        <v>23</v>
      </c>
      <c r="G798" t="s">
        <v>67</v>
      </c>
      <c r="H798" s="9">
        <v>28041902</v>
      </c>
    </row>
    <row r="799" spans="2:8" x14ac:dyDescent="0.3">
      <c r="B799">
        <v>1026</v>
      </c>
      <c r="C799" t="s">
        <v>1620</v>
      </c>
      <c r="D799" t="s">
        <v>61</v>
      </c>
      <c r="E799" t="s">
        <v>1621</v>
      </c>
      <c r="F799">
        <v>25</v>
      </c>
      <c r="G799" t="s">
        <v>88</v>
      </c>
      <c r="H799" s="9">
        <v>6365145</v>
      </c>
    </row>
    <row r="800" spans="2:8" x14ac:dyDescent="0.3">
      <c r="B800">
        <v>838</v>
      </c>
      <c r="C800" t="s">
        <v>1622</v>
      </c>
      <c r="D800" t="s">
        <v>76</v>
      </c>
      <c r="E800" t="s">
        <v>1623</v>
      </c>
      <c r="F800">
        <v>46</v>
      </c>
      <c r="G800" t="s">
        <v>67</v>
      </c>
      <c r="H800" s="9">
        <v>70101835</v>
      </c>
    </row>
    <row r="801" spans="2:8" x14ac:dyDescent="0.3">
      <c r="B801">
        <v>1455</v>
      </c>
      <c r="C801" t="s">
        <v>1624</v>
      </c>
      <c r="D801" t="s">
        <v>65</v>
      </c>
      <c r="E801" t="s">
        <v>1625</v>
      </c>
      <c r="F801">
        <v>27</v>
      </c>
      <c r="G801" t="s">
        <v>67</v>
      </c>
      <c r="H801" s="9">
        <v>76753542</v>
      </c>
    </row>
    <row r="802" spans="2:8" x14ac:dyDescent="0.3">
      <c r="B802">
        <v>1777</v>
      </c>
      <c r="C802" t="s">
        <v>1626</v>
      </c>
      <c r="D802" t="s">
        <v>61</v>
      </c>
      <c r="E802" t="s">
        <v>1627</v>
      </c>
      <c r="F802">
        <v>30</v>
      </c>
      <c r="G802" t="s">
        <v>102</v>
      </c>
      <c r="H802" s="9">
        <v>95548884</v>
      </c>
    </row>
    <row r="803" spans="2:8" x14ac:dyDescent="0.3">
      <c r="B803">
        <v>166</v>
      </c>
      <c r="C803" t="s">
        <v>1628</v>
      </c>
      <c r="D803" t="s">
        <v>65</v>
      </c>
      <c r="E803" t="s">
        <v>1629</v>
      </c>
      <c r="F803">
        <v>35</v>
      </c>
      <c r="G803" t="s">
        <v>67</v>
      </c>
      <c r="H803" s="9">
        <v>19620322</v>
      </c>
    </row>
    <row r="804" spans="2:8" x14ac:dyDescent="0.3">
      <c r="B804">
        <v>476</v>
      </c>
      <c r="C804" t="s">
        <v>1630</v>
      </c>
      <c r="D804" t="s">
        <v>65</v>
      </c>
      <c r="E804" t="s">
        <v>1631</v>
      </c>
      <c r="F804">
        <v>24</v>
      </c>
      <c r="G804" t="s">
        <v>67</v>
      </c>
      <c r="H804" s="9">
        <v>51722285</v>
      </c>
    </row>
    <row r="805" spans="2:8" x14ac:dyDescent="0.3">
      <c r="B805">
        <v>571</v>
      </c>
      <c r="C805" t="s">
        <v>1632</v>
      </c>
      <c r="D805" t="s">
        <v>61</v>
      </c>
      <c r="E805" t="s">
        <v>1633</v>
      </c>
      <c r="F805">
        <v>28</v>
      </c>
      <c r="G805" t="s">
        <v>67</v>
      </c>
      <c r="H805" s="9">
        <v>80973130</v>
      </c>
    </row>
    <row r="806" spans="2:8" x14ac:dyDescent="0.3">
      <c r="B806">
        <v>566</v>
      </c>
      <c r="C806" t="s">
        <v>1634</v>
      </c>
      <c r="D806" t="s">
        <v>65</v>
      </c>
      <c r="E806" t="s">
        <v>1635</v>
      </c>
      <c r="F806">
        <v>32</v>
      </c>
      <c r="G806" t="s">
        <v>156</v>
      </c>
      <c r="H806" s="9">
        <v>37685877</v>
      </c>
    </row>
    <row r="807" spans="2:8" x14ac:dyDescent="0.3">
      <c r="B807">
        <v>199</v>
      </c>
      <c r="C807" t="s">
        <v>1636</v>
      </c>
      <c r="D807" t="s">
        <v>61</v>
      </c>
      <c r="E807" t="s">
        <v>1637</v>
      </c>
      <c r="F807">
        <v>30</v>
      </c>
      <c r="G807" t="s">
        <v>67</v>
      </c>
      <c r="H807" s="9">
        <v>22685102</v>
      </c>
    </row>
    <row r="808" spans="2:8" x14ac:dyDescent="0.3">
      <c r="B808">
        <v>715</v>
      </c>
      <c r="C808" t="s">
        <v>1638</v>
      </c>
      <c r="D808" t="s">
        <v>61</v>
      </c>
      <c r="E808" t="s">
        <v>1639</v>
      </c>
      <c r="F808">
        <v>22</v>
      </c>
      <c r="G808" t="s">
        <v>67</v>
      </c>
      <c r="H808" s="9">
        <v>9038456</v>
      </c>
    </row>
    <row r="809" spans="2:8" x14ac:dyDescent="0.3">
      <c r="B809">
        <v>530</v>
      </c>
      <c r="C809" t="s">
        <v>1640</v>
      </c>
      <c r="D809" t="s">
        <v>65</v>
      </c>
      <c r="E809" t="s">
        <v>1641</v>
      </c>
      <c r="F809">
        <v>22</v>
      </c>
      <c r="G809" t="s">
        <v>67</v>
      </c>
      <c r="H809" s="9">
        <v>80896532</v>
      </c>
    </row>
    <row r="810" spans="2:8" x14ac:dyDescent="0.3">
      <c r="B810">
        <v>51</v>
      </c>
      <c r="C810" t="s">
        <v>1642</v>
      </c>
      <c r="D810" t="s">
        <v>61</v>
      </c>
      <c r="E810" t="s">
        <v>1643</v>
      </c>
      <c r="F810">
        <v>37</v>
      </c>
      <c r="G810" t="s">
        <v>156</v>
      </c>
      <c r="H810" s="9">
        <v>46140009</v>
      </c>
    </row>
    <row r="811" spans="2:8" x14ac:dyDescent="0.3">
      <c r="B811">
        <v>547</v>
      </c>
      <c r="C811" t="s">
        <v>1644</v>
      </c>
      <c r="D811" t="s">
        <v>65</v>
      </c>
      <c r="E811" t="s">
        <v>1645</v>
      </c>
      <c r="F811">
        <v>28</v>
      </c>
      <c r="G811" t="s">
        <v>67</v>
      </c>
      <c r="H811" s="9">
        <v>58093545</v>
      </c>
    </row>
    <row r="812" spans="2:8" x14ac:dyDescent="0.3">
      <c r="B812">
        <v>556</v>
      </c>
      <c r="C812" t="s">
        <v>1646</v>
      </c>
      <c r="D812" t="s">
        <v>65</v>
      </c>
      <c r="E812" t="s">
        <v>1647</v>
      </c>
      <c r="F812">
        <v>31</v>
      </c>
      <c r="G812" t="s">
        <v>102</v>
      </c>
      <c r="H812" s="9">
        <v>68726789</v>
      </c>
    </row>
    <row r="813" spans="2:8" x14ac:dyDescent="0.3">
      <c r="B813">
        <v>563</v>
      </c>
      <c r="C813" t="s">
        <v>1648</v>
      </c>
      <c r="D813" t="s">
        <v>61</v>
      </c>
      <c r="E813" t="s">
        <v>1649</v>
      </c>
      <c r="F813">
        <v>27</v>
      </c>
      <c r="G813" t="s">
        <v>67</v>
      </c>
      <c r="H813" s="9">
        <v>42771970</v>
      </c>
    </row>
    <row r="814" spans="2:8" x14ac:dyDescent="0.3">
      <c r="B814">
        <v>331</v>
      </c>
      <c r="C814" t="s">
        <v>1650</v>
      </c>
      <c r="D814" t="s">
        <v>65</v>
      </c>
      <c r="E814" t="s">
        <v>1651</v>
      </c>
      <c r="F814">
        <v>44</v>
      </c>
      <c r="G814" t="s">
        <v>67</v>
      </c>
      <c r="H814" s="9">
        <v>57827125</v>
      </c>
    </row>
    <row r="815" spans="2:8" x14ac:dyDescent="0.3">
      <c r="B815">
        <v>629</v>
      </c>
      <c r="C815" t="s">
        <v>1652</v>
      </c>
      <c r="D815" t="s">
        <v>76</v>
      </c>
      <c r="E815" t="s">
        <v>1653</v>
      </c>
      <c r="F815">
        <v>23</v>
      </c>
      <c r="G815" t="s">
        <v>67</v>
      </c>
      <c r="H815" s="9">
        <v>21756631</v>
      </c>
    </row>
    <row r="816" spans="2:8" x14ac:dyDescent="0.3">
      <c r="B816">
        <v>998</v>
      </c>
      <c r="C816" t="s">
        <v>1654</v>
      </c>
      <c r="D816" t="s">
        <v>76</v>
      </c>
      <c r="E816" t="s">
        <v>1655</v>
      </c>
      <c r="F816">
        <v>28</v>
      </c>
      <c r="G816" t="s">
        <v>91</v>
      </c>
      <c r="H816" s="9">
        <v>77011788</v>
      </c>
    </row>
    <row r="817" spans="2:8" x14ac:dyDescent="0.3">
      <c r="B817">
        <v>520</v>
      </c>
      <c r="C817" t="s">
        <v>1656</v>
      </c>
      <c r="D817" t="s">
        <v>61</v>
      </c>
      <c r="E817" t="s">
        <v>1657</v>
      </c>
      <c r="F817">
        <v>33</v>
      </c>
      <c r="G817" t="s">
        <v>102</v>
      </c>
      <c r="H817" s="9">
        <v>16142562</v>
      </c>
    </row>
    <row r="818" spans="2:8" x14ac:dyDescent="0.3">
      <c r="B818">
        <v>187</v>
      </c>
      <c r="C818" t="s">
        <v>1658</v>
      </c>
      <c r="D818" t="s">
        <v>65</v>
      </c>
      <c r="E818" t="s">
        <v>1659</v>
      </c>
      <c r="F818">
        <v>35</v>
      </c>
      <c r="G818" t="s">
        <v>194</v>
      </c>
      <c r="H818" s="9">
        <v>95405652</v>
      </c>
    </row>
    <row r="819" spans="2:8" x14ac:dyDescent="0.3">
      <c r="B819">
        <v>1491</v>
      </c>
      <c r="C819" t="s">
        <v>1660</v>
      </c>
      <c r="D819" t="s">
        <v>65</v>
      </c>
      <c r="E819" t="s">
        <v>1661</v>
      </c>
      <c r="F819">
        <v>32</v>
      </c>
      <c r="G819" t="s">
        <v>67</v>
      </c>
      <c r="H819" s="9">
        <v>69302726</v>
      </c>
    </row>
    <row r="820" spans="2:8" x14ac:dyDescent="0.3">
      <c r="B820">
        <v>1502</v>
      </c>
      <c r="C820" t="s">
        <v>1662</v>
      </c>
      <c r="D820" t="s">
        <v>61</v>
      </c>
      <c r="E820" t="s">
        <v>1663</v>
      </c>
      <c r="F820">
        <v>36</v>
      </c>
      <c r="G820" t="s">
        <v>153</v>
      </c>
      <c r="H820" s="9">
        <v>68132363</v>
      </c>
    </row>
    <row r="821" spans="2:8" x14ac:dyDescent="0.3">
      <c r="B821">
        <v>335</v>
      </c>
      <c r="C821" t="s">
        <v>1664</v>
      </c>
      <c r="D821" t="s">
        <v>61</v>
      </c>
      <c r="E821" t="s">
        <v>1665</v>
      </c>
      <c r="F821">
        <v>30</v>
      </c>
      <c r="G821" t="s">
        <v>153</v>
      </c>
      <c r="H821" s="9">
        <v>41179231</v>
      </c>
    </row>
    <row r="822" spans="2:8" x14ac:dyDescent="0.3">
      <c r="B822">
        <v>1495</v>
      </c>
      <c r="C822" t="s">
        <v>1666</v>
      </c>
      <c r="D822" t="s">
        <v>65</v>
      </c>
      <c r="E822" t="s">
        <v>1667</v>
      </c>
      <c r="F822">
        <v>22</v>
      </c>
      <c r="G822" t="s">
        <v>67</v>
      </c>
      <c r="H822" s="9">
        <v>53172252</v>
      </c>
    </row>
    <row r="823" spans="2:8" x14ac:dyDescent="0.3">
      <c r="B823">
        <v>469</v>
      </c>
      <c r="C823" t="s">
        <v>1668</v>
      </c>
      <c r="D823" t="s">
        <v>61</v>
      </c>
      <c r="E823" t="s">
        <v>1669</v>
      </c>
      <c r="F823">
        <v>24</v>
      </c>
      <c r="G823" t="s">
        <v>156</v>
      </c>
      <c r="H823" s="9">
        <v>33635315</v>
      </c>
    </row>
    <row r="824" spans="2:8" x14ac:dyDescent="0.3">
      <c r="B824">
        <v>1675</v>
      </c>
      <c r="C824" t="s">
        <v>1670</v>
      </c>
      <c r="D824" t="s">
        <v>61</v>
      </c>
      <c r="E824" t="s">
        <v>1671</v>
      </c>
      <c r="F824">
        <v>22</v>
      </c>
      <c r="G824" t="s">
        <v>67</v>
      </c>
      <c r="H824" s="9">
        <v>1991092</v>
      </c>
    </row>
    <row r="825" spans="2:8" x14ac:dyDescent="0.3">
      <c r="B825">
        <v>1163</v>
      </c>
      <c r="C825" t="s">
        <v>1672</v>
      </c>
      <c r="D825" t="s">
        <v>61</v>
      </c>
      <c r="E825" t="s">
        <v>1673</v>
      </c>
      <c r="F825">
        <v>30</v>
      </c>
      <c r="G825" t="s">
        <v>67</v>
      </c>
      <c r="H825" s="9">
        <v>35090962</v>
      </c>
    </row>
    <row r="826" spans="2:8" x14ac:dyDescent="0.3">
      <c r="B826">
        <v>1000</v>
      </c>
      <c r="C826" t="s">
        <v>1674</v>
      </c>
      <c r="D826" t="s">
        <v>61</v>
      </c>
      <c r="E826" t="s">
        <v>1675</v>
      </c>
      <c r="F826">
        <v>32</v>
      </c>
      <c r="G826" t="s">
        <v>67</v>
      </c>
      <c r="H826" s="9">
        <v>16919527</v>
      </c>
    </row>
    <row r="827" spans="2:8" x14ac:dyDescent="0.3">
      <c r="B827">
        <v>648</v>
      </c>
      <c r="C827" t="s">
        <v>1676</v>
      </c>
      <c r="D827" t="s">
        <v>61</v>
      </c>
      <c r="E827" t="s">
        <v>1677</v>
      </c>
      <c r="F827">
        <v>33</v>
      </c>
      <c r="G827" t="s">
        <v>102</v>
      </c>
      <c r="H827" s="9">
        <v>75389645</v>
      </c>
    </row>
    <row r="828" spans="2:8" x14ac:dyDescent="0.3">
      <c r="B828">
        <v>1304</v>
      </c>
      <c r="C828" t="s">
        <v>1678</v>
      </c>
      <c r="D828" t="s">
        <v>65</v>
      </c>
      <c r="E828" t="s">
        <v>1679</v>
      </c>
      <c r="F828">
        <v>27</v>
      </c>
      <c r="G828" t="s">
        <v>1680</v>
      </c>
      <c r="H828" s="9">
        <v>228862</v>
      </c>
    </row>
    <row r="829" spans="2:8" x14ac:dyDescent="0.3">
      <c r="B829">
        <v>677</v>
      </c>
      <c r="C829" t="s">
        <v>1681</v>
      </c>
      <c r="D829" t="s">
        <v>61</v>
      </c>
      <c r="E829" t="s">
        <v>1682</v>
      </c>
      <c r="F829">
        <v>31</v>
      </c>
      <c r="G829" t="s">
        <v>274</v>
      </c>
      <c r="H829" s="9">
        <v>61100008</v>
      </c>
    </row>
    <row r="830" spans="2:8" x14ac:dyDescent="0.3">
      <c r="B830">
        <v>162</v>
      </c>
      <c r="C830" t="s">
        <v>1683</v>
      </c>
      <c r="D830" t="s">
        <v>61</v>
      </c>
      <c r="E830" t="s">
        <v>1684</v>
      </c>
      <c r="F830">
        <v>37</v>
      </c>
      <c r="G830" t="s">
        <v>194</v>
      </c>
      <c r="H830" s="9">
        <v>94058865</v>
      </c>
    </row>
    <row r="831" spans="2:8" x14ac:dyDescent="0.3">
      <c r="B831">
        <v>111</v>
      </c>
      <c r="C831" t="s">
        <v>1685</v>
      </c>
      <c r="D831" t="s">
        <v>76</v>
      </c>
      <c r="E831" t="s">
        <v>1686</v>
      </c>
      <c r="F831">
        <v>36</v>
      </c>
      <c r="G831" t="s">
        <v>91</v>
      </c>
      <c r="H831" s="9">
        <v>66536847</v>
      </c>
    </row>
    <row r="832" spans="2:8" x14ac:dyDescent="0.3">
      <c r="B832">
        <v>1075</v>
      </c>
      <c r="C832" t="s">
        <v>1687</v>
      </c>
      <c r="D832" t="s">
        <v>61</v>
      </c>
      <c r="E832" t="s">
        <v>1688</v>
      </c>
      <c r="F832">
        <v>29</v>
      </c>
      <c r="G832" t="s">
        <v>153</v>
      </c>
      <c r="H832" s="9">
        <v>82889075</v>
      </c>
    </row>
    <row r="833" spans="2:8" x14ac:dyDescent="0.3">
      <c r="B833">
        <v>766</v>
      </c>
      <c r="C833" t="s">
        <v>1689</v>
      </c>
      <c r="D833" t="s">
        <v>61</v>
      </c>
      <c r="E833" t="s">
        <v>1690</v>
      </c>
      <c r="F833">
        <v>22</v>
      </c>
      <c r="G833" t="s">
        <v>67</v>
      </c>
      <c r="H833" s="9">
        <v>83382236</v>
      </c>
    </row>
    <row r="834" spans="2:8" x14ac:dyDescent="0.3">
      <c r="B834">
        <v>1459</v>
      </c>
      <c r="C834" t="s">
        <v>1691</v>
      </c>
      <c r="D834" t="s">
        <v>61</v>
      </c>
      <c r="E834" t="s">
        <v>1692</v>
      </c>
      <c r="F834">
        <v>20</v>
      </c>
      <c r="G834" t="s">
        <v>67</v>
      </c>
      <c r="H834" s="9">
        <v>80028631</v>
      </c>
    </row>
    <row r="835" spans="2:8" x14ac:dyDescent="0.3">
      <c r="B835">
        <v>1003</v>
      </c>
      <c r="C835" t="s">
        <v>1289</v>
      </c>
      <c r="D835" t="s">
        <v>61</v>
      </c>
      <c r="E835" t="s">
        <v>1290</v>
      </c>
      <c r="F835">
        <v>20</v>
      </c>
      <c r="G835" t="s">
        <v>67</v>
      </c>
      <c r="H835" s="9">
        <v>3234309</v>
      </c>
    </row>
    <row r="836" spans="2:8" x14ac:dyDescent="0.3">
      <c r="B836">
        <v>705</v>
      </c>
      <c r="C836" t="s">
        <v>1693</v>
      </c>
      <c r="D836" t="s">
        <v>76</v>
      </c>
      <c r="E836" t="s">
        <v>1694</v>
      </c>
      <c r="F836">
        <v>36</v>
      </c>
      <c r="G836" t="s">
        <v>156</v>
      </c>
      <c r="H836" s="9">
        <v>41045563</v>
      </c>
    </row>
    <row r="837" spans="2:8" x14ac:dyDescent="0.3">
      <c r="B837">
        <v>484</v>
      </c>
      <c r="C837" t="s">
        <v>1695</v>
      </c>
      <c r="D837" t="s">
        <v>61</v>
      </c>
      <c r="E837" t="s">
        <v>1696</v>
      </c>
      <c r="F837">
        <v>36</v>
      </c>
      <c r="G837" t="s">
        <v>67</v>
      </c>
      <c r="H837" s="9">
        <v>45990691</v>
      </c>
    </row>
    <row r="838" spans="2:8" x14ac:dyDescent="0.3">
      <c r="B838">
        <v>73</v>
      </c>
      <c r="C838" t="s">
        <v>1697</v>
      </c>
      <c r="D838" t="s">
        <v>61</v>
      </c>
      <c r="E838" t="s">
        <v>1698</v>
      </c>
      <c r="F838">
        <v>40</v>
      </c>
      <c r="G838" t="s">
        <v>67</v>
      </c>
      <c r="H838" s="9">
        <v>19624720</v>
      </c>
    </row>
    <row r="839" spans="2:8" x14ac:dyDescent="0.3">
      <c r="B839">
        <v>705</v>
      </c>
      <c r="C839" t="s">
        <v>1699</v>
      </c>
      <c r="D839" t="s">
        <v>65</v>
      </c>
      <c r="E839" t="s">
        <v>1700</v>
      </c>
      <c r="F839">
        <v>24</v>
      </c>
      <c r="G839" t="s">
        <v>67</v>
      </c>
      <c r="H839" s="9">
        <v>35036629</v>
      </c>
    </row>
    <row r="840" spans="2:8" x14ac:dyDescent="0.3">
      <c r="B840">
        <v>154</v>
      </c>
      <c r="C840" t="s">
        <v>1701</v>
      </c>
      <c r="D840" t="s">
        <v>61</v>
      </c>
      <c r="E840" t="s">
        <v>1702</v>
      </c>
      <c r="F840">
        <v>35</v>
      </c>
      <c r="G840" t="s">
        <v>67</v>
      </c>
      <c r="H840" s="9">
        <v>91748983</v>
      </c>
    </row>
    <row r="841" spans="2:8" x14ac:dyDescent="0.3">
      <c r="B841">
        <v>914</v>
      </c>
      <c r="C841" t="s">
        <v>1703</v>
      </c>
      <c r="D841" t="s">
        <v>61</v>
      </c>
      <c r="E841" t="s">
        <v>1704</v>
      </c>
      <c r="F841">
        <v>19</v>
      </c>
      <c r="G841" t="s">
        <v>67</v>
      </c>
      <c r="H841" s="9">
        <v>7199948</v>
      </c>
    </row>
    <row r="842" spans="2:8" x14ac:dyDescent="0.3">
      <c r="B842">
        <v>545</v>
      </c>
      <c r="C842" t="s">
        <v>1705</v>
      </c>
      <c r="D842" t="s">
        <v>65</v>
      </c>
      <c r="E842" t="s">
        <v>1706</v>
      </c>
      <c r="F842">
        <v>43</v>
      </c>
      <c r="G842" t="s">
        <v>67</v>
      </c>
      <c r="H842" s="9">
        <v>55990344</v>
      </c>
    </row>
    <row r="843" spans="2:8" x14ac:dyDescent="0.3">
      <c r="B843">
        <v>1737</v>
      </c>
      <c r="C843" t="s">
        <v>1707</v>
      </c>
      <c r="D843" t="s">
        <v>65</v>
      </c>
      <c r="E843" t="s">
        <v>1708</v>
      </c>
      <c r="F843">
        <v>21</v>
      </c>
      <c r="G843" t="s">
        <v>67</v>
      </c>
      <c r="H843" s="9">
        <v>90652205</v>
      </c>
    </row>
    <row r="844" spans="2:8" x14ac:dyDescent="0.3">
      <c r="B844">
        <v>987</v>
      </c>
      <c r="C844" t="s">
        <v>1709</v>
      </c>
      <c r="D844" t="s">
        <v>61</v>
      </c>
      <c r="E844" t="s">
        <v>1710</v>
      </c>
      <c r="F844">
        <v>31</v>
      </c>
      <c r="G844" t="s">
        <v>63</v>
      </c>
      <c r="H844" s="9">
        <v>30242712</v>
      </c>
    </row>
    <row r="845" spans="2:8" x14ac:dyDescent="0.3">
      <c r="B845">
        <v>206</v>
      </c>
      <c r="C845" t="s">
        <v>1711</v>
      </c>
      <c r="D845" t="s">
        <v>65</v>
      </c>
      <c r="E845" t="s">
        <v>562</v>
      </c>
      <c r="F845">
        <v>22</v>
      </c>
      <c r="G845" t="s">
        <v>67</v>
      </c>
      <c r="H845" s="9">
        <v>17472333</v>
      </c>
    </row>
    <row r="846" spans="2:8" x14ac:dyDescent="0.3">
      <c r="B846">
        <v>845</v>
      </c>
      <c r="C846" t="s">
        <v>1712</v>
      </c>
      <c r="D846" t="s">
        <v>61</v>
      </c>
      <c r="E846" t="s">
        <v>1713</v>
      </c>
      <c r="F846">
        <v>25</v>
      </c>
      <c r="G846" t="s">
        <v>67</v>
      </c>
      <c r="H846" s="9">
        <v>76754366</v>
      </c>
    </row>
    <row r="847" spans="2:8" x14ac:dyDescent="0.3">
      <c r="B847">
        <v>1608</v>
      </c>
      <c r="C847" t="s">
        <v>1714</v>
      </c>
      <c r="D847" t="s">
        <v>65</v>
      </c>
      <c r="E847" t="s">
        <v>1715</v>
      </c>
      <c r="F847">
        <v>23</v>
      </c>
      <c r="G847" t="s">
        <v>67</v>
      </c>
      <c r="H847" s="9">
        <v>41980470</v>
      </c>
    </row>
    <row r="848" spans="2:8" x14ac:dyDescent="0.3">
      <c r="B848">
        <v>1294</v>
      </c>
      <c r="C848" t="s">
        <v>1716</v>
      </c>
      <c r="D848" t="s">
        <v>76</v>
      </c>
      <c r="E848" t="s">
        <v>1717</v>
      </c>
      <c r="F848">
        <v>43</v>
      </c>
      <c r="G848" t="s">
        <v>102</v>
      </c>
      <c r="H848" s="9">
        <v>18034941</v>
      </c>
    </row>
    <row r="849" spans="2:8" x14ac:dyDescent="0.3">
      <c r="B849">
        <v>474</v>
      </c>
      <c r="C849" t="s">
        <v>1718</v>
      </c>
      <c r="D849" t="s">
        <v>61</v>
      </c>
      <c r="E849" t="s">
        <v>380</v>
      </c>
      <c r="F849">
        <v>26</v>
      </c>
      <c r="G849" t="s">
        <v>67</v>
      </c>
      <c r="H849" s="9">
        <v>87954668</v>
      </c>
    </row>
    <row r="850" spans="2:8" x14ac:dyDescent="0.3">
      <c r="B850">
        <v>806</v>
      </c>
      <c r="C850" t="s">
        <v>1719</v>
      </c>
      <c r="D850" t="s">
        <v>61</v>
      </c>
      <c r="E850" t="s">
        <v>1720</v>
      </c>
      <c r="F850">
        <v>27</v>
      </c>
      <c r="G850" t="s">
        <v>63</v>
      </c>
      <c r="H850" s="9">
        <v>5484463</v>
      </c>
    </row>
    <row r="851" spans="2:8" x14ac:dyDescent="0.3">
      <c r="B851">
        <v>357</v>
      </c>
      <c r="C851" t="s">
        <v>1721</v>
      </c>
      <c r="D851" t="s">
        <v>61</v>
      </c>
      <c r="E851" t="s">
        <v>1722</v>
      </c>
      <c r="F851">
        <v>22</v>
      </c>
      <c r="G851" t="s">
        <v>67</v>
      </c>
      <c r="H851" s="9">
        <v>27935334</v>
      </c>
    </row>
    <row r="852" spans="2:8" x14ac:dyDescent="0.3">
      <c r="B852">
        <v>1364</v>
      </c>
      <c r="C852" t="s">
        <v>1723</v>
      </c>
      <c r="D852" t="s">
        <v>76</v>
      </c>
      <c r="E852" t="s">
        <v>1724</v>
      </c>
      <c r="F852">
        <v>26</v>
      </c>
      <c r="G852" t="s">
        <v>67</v>
      </c>
      <c r="H852" s="9">
        <v>35859782</v>
      </c>
    </row>
    <row r="853" spans="2:8" x14ac:dyDescent="0.3">
      <c r="B853">
        <v>252</v>
      </c>
      <c r="C853" t="s">
        <v>1725</v>
      </c>
      <c r="D853" t="s">
        <v>65</v>
      </c>
      <c r="E853" t="s">
        <v>1000</v>
      </c>
      <c r="F853">
        <v>23</v>
      </c>
      <c r="G853" t="s">
        <v>91</v>
      </c>
      <c r="H853" s="9">
        <v>13281231</v>
      </c>
    </row>
    <row r="854" spans="2:8" x14ac:dyDescent="0.3">
      <c r="B854">
        <v>457</v>
      </c>
      <c r="C854" t="s">
        <v>1726</v>
      </c>
      <c r="D854" t="s">
        <v>76</v>
      </c>
      <c r="E854" t="s">
        <v>1727</v>
      </c>
      <c r="F854">
        <v>27</v>
      </c>
      <c r="G854" t="s">
        <v>67</v>
      </c>
      <c r="H854" s="9">
        <v>22764457</v>
      </c>
    </row>
    <row r="855" spans="2:8" x14ac:dyDescent="0.3">
      <c r="B855">
        <v>409</v>
      </c>
      <c r="C855" t="s">
        <v>1728</v>
      </c>
      <c r="D855" t="s">
        <v>65</v>
      </c>
      <c r="E855" t="s">
        <v>1729</v>
      </c>
      <c r="F855">
        <v>38</v>
      </c>
      <c r="G855" t="s">
        <v>259</v>
      </c>
      <c r="H855" s="9">
        <v>35896718</v>
      </c>
    </row>
    <row r="856" spans="2:8" x14ac:dyDescent="0.3">
      <c r="B856">
        <v>464</v>
      </c>
      <c r="C856" t="s">
        <v>1730</v>
      </c>
      <c r="D856" t="s">
        <v>61</v>
      </c>
      <c r="E856" t="s">
        <v>1731</v>
      </c>
      <c r="F856">
        <v>19</v>
      </c>
      <c r="G856" t="s">
        <v>67</v>
      </c>
      <c r="H856" s="9">
        <v>78795855</v>
      </c>
    </row>
    <row r="857" spans="2:8" x14ac:dyDescent="0.3">
      <c r="B857">
        <v>1550</v>
      </c>
      <c r="C857" t="s">
        <v>1732</v>
      </c>
      <c r="D857" t="s">
        <v>61</v>
      </c>
      <c r="E857" t="s">
        <v>1733</v>
      </c>
      <c r="F857">
        <v>29</v>
      </c>
      <c r="G857" t="s">
        <v>88</v>
      </c>
      <c r="H857" s="9">
        <v>79596869</v>
      </c>
    </row>
    <row r="858" spans="2:8" x14ac:dyDescent="0.3">
      <c r="B858">
        <v>1007</v>
      </c>
      <c r="C858" t="s">
        <v>1734</v>
      </c>
      <c r="D858" t="s">
        <v>61</v>
      </c>
      <c r="E858" t="s">
        <v>1735</v>
      </c>
      <c r="F858">
        <v>33</v>
      </c>
      <c r="G858" t="s">
        <v>259</v>
      </c>
      <c r="H858" s="9">
        <v>21473370</v>
      </c>
    </row>
    <row r="859" spans="2:8" x14ac:dyDescent="0.3">
      <c r="B859">
        <v>546</v>
      </c>
      <c r="C859" t="s">
        <v>1736</v>
      </c>
      <c r="D859" t="s">
        <v>65</v>
      </c>
      <c r="E859" t="s">
        <v>1737</v>
      </c>
      <c r="F859">
        <v>28</v>
      </c>
      <c r="G859" t="s">
        <v>67</v>
      </c>
      <c r="H859" s="9">
        <v>44425683</v>
      </c>
    </row>
    <row r="860" spans="2:8" x14ac:dyDescent="0.3">
      <c r="B860">
        <v>393</v>
      </c>
      <c r="C860" t="s">
        <v>1738</v>
      </c>
      <c r="D860" t="s">
        <v>65</v>
      </c>
      <c r="E860" t="s">
        <v>1739</v>
      </c>
      <c r="F860">
        <v>27</v>
      </c>
      <c r="G860" t="s">
        <v>156</v>
      </c>
      <c r="H860" s="9">
        <v>23492916</v>
      </c>
    </row>
    <row r="861" spans="2:8" x14ac:dyDescent="0.3">
      <c r="B861">
        <v>109</v>
      </c>
      <c r="C861" t="s">
        <v>1740</v>
      </c>
      <c r="D861" t="s">
        <v>61</v>
      </c>
      <c r="E861" t="s">
        <v>1741</v>
      </c>
      <c r="F861">
        <v>20</v>
      </c>
      <c r="G861" t="s">
        <v>67</v>
      </c>
      <c r="H861" s="9">
        <v>99362621</v>
      </c>
    </row>
    <row r="862" spans="2:8" x14ac:dyDescent="0.3">
      <c r="B862">
        <v>240</v>
      </c>
      <c r="C862" t="s">
        <v>1742</v>
      </c>
      <c r="D862" t="s">
        <v>61</v>
      </c>
      <c r="E862" t="s">
        <v>1743</v>
      </c>
      <c r="F862">
        <v>20</v>
      </c>
      <c r="G862" t="s">
        <v>67</v>
      </c>
      <c r="H862" s="9">
        <v>72223356</v>
      </c>
    </row>
    <row r="863" spans="2:8" x14ac:dyDescent="0.3">
      <c r="B863">
        <v>189</v>
      </c>
      <c r="C863" t="s">
        <v>1744</v>
      </c>
      <c r="D863" t="s">
        <v>61</v>
      </c>
      <c r="E863" t="s">
        <v>1745</v>
      </c>
      <c r="F863">
        <v>38</v>
      </c>
      <c r="G863" t="s">
        <v>67</v>
      </c>
      <c r="H863" s="9">
        <v>93300534</v>
      </c>
    </row>
    <row r="864" spans="2:8" x14ac:dyDescent="0.3">
      <c r="B864">
        <v>210</v>
      </c>
      <c r="C864" t="s">
        <v>1746</v>
      </c>
      <c r="D864" t="s">
        <v>65</v>
      </c>
      <c r="E864" t="s">
        <v>1747</v>
      </c>
      <c r="F864">
        <v>40</v>
      </c>
      <c r="G864" t="s">
        <v>67</v>
      </c>
      <c r="H864" s="9">
        <v>26940630</v>
      </c>
    </row>
    <row r="865" spans="2:8" x14ac:dyDescent="0.3">
      <c r="B865">
        <v>1298</v>
      </c>
      <c r="C865" t="s">
        <v>1748</v>
      </c>
      <c r="D865" t="s">
        <v>61</v>
      </c>
      <c r="E865" t="s">
        <v>1749</v>
      </c>
      <c r="F865">
        <v>43</v>
      </c>
      <c r="G865" t="s">
        <v>102</v>
      </c>
      <c r="H865" s="9">
        <v>88524509</v>
      </c>
    </row>
    <row r="866" spans="2:8" x14ac:dyDescent="0.3">
      <c r="B866">
        <v>227</v>
      </c>
      <c r="C866" t="s">
        <v>1750</v>
      </c>
      <c r="D866" t="s">
        <v>61</v>
      </c>
      <c r="E866" t="s">
        <v>1751</v>
      </c>
      <c r="F866">
        <v>26</v>
      </c>
      <c r="G866" t="s">
        <v>63</v>
      </c>
      <c r="H866" s="9">
        <v>7475807</v>
      </c>
    </row>
    <row r="867" spans="2:8" x14ac:dyDescent="0.3">
      <c r="B867">
        <v>535</v>
      </c>
      <c r="C867" t="s">
        <v>1752</v>
      </c>
      <c r="D867" t="s">
        <v>65</v>
      </c>
      <c r="E867" t="s">
        <v>1753</v>
      </c>
      <c r="F867">
        <v>34</v>
      </c>
      <c r="G867" t="s">
        <v>67</v>
      </c>
      <c r="H867" s="9">
        <v>24120596</v>
      </c>
    </row>
    <row r="868" spans="2:8" x14ac:dyDescent="0.3">
      <c r="B868">
        <v>217</v>
      </c>
      <c r="C868" t="s">
        <v>1754</v>
      </c>
      <c r="D868" t="s">
        <v>61</v>
      </c>
      <c r="E868" t="s">
        <v>1755</v>
      </c>
      <c r="F868">
        <v>20</v>
      </c>
      <c r="G868" t="s">
        <v>67</v>
      </c>
      <c r="H868" s="9">
        <v>96007553</v>
      </c>
    </row>
    <row r="869" spans="2:8" x14ac:dyDescent="0.3">
      <c r="B869">
        <v>253</v>
      </c>
      <c r="C869" t="s">
        <v>1756</v>
      </c>
      <c r="D869" t="s">
        <v>61</v>
      </c>
      <c r="E869" t="s">
        <v>1757</v>
      </c>
      <c r="F869">
        <v>32</v>
      </c>
      <c r="G869" t="s">
        <v>91</v>
      </c>
      <c r="H869" s="9">
        <v>91149711</v>
      </c>
    </row>
    <row r="870" spans="2:8" x14ac:dyDescent="0.3">
      <c r="B870">
        <v>850</v>
      </c>
      <c r="C870" t="s">
        <v>1758</v>
      </c>
      <c r="D870" t="s">
        <v>61</v>
      </c>
      <c r="E870" t="s">
        <v>1759</v>
      </c>
      <c r="F870">
        <v>21</v>
      </c>
      <c r="G870" t="s">
        <v>67</v>
      </c>
      <c r="H870" s="9">
        <v>47907480</v>
      </c>
    </row>
    <row r="871" spans="2:8" x14ac:dyDescent="0.3">
      <c r="B871">
        <v>936</v>
      </c>
      <c r="C871" t="s">
        <v>1760</v>
      </c>
      <c r="D871" t="s">
        <v>61</v>
      </c>
      <c r="E871" t="s">
        <v>1761</v>
      </c>
      <c r="F871">
        <v>34</v>
      </c>
      <c r="G871" t="s">
        <v>67</v>
      </c>
      <c r="H871" s="9">
        <v>83850213</v>
      </c>
    </row>
    <row r="872" spans="2:8" x14ac:dyDescent="0.3">
      <c r="B872">
        <v>881</v>
      </c>
      <c r="C872" t="s">
        <v>1762</v>
      </c>
      <c r="D872" t="s">
        <v>61</v>
      </c>
      <c r="E872" t="s">
        <v>1763</v>
      </c>
      <c r="F872">
        <v>35</v>
      </c>
      <c r="G872" t="s">
        <v>67</v>
      </c>
      <c r="H872" s="9">
        <v>13790041</v>
      </c>
    </row>
    <row r="873" spans="2:8" x14ac:dyDescent="0.3">
      <c r="B873">
        <v>1189</v>
      </c>
      <c r="C873" t="s">
        <v>1764</v>
      </c>
      <c r="D873" t="s">
        <v>61</v>
      </c>
      <c r="E873" t="s">
        <v>1765</v>
      </c>
      <c r="F873">
        <v>21</v>
      </c>
      <c r="G873" t="s">
        <v>67</v>
      </c>
      <c r="H873" s="9">
        <v>70391151</v>
      </c>
    </row>
    <row r="874" spans="2:8" x14ac:dyDescent="0.3">
      <c r="B874">
        <v>1488</v>
      </c>
      <c r="C874" t="s">
        <v>1766</v>
      </c>
      <c r="D874" t="s">
        <v>61</v>
      </c>
      <c r="E874" t="s">
        <v>1767</v>
      </c>
      <c r="F874">
        <v>24</v>
      </c>
      <c r="G874" t="s">
        <v>67</v>
      </c>
      <c r="H874" s="9">
        <v>24212889</v>
      </c>
    </row>
    <row r="875" spans="2:8" x14ac:dyDescent="0.3">
      <c r="B875">
        <v>113</v>
      </c>
      <c r="C875" t="s">
        <v>1768</v>
      </c>
      <c r="D875" t="s">
        <v>65</v>
      </c>
      <c r="E875" t="s">
        <v>1769</v>
      </c>
      <c r="F875">
        <v>37</v>
      </c>
      <c r="G875" t="s">
        <v>67</v>
      </c>
      <c r="H875" s="9">
        <v>6903887</v>
      </c>
    </row>
    <row r="876" spans="2:8" x14ac:dyDescent="0.3">
      <c r="B876">
        <v>597</v>
      </c>
      <c r="C876" t="s">
        <v>1770</v>
      </c>
      <c r="D876" t="s">
        <v>61</v>
      </c>
      <c r="E876" t="s">
        <v>1771</v>
      </c>
      <c r="F876">
        <v>30</v>
      </c>
      <c r="G876" t="s">
        <v>153</v>
      </c>
      <c r="H876" s="9">
        <v>81065842</v>
      </c>
    </row>
    <row r="877" spans="2:8" x14ac:dyDescent="0.3">
      <c r="B877">
        <v>469</v>
      </c>
      <c r="C877" t="s">
        <v>1772</v>
      </c>
      <c r="D877" t="s">
        <v>65</v>
      </c>
      <c r="E877" t="s">
        <v>1773</v>
      </c>
      <c r="F877">
        <v>43</v>
      </c>
      <c r="G877" t="s">
        <v>67</v>
      </c>
      <c r="H877" s="9">
        <v>46591823</v>
      </c>
    </row>
    <row r="878" spans="2:8" x14ac:dyDescent="0.3">
      <c r="B878">
        <v>1570</v>
      </c>
      <c r="C878" t="s">
        <v>1774</v>
      </c>
      <c r="D878" t="s">
        <v>65</v>
      </c>
      <c r="E878" t="s">
        <v>1775</v>
      </c>
      <c r="F878">
        <v>25</v>
      </c>
      <c r="G878" t="s">
        <v>156</v>
      </c>
      <c r="H878" s="9">
        <v>47233107</v>
      </c>
    </row>
    <row r="879" spans="2:8" x14ac:dyDescent="0.3">
      <c r="B879">
        <v>559</v>
      </c>
      <c r="C879" t="s">
        <v>1776</v>
      </c>
      <c r="D879" t="s">
        <v>61</v>
      </c>
      <c r="E879" t="s">
        <v>1777</v>
      </c>
      <c r="F879">
        <v>18</v>
      </c>
      <c r="G879" t="s">
        <v>91</v>
      </c>
      <c r="H879" s="9">
        <v>38001994</v>
      </c>
    </row>
    <row r="880" spans="2:8" x14ac:dyDescent="0.3">
      <c r="B880">
        <v>295</v>
      </c>
      <c r="C880" t="s">
        <v>1778</v>
      </c>
      <c r="D880" t="s">
        <v>76</v>
      </c>
      <c r="E880" t="s">
        <v>1779</v>
      </c>
      <c r="F880">
        <v>36</v>
      </c>
      <c r="G880" t="s">
        <v>1780</v>
      </c>
      <c r="H880" s="9">
        <v>16801686</v>
      </c>
    </row>
    <row r="881" spans="2:8" x14ac:dyDescent="0.3">
      <c r="B881">
        <v>1312</v>
      </c>
      <c r="C881" t="s">
        <v>1781</v>
      </c>
      <c r="D881" t="s">
        <v>76</v>
      </c>
      <c r="E881" t="s">
        <v>1782</v>
      </c>
      <c r="F881">
        <v>38</v>
      </c>
      <c r="G881" t="s">
        <v>259</v>
      </c>
      <c r="H881" s="9">
        <v>27624199</v>
      </c>
    </row>
    <row r="882" spans="2:8" x14ac:dyDescent="0.3">
      <c r="B882">
        <v>1044</v>
      </c>
      <c r="C882" t="s">
        <v>1783</v>
      </c>
      <c r="D882" t="s">
        <v>61</v>
      </c>
      <c r="E882" t="s">
        <v>1784</v>
      </c>
      <c r="F882">
        <v>30</v>
      </c>
      <c r="G882" t="s">
        <v>1785</v>
      </c>
      <c r="H882" s="9">
        <v>58488279</v>
      </c>
    </row>
    <row r="883" spans="2:8" x14ac:dyDescent="0.3">
      <c r="B883">
        <v>536</v>
      </c>
      <c r="C883" t="s">
        <v>1786</v>
      </c>
      <c r="D883" t="s">
        <v>61</v>
      </c>
      <c r="E883" t="s">
        <v>1787</v>
      </c>
      <c r="F883">
        <v>25</v>
      </c>
      <c r="G883" t="s">
        <v>156</v>
      </c>
      <c r="H883" s="9">
        <v>81064142</v>
      </c>
    </row>
    <row r="884" spans="2:8" x14ac:dyDescent="0.3">
      <c r="B884">
        <v>1038</v>
      </c>
      <c r="C884" t="s">
        <v>1788</v>
      </c>
      <c r="D884" t="s">
        <v>65</v>
      </c>
      <c r="E884" t="s">
        <v>1789</v>
      </c>
      <c r="F884">
        <v>42</v>
      </c>
      <c r="G884" t="s">
        <v>67</v>
      </c>
      <c r="H884" s="9">
        <v>30135339</v>
      </c>
    </row>
    <row r="885" spans="2:8" x14ac:dyDescent="0.3">
      <c r="B885">
        <v>94</v>
      </c>
      <c r="C885" t="s">
        <v>1790</v>
      </c>
      <c r="D885" t="s">
        <v>76</v>
      </c>
      <c r="E885" t="s">
        <v>1791</v>
      </c>
      <c r="F885">
        <v>20</v>
      </c>
      <c r="G885" t="s">
        <v>67</v>
      </c>
      <c r="H885" s="9">
        <v>35504017</v>
      </c>
    </row>
    <row r="886" spans="2:8" x14ac:dyDescent="0.3">
      <c r="B886">
        <v>1229</v>
      </c>
      <c r="C886" t="s">
        <v>1792</v>
      </c>
      <c r="D886" t="s">
        <v>61</v>
      </c>
      <c r="E886" t="s">
        <v>1793</v>
      </c>
      <c r="F886">
        <v>20</v>
      </c>
      <c r="G886" t="s">
        <v>67</v>
      </c>
      <c r="H886" s="9">
        <v>88292003</v>
      </c>
    </row>
    <row r="887" spans="2:8" x14ac:dyDescent="0.3">
      <c r="B887">
        <v>1117</v>
      </c>
      <c r="C887" t="s">
        <v>1794</v>
      </c>
      <c r="D887" t="s">
        <v>61</v>
      </c>
      <c r="E887" t="s">
        <v>1795</v>
      </c>
      <c r="F887">
        <v>33</v>
      </c>
      <c r="G887" t="s">
        <v>91</v>
      </c>
      <c r="H887" s="9">
        <v>2115277</v>
      </c>
    </row>
    <row r="888" spans="2:8" x14ac:dyDescent="0.3">
      <c r="B888">
        <v>862</v>
      </c>
      <c r="C888" t="s">
        <v>1796</v>
      </c>
      <c r="D888" t="s">
        <v>61</v>
      </c>
      <c r="E888" t="s">
        <v>1284</v>
      </c>
      <c r="F888">
        <v>27</v>
      </c>
      <c r="G888" t="s">
        <v>67</v>
      </c>
      <c r="H888" s="9">
        <v>4033914</v>
      </c>
    </row>
    <row r="889" spans="2:8" x14ac:dyDescent="0.3">
      <c r="B889">
        <v>256</v>
      </c>
      <c r="C889" t="s">
        <v>1797</v>
      </c>
      <c r="D889" t="s">
        <v>61</v>
      </c>
      <c r="E889" t="s">
        <v>1302</v>
      </c>
      <c r="F889">
        <v>31</v>
      </c>
      <c r="G889" t="s">
        <v>67</v>
      </c>
      <c r="H889" s="9">
        <v>51271052</v>
      </c>
    </row>
    <row r="890" spans="2:8" x14ac:dyDescent="0.3">
      <c r="B890">
        <v>697</v>
      </c>
      <c r="C890" t="s">
        <v>1798</v>
      </c>
      <c r="D890" t="s">
        <v>61</v>
      </c>
      <c r="E890" t="s">
        <v>635</v>
      </c>
      <c r="F890">
        <v>32</v>
      </c>
      <c r="G890" t="s">
        <v>74</v>
      </c>
      <c r="H890" s="9">
        <v>93819122</v>
      </c>
    </row>
    <row r="891" spans="2:8" x14ac:dyDescent="0.3">
      <c r="B891">
        <v>92</v>
      </c>
      <c r="C891" t="s">
        <v>1799</v>
      </c>
      <c r="D891" t="s">
        <v>65</v>
      </c>
      <c r="E891" t="s">
        <v>1800</v>
      </c>
      <c r="F891">
        <v>29</v>
      </c>
      <c r="G891" t="s">
        <v>67</v>
      </c>
      <c r="H891" s="9">
        <v>80210154</v>
      </c>
    </row>
    <row r="892" spans="2:8" x14ac:dyDescent="0.3">
      <c r="B892">
        <v>604</v>
      </c>
      <c r="C892" t="s">
        <v>1801</v>
      </c>
      <c r="D892" t="s">
        <v>65</v>
      </c>
      <c r="E892" t="s">
        <v>1802</v>
      </c>
      <c r="F892">
        <v>33</v>
      </c>
      <c r="G892" t="s">
        <v>102</v>
      </c>
      <c r="H892" s="9">
        <v>95391062</v>
      </c>
    </row>
    <row r="893" spans="2:8" x14ac:dyDescent="0.3">
      <c r="B893">
        <v>1408</v>
      </c>
      <c r="C893" t="s">
        <v>1803</v>
      </c>
      <c r="D893" t="s">
        <v>76</v>
      </c>
      <c r="E893" t="s">
        <v>1804</v>
      </c>
      <c r="F893">
        <v>32</v>
      </c>
      <c r="G893" t="s">
        <v>67</v>
      </c>
      <c r="H893" s="9">
        <v>63737312</v>
      </c>
    </row>
    <row r="894" spans="2:8" x14ac:dyDescent="0.3">
      <c r="B894">
        <v>313</v>
      </c>
      <c r="C894" t="s">
        <v>1805</v>
      </c>
      <c r="D894" t="s">
        <v>61</v>
      </c>
      <c r="E894" t="s">
        <v>974</v>
      </c>
      <c r="F894">
        <v>26</v>
      </c>
      <c r="G894" t="s">
        <v>67</v>
      </c>
      <c r="H894" s="9">
        <v>42011999</v>
      </c>
    </row>
    <row r="895" spans="2:8" x14ac:dyDescent="0.3">
      <c r="B895">
        <v>27</v>
      </c>
      <c r="C895" t="s">
        <v>1806</v>
      </c>
      <c r="D895" t="s">
        <v>65</v>
      </c>
      <c r="E895" t="s">
        <v>647</v>
      </c>
      <c r="F895">
        <v>23</v>
      </c>
      <c r="G895" t="s">
        <v>67</v>
      </c>
      <c r="H895" s="9">
        <v>38876914</v>
      </c>
    </row>
    <row r="896" spans="2:8" x14ac:dyDescent="0.3">
      <c r="B896">
        <v>1665</v>
      </c>
      <c r="C896" t="s">
        <v>1807</v>
      </c>
      <c r="D896" t="s">
        <v>76</v>
      </c>
      <c r="E896" t="s">
        <v>1808</v>
      </c>
      <c r="F896">
        <v>18</v>
      </c>
      <c r="G896" t="s">
        <v>67</v>
      </c>
      <c r="H896" s="9">
        <v>41307216</v>
      </c>
    </row>
    <row r="897" spans="2:8" x14ac:dyDescent="0.3">
      <c r="B897">
        <v>922</v>
      </c>
      <c r="C897" t="s">
        <v>1809</v>
      </c>
      <c r="D897" t="s">
        <v>61</v>
      </c>
      <c r="E897" t="s">
        <v>1810</v>
      </c>
      <c r="F897">
        <v>30</v>
      </c>
      <c r="G897" t="s">
        <v>91</v>
      </c>
      <c r="H897" s="9">
        <v>51152862</v>
      </c>
    </row>
    <row r="898" spans="2:8" x14ac:dyDescent="0.3">
      <c r="B898">
        <v>868</v>
      </c>
      <c r="C898" t="s">
        <v>1811</v>
      </c>
      <c r="D898" t="s">
        <v>76</v>
      </c>
      <c r="E898" t="s">
        <v>1812</v>
      </c>
      <c r="F898">
        <v>53</v>
      </c>
      <c r="G898" t="s">
        <v>67</v>
      </c>
      <c r="H898" s="9">
        <v>50458553</v>
      </c>
    </row>
    <row r="899" spans="2:8" x14ac:dyDescent="0.3">
      <c r="B899">
        <v>109</v>
      </c>
      <c r="C899" t="s">
        <v>1813</v>
      </c>
      <c r="D899" t="s">
        <v>65</v>
      </c>
      <c r="E899" t="s">
        <v>226</v>
      </c>
      <c r="F899">
        <v>29</v>
      </c>
      <c r="G899" t="s">
        <v>74</v>
      </c>
      <c r="H899" s="9">
        <v>11780930</v>
      </c>
    </row>
    <row r="900" spans="2:8" x14ac:dyDescent="0.3">
      <c r="B900">
        <v>114</v>
      </c>
      <c r="C900" t="s">
        <v>1814</v>
      </c>
      <c r="D900" t="s">
        <v>65</v>
      </c>
      <c r="E900" t="s">
        <v>1815</v>
      </c>
      <c r="F900">
        <v>35</v>
      </c>
      <c r="G900" t="s">
        <v>428</v>
      </c>
      <c r="H900" s="9">
        <v>39924090</v>
      </c>
    </row>
    <row r="901" spans="2:8" x14ac:dyDescent="0.3">
      <c r="B901">
        <v>525</v>
      </c>
      <c r="C901" t="s">
        <v>1816</v>
      </c>
      <c r="D901" t="s">
        <v>65</v>
      </c>
      <c r="E901" t="s">
        <v>1817</v>
      </c>
      <c r="F901">
        <v>41</v>
      </c>
      <c r="G901" t="s">
        <v>67</v>
      </c>
      <c r="H901" s="9">
        <v>7613930</v>
      </c>
    </row>
    <row r="902" spans="2:8" x14ac:dyDescent="0.3">
      <c r="B902">
        <v>1117</v>
      </c>
      <c r="C902" t="s">
        <v>1818</v>
      </c>
      <c r="D902" t="s">
        <v>61</v>
      </c>
      <c r="E902" t="s">
        <v>1819</v>
      </c>
      <c r="F902">
        <v>35</v>
      </c>
      <c r="G902" t="s">
        <v>67</v>
      </c>
      <c r="H902" s="9">
        <v>78255341</v>
      </c>
    </row>
    <row r="903" spans="2:8" x14ac:dyDescent="0.3">
      <c r="B903">
        <v>645</v>
      </c>
      <c r="C903" t="s">
        <v>1820</v>
      </c>
      <c r="D903" t="s">
        <v>61</v>
      </c>
      <c r="E903" t="s">
        <v>1821</v>
      </c>
      <c r="F903">
        <v>29</v>
      </c>
      <c r="G903" t="s">
        <v>63</v>
      </c>
      <c r="H903" s="9">
        <v>45784992</v>
      </c>
    </row>
    <row r="904" spans="2:8" x14ac:dyDescent="0.3">
      <c r="B904">
        <v>644</v>
      </c>
      <c r="C904" t="s">
        <v>1822</v>
      </c>
      <c r="D904" t="s">
        <v>61</v>
      </c>
      <c r="E904" t="s">
        <v>1823</v>
      </c>
      <c r="F904">
        <v>20</v>
      </c>
      <c r="G904" t="s">
        <v>67</v>
      </c>
      <c r="H904" s="9">
        <v>16222816</v>
      </c>
    </row>
    <row r="905" spans="2:8" x14ac:dyDescent="0.3">
      <c r="B905">
        <v>413</v>
      </c>
      <c r="C905" t="s">
        <v>1824</v>
      </c>
      <c r="D905" t="s">
        <v>61</v>
      </c>
      <c r="E905" t="s">
        <v>1825</v>
      </c>
      <c r="F905">
        <v>32</v>
      </c>
      <c r="G905" t="s">
        <v>88</v>
      </c>
      <c r="H905" s="9">
        <v>81635521</v>
      </c>
    </row>
    <row r="906" spans="2:8" x14ac:dyDescent="0.3">
      <c r="B906">
        <v>1341</v>
      </c>
      <c r="C906" t="s">
        <v>1826</v>
      </c>
      <c r="D906" t="s">
        <v>61</v>
      </c>
      <c r="E906" t="s">
        <v>1827</v>
      </c>
      <c r="F906">
        <v>43</v>
      </c>
      <c r="G906" t="s">
        <v>102</v>
      </c>
      <c r="H906" s="9">
        <v>35953506</v>
      </c>
    </row>
    <row r="907" spans="2:8" x14ac:dyDescent="0.3">
      <c r="B907">
        <v>789</v>
      </c>
      <c r="C907" t="s">
        <v>1828</v>
      </c>
      <c r="D907" t="s">
        <v>76</v>
      </c>
      <c r="E907" t="s">
        <v>1802</v>
      </c>
      <c r="F907">
        <v>33</v>
      </c>
      <c r="G907" t="s">
        <v>74</v>
      </c>
      <c r="H907" s="9">
        <v>22396587</v>
      </c>
    </row>
    <row r="908" spans="2:8" x14ac:dyDescent="0.3">
      <c r="B908">
        <v>79</v>
      </c>
      <c r="C908" t="s">
        <v>1829</v>
      </c>
      <c r="D908" t="s">
        <v>61</v>
      </c>
      <c r="E908" t="s">
        <v>1830</v>
      </c>
      <c r="F908">
        <v>37</v>
      </c>
      <c r="G908" t="s">
        <v>74</v>
      </c>
      <c r="H908" s="9">
        <v>59005964</v>
      </c>
    </row>
    <row r="909" spans="2:8" x14ac:dyDescent="0.3">
      <c r="B909">
        <v>482</v>
      </c>
      <c r="C909" t="s">
        <v>1831</v>
      </c>
      <c r="D909" t="s">
        <v>61</v>
      </c>
      <c r="E909" t="s">
        <v>1832</v>
      </c>
      <c r="F909">
        <v>29</v>
      </c>
      <c r="G909" t="s">
        <v>194</v>
      </c>
      <c r="H909" s="9">
        <v>21439783</v>
      </c>
    </row>
    <row r="910" spans="2:8" x14ac:dyDescent="0.3">
      <c r="B910">
        <v>1483</v>
      </c>
      <c r="C910" t="s">
        <v>1833</v>
      </c>
      <c r="D910" t="s">
        <v>65</v>
      </c>
      <c r="E910" t="s">
        <v>1834</v>
      </c>
      <c r="F910">
        <v>23</v>
      </c>
      <c r="G910" t="s">
        <v>67</v>
      </c>
      <c r="H910" s="9">
        <v>46724635</v>
      </c>
    </row>
    <row r="911" spans="2:8" x14ac:dyDescent="0.3">
      <c r="B911">
        <v>359</v>
      </c>
      <c r="C911" t="s">
        <v>1835</v>
      </c>
      <c r="D911" t="s">
        <v>65</v>
      </c>
      <c r="E911" t="s">
        <v>423</v>
      </c>
      <c r="F911">
        <v>26</v>
      </c>
      <c r="G911" t="s">
        <v>67</v>
      </c>
      <c r="H911" s="9">
        <v>7572366</v>
      </c>
    </row>
    <row r="912" spans="2:8" x14ac:dyDescent="0.3">
      <c r="B912">
        <v>404</v>
      </c>
      <c r="C912" t="s">
        <v>1836</v>
      </c>
      <c r="D912" t="s">
        <v>65</v>
      </c>
      <c r="E912" t="s">
        <v>1837</v>
      </c>
      <c r="F912">
        <v>33</v>
      </c>
      <c r="G912" t="s">
        <v>102</v>
      </c>
      <c r="H912" s="9">
        <v>18440874</v>
      </c>
    </row>
    <row r="913" spans="2:8" x14ac:dyDescent="0.3">
      <c r="B913">
        <v>1606</v>
      </c>
      <c r="C913" t="s">
        <v>1838</v>
      </c>
      <c r="D913" t="s">
        <v>76</v>
      </c>
      <c r="E913" t="s">
        <v>1839</v>
      </c>
      <c r="F913">
        <v>31</v>
      </c>
      <c r="G913" t="s">
        <v>67</v>
      </c>
      <c r="H913" s="9">
        <v>92613172</v>
      </c>
    </row>
    <row r="914" spans="2:8" x14ac:dyDescent="0.3">
      <c r="B914">
        <v>544</v>
      </c>
      <c r="C914" t="s">
        <v>1840</v>
      </c>
      <c r="D914" t="s">
        <v>61</v>
      </c>
      <c r="E914" t="s">
        <v>1841</v>
      </c>
      <c r="F914">
        <v>45</v>
      </c>
      <c r="G914" t="s">
        <v>67</v>
      </c>
      <c r="H914" s="9">
        <v>30487512</v>
      </c>
    </row>
    <row r="915" spans="2:8" x14ac:dyDescent="0.3">
      <c r="B915">
        <v>234</v>
      </c>
      <c r="C915" t="s">
        <v>1842</v>
      </c>
      <c r="D915" t="s">
        <v>65</v>
      </c>
      <c r="E915" t="s">
        <v>1843</v>
      </c>
      <c r="F915">
        <v>31</v>
      </c>
      <c r="G915" t="s">
        <v>67</v>
      </c>
      <c r="H915" s="9">
        <v>30250931</v>
      </c>
    </row>
    <row r="916" spans="2:8" x14ac:dyDescent="0.3">
      <c r="B916">
        <v>1015</v>
      </c>
      <c r="C916" t="s">
        <v>1844</v>
      </c>
      <c r="D916" t="s">
        <v>61</v>
      </c>
      <c r="E916" t="s">
        <v>1845</v>
      </c>
      <c r="F916">
        <v>29</v>
      </c>
      <c r="G916" t="s">
        <v>91</v>
      </c>
      <c r="H916" s="9">
        <v>56694804</v>
      </c>
    </row>
    <row r="917" spans="2:8" x14ac:dyDescent="0.3">
      <c r="B917">
        <v>1319</v>
      </c>
      <c r="C917" t="s">
        <v>1846</v>
      </c>
      <c r="D917" t="s">
        <v>61</v>
      </c>
      <c r="E917" t="s">
        <v>1847</v>
      </c>
      <c r="F917">
        <v>20</v>
      </c>
      <c r="G917" t="s">
        <v>67</v>
      </c>
      <c r="H917" s="9">
        <v>27521160</v>
      </c>
    </row>
    <row r="918" spans="2:8" x14ac:dyDescent="0.3">
      <c r="B918">
        <v>224</v>
      </c>
      <c r="C918" t="s">
        <v>1848</v>
      </c>
      <c r="D918" t="s">
        <v>65</v>
      </c>
      <c r="E918" t="s">
        <v>1849</v>
      </c>
      <c r="F918">
        <v>31</v>
      </c>
      <c r="G918" t="s">
        <v>67</v>
      </c>
      <c r="H918" s="9">
        <v>22939241</v>
      </c>
    </row>
    <row r="919" spans="2:8" x14ac:dyDescent="0.3">
      <c r="B919">
        <v>938</v>
      </c>
      <c r="C919" t="s">
        <v>1850</v>
      </c>
      <c r="D919" t="s">
        <v>65</v>
      </c>
      <c r="E919" t="s">
        <v>1851</v>
      </c>
      <c r="F919">
        <v>26</v>
      </c>
      <c r="G919" t="s">
        <v>67</v>
      </c>
      <c r="H919" s="9">
        <v>5043683</v>
      </c>
    </row>
    <row r="920" spans="2:8" x14ac:dyDescent="0.3">
      <c r="B920">
        <v>286</v>
      </c>
      <c r="C920" t="s">
        <v>1852</v>
      </c>
      <c r="D920" t="s">
        <v>61</v>
      </c>
      <c r="E920" t="s">
        <v>1853</v>
      </c>
      <c r="F920">
        <v>37</v>
      </c>
      <c r="G920" t="s">
        <v>102</v>
      </c>
      <c r="H920" s="9">
        <v>97969776</v>
      </c>
    </row>
    <row r="921" spans="2:8" x14ac:dyDescent="0.3">
      <c r="B921">
        <v>1165</v>
      </c>
      <c r="C921" t="s">
        <v>1854</v>
      </c>
      <c r="D921" t="s">
        <v>61</v>
      </c>
      <c r="E921" t="s">
        <v>1855</v>
      </c>
      <c r="F921">
        <v>37</v>
      </c>
      <c r="G921" t="s">
        <v>428</v>
      </c>
      <c r="H921" s="9">
        <v>12803461</v>
      </c>
    </row>
    <row r="922" spans="2:8" x14ac:dyDescent="0.3">
      <c r="B922">
        <v>1256</v>
      </c>
      <c r="C922" t="s">
        <v>1856</v>
      </c>
      <c r="D922" t="s">
        <v>61</v>
      </c>
      <c r="E922" t="s">
        <v>1857</v>
      </c>
      <c r="F922">
        <v>27</v>
      </c>
      <c r="G922" t="s">
        <v>67</v>
      </c>
      <c r="H922" s="9">
        <v>91416374</v>
      </c>
    </row>
    <row r="923" spans="2:8" x14ac:dyDescent="0.3">
      <c r="B923">
        <v>521</v>
      </c>
      <c r="C923" t="s">
        <v>1858</v>
      </c>
      <c r="D923" t="s">
        <v>65</v>
      </c>
      <c r="E923" t="s">
        <v>1859</v>
      </c>
      <c r="F923">
        <v>25</v>
      </c>
      <c r="G923" t="s">
        <v>67</v>
      </c>
      <c r="H923" s="9">
        <v>29627882</v>
      </c>
    </row>
    <row r="924" spans="2:8" x14ac:dyDescent="0.3">
      <c r="B924">
        <v>1219</v>
      </c>
      <c r="C924" t="s">
        <v>1860</v>
      </c>
      <c r="D924" t="s">
        <v>65</v>
      </c>
      <c r="E924" t="s">
        <v>1861</v>
      </c>
      <c r="F924">
        <v>20</v>
      </c>
      <c r="G924" t="s">
        <v>67</v>
      </c>
      <c r="H924" s="9">
        <v>70951767</v>
      </c>
    </row>
    <row r="925" spans="2:8" x14ac:dyDescent="0.3">
      <c r="B925">
        <v>1628</v>
      </c>
      <c r="C925" t="s">
        <v>1862</v>
      </c>
      <c r="D925" t="s">
        <v>65</v>
      </c>
      <c r="E925" t="s">
        <v>1863</v>
      </c>
      <c r="F925">
        <v>21</v>
      </c>
      <c r="G925" t="s">
        <v>67</v>
      </c>
      <c r="H925" s="9">
        <v>45123550</v>
      </c>
    </row>
    <row r="926" spans="2:8" x14ac:dyDescent="0.3">
      <c r="B926">
        <v>1153</v>
      </c>
      <c r="C926" t="s">
        <v>1864</v>
      </c>
      <c r="D926" t="s">
        <v>65</v>
      </c>
      <c r="E926" t="s">
        <v>1865</v>
      </c>
      <c r="F926">
        <v>23</v>
      </c>
      <c r="G926" t="s">
        <v>67</v>
      </c>
      <c r="H926" s="9">
        <v>24591541</v>
      </c>
    </row>
    <row r="927" spans="2:8" x14ac:dyDescent="0.3">
      <c r="B927">
        <v>452</v>
      </c>
      <c r="C927" t="s">
        <v>1866</v>
      </c>
      <c r="D927" t="s">
        <v>65</v>
      </c>
      <c r="E927" t="s">
        <v>1867</v>
      </c>
      <c r="F927">
        <v>43</v>
      </c>
      <c r="G927" t="s">
        <v>67</v>
      </c>
      <c r="H927" s="9">
        <v>40445861</v>
      </c>
    </row>
    <row r="928" spans="2:8" x14ac:dyDescent="0.3">
      <c r="B928">
        <v>1234</v>
      </c>
      <c r="C928" t="s">
        <v>1868</v>
      </c>
      <c r="D928" t="s">
        <v>76</v>
      </c>
      <c r="E928" t="s">
        <v>1869</v>
      </c>
      <c r="F928">
        <v>34</v>
      </c>
      <c r="G928" t="s">
        <v>67</v>
      </c>
      <c r="H928" s="9">
        <v>29208700</v>
      </c>
    </row>
    <row r="929" spans="2:8" x14ac:dyDescent="0.3">
      <c r="B929">
        <v>420</v>
      </c>
      <c r="C929" t="s">
        <v>1870</v>
      </c>
      <c r="D929" t="s">
        <v>61</v>
      </c>
      <c r="E929" t="s">
        <v>1871</v>
      </c>
      <c r="F929">
        <v>35</v>
      </c>
      <c r="G929" t="s">
        <v>74</v>
      </c>
      <c r="H929" s="9">
        <v>89726280</v>
      </c>
    </row>
    <row r="930" spans="2:8" x14ac:dyDescent="0.3">
      <c r="B930">
        <v>471</v>
      </c>
      <c r="C930" t="s">
        <v>1872</v>
      </c>
      <c r="D930" t="s">
        <v>61</v>
      </c>
      <c r="E930" t="s">
        <v>1873</v>
      </c>
      <c r="F930">
        <v>42</v>
      </c>
      <c r="G930" t="s">
        <v>88</v>
      </c>
      <c r="H930" s="9">
        <v>51326316</v>
      </c>
    </row>
    <row r="931" spans="2:8" x14ac:dyDescent="0.3">
      <c r="B931">
        <v>1226</v>
      </c>
      <c r="C931" t="s">
        <v>1874</v>
      </c>
      <c r="D931" t="s">
        <v>61</v>
      </c>
      <c r="E931" t="s">
        <v>1875</v>
      </c>
      <c r="F931">
        <v>42</v>
      </c>
      <c r="G931" t="s">
        <v>156</v>
      </c>
      <c r="H931" s="9">
        <v>15890828</v>
      </c>
    </row>
    <row r="932" spans="2:8" x14ac:dyDescent="0.3">
      <c r="B932">
        <v>539</v>
      </c>
      <c r="C932" t="s">
        <v>1876</v>
      </c>
      <c r="D932" t="s">
        <v>65</v>
      </c>
      <c r="E932" t="s">
        <v>1520</v>
      </c>
      <c r="F932">
        <v>24</v>
      </c>
      <c r="G932" t="s">
        <v>67</v>
      </c>
      <c r="H932" s="9">
        <v>43978763</v>
      </c>
    </row>
    <row r="933" spans="2:8" x14ac:dyDescent="0.3">
      <c r="B933">
        <v>227</v>
      </c>
      <c r="C933" t="s">
        <v>1877</v>
      </c>
      <c r="D933" t="s">
        <v>61</v>
      </c>
      <c r="E933" t="s">
        <v>1878</v>
      </c>
      <c r="F933">
        <v>22</v>
      </c>
      <c r="G933" t="s">
        <v>67</v>
      </c>
      <c r="H933" s="9">
        <v>3441177</v>
      </c>
    </row>
    <row r="934" spans="2:8" x14ac:dyDescent="0.3">
      <c r="B934">
        <v>1111</v>
      </c>
      <c r="C934" t="s">
        <v>1879</v>
      </c>
      <c r="D934" t="s">
        <v>61</v>
      </c>
      <c r="E934" t="s">
        <v>1880</v>
      </c>
      <c r="F934">
        <v>23</v>
      </c>
      <c r="G934" t="s">
        <v>67</v>
      </c>
      <c r="H934" s="9">
        <v>98985979</v>
      </c>
    </row>
    <row r="935" spans="2:8" x14ac:dyDescent="0.3">
      <c r="B935">
        <v>979</v>
      </c>
      <c r="C935" t="s">
        <v>1881</v>
      </c>
      <c r="D935" t="s">
        <v>61</v>
      </c>
      <c r="E935" t="s">
        <v>1882</v>
      </c>
      <c r="F935">
        <v>20</v>
      </c>
      <c r="G935" t="s">
        <v>67</v>
      </c>
      <c r="H935" s="9">
        <v>17675797</v>
      </c>
    </row>
    <row r="936" spans="2:8" x14ac:dyDescent="0.3">
      <c r="B936">
        <v>30</v>
      </c>
      <c r="C936" t="s">
        <v>1883</v>
      </c>
      <c r="D936" t="s">
        <v>61</v>
      </c>
      <c r="E936" t="s">
        <v>1884</v>
      </c>
      <c r="F936">
        <v>22</v>
      </c>
      <c r="G936" t="s">
        <v>67</v>
      </c>
      <c r="H936" s="9">
        <v>27272412</v>
      </c>
    </row>
    <row r="937" spans="2:8" x14ac:dyDescent="0.3">
      <c r="B937">
        <v>556</v>
      </c>
      <c r="C937" t="s">
        <v>1885</v>
      </c>
      <c r="D937" t="s">
        <v>61</v>
      </c>
      <c r="E937" t="s">
        <v>1886</v>
      </c>
      <c r="F937">
        <v>35</v>
      </c>
      <c r="G937" t="s">
        <v>156</v>
      </c>
      <c r="H937" s="9">
        <v>95133387</v>
      </c>
    </row>
    <row r="938" spans="2:8" x14ac:dyDescent="0.3">
      <c r="B938">
        <v>900</v>
      </c>
      <c r="C938" t="s">
        <v>1581</v>
      </c>
      <c r="D938" t="s">
        <v>65</v>
      </c>
      <c r="E938" t="s">
        <v>1582</v>
      </c>
      <c r="F938">
        <v>30</v>
      </c>
      <c r="G938" t="s">
        <v>67</v>
      </c>
      <c r="H938" s="9">
        <v>30950171</v>
      </c>
    </row>
    <row r="939" spans="2:8" x14ac:dyDescent="0.3">
      <c r="B939">
        <v>883</v>
      </c>
      <c r="C939" t="s">
        <v>1887</v>
      </c>
      <c r="D939" t="s">
        <v>61</v>
      </c>
      <c r="E939" t="s">
        <v>1888</v>
      </c>
      <c r="F939">
        <v>23</v>
      </c>
      <c r="G939" t="s">
        <v>67</v>
      </c>
      <c r="H939" s="9">
        <v>49741084</v>
      </c>
    </row>
    <row r="940" spans="2:8" x14ac:dyDescent="0.3">
      <c r="B940">
        <v>1375</v>
      </c>
      <c r="C940" t="s">
        <v>1889</v>
      </c>
      <c r="D940" t="s">
        <v>65</v>
      </c>
      <c r="E940" t="s">
        <v>1890</v>
      </c>
      <c r="F940">
        <v>23</v>
      </c>
      <c r="G940" t="s">
        <v>259</v>
      </c>
      <c r="H940" s="9">
        <v>45758626</v>
      </c>
    </row>
    <row r="941" spans="2:8" x14ac:dyDescent="0.3">
      <c r="B941">
        <v>1248</v>
      </c>
      <c r="C941" t="s">
        <v>1891</v>
      </c>
      <c r="D941" t="s">
        <v>65</v>
      </c>
      <c r="E941" t="s">
        <v>1892</v>
      </c>
      <c r="F941">
        <v>36</v>
      </c>
      <c r="G941" t="s">
        <v>91</v>
      </c>
      <c r="H941" s="9">
        <v>80192338</v>
      </c>
    </row>
    <row r="942" spans="2:8" x14ac:dyDescent="0.3">
      <c r="B942">
        <v>150</v>
      </c>
      <c r="C942" t="s">
        <v>1893</v>
      </c>
      <c r="D942" t="s">
        <v>61</v>
      </c>
      <c r="E942" t="s">
        <v>1894</v>
      </c>
      <c r="F942">
        <v>36</v>
      </c>
      <c r="G942" t="s">
        <v>91</v>
      </c>
      <c r="H942" s="9">
        <v>38405465</v>
      </c>
    </row>
    <row r="943" spans="2:8" x14ac:dyDescent="0.3">
      <c r="B943">
        <v>1103</v>
      </c>
      <c r="C943" t="s">
        <v>1895</v>
      </c>
      <c r="D943" t="s">
        <v>61</v>
      </c>
      <c r="E943" t="s">
        <v>1896</v>
      </c>
      <c r="F943">
        <v>32</v>
      </c>
      <c r="G943" t="s">
        <v>67</v>
      </c>
      <c r="H943" s="9">
        <v>63234464</v>
      </c>
    </row>
    <row r="944" spans="2:8" x14ac:dyDescent="0.3">
      <c r="B944">
        <v>522</v>
      </c>
      <c r="C944" t="s">
        <v>1897</v>
      </c>
      <c r="D944" t="s">
        <v>61</v>
      </c>
      <c r="E944" t="s">
        <v>1898</v>
      </c>
      <c r="F944">
        <v>35</v>
      </c>
      <c r="G944" t="s">
        <v>67</v>
      </c>
      <c r="H944" s="9">
        <v>45231826</v>
      </c>
    </row>
    <row r="945" spans="2:8" x14ac:dyDescent="0.3">
      <c r="B945">
        <v>663</v>
      </c>
      <c r="C945" t="s">
        <v>1899</v>
      </c>
      <c r="D945" t="s">
        <v>61</v>
      </c>
      <c r="E945" t="s">
        <v>1900</v>
      </c>
      <c r="F945">
        <v>24</v>
      </c>
      <c r="G945" t="s">
        <v>67</v>
      </c>
      <c r="H945" s="9">
        <v>82966974</v>
      </c>
    </row>
    <row r="946" spans="2:8" x14ac:dyDescent="0.3">
      <c r="B946">
        <v>1138</v>
      </c>
      <c r="C946" t="s">
        <v>1901</v>
      </c>
      <c r="D946" t="s">
        <v>65</v>
      </c>
      <c r="E946" t="s">
        <v>1902</v>
      </c>
      <c r="F946">
        <v>26</v>
      </c>
      <c r="G946" t="s">
        <v>67</v>
      </c>
      <c r="H946" s="9">
        <v>4154325</v>
      </c>
    </row>
    <row r="947" spans="2:8" x14ac:dyDescent="0.3">
      <c r="B947">
        <v>95</v>
      </c>
      <c r="C947" t="s">
        <v>1903</v>
      </c>
      <c r="D947" t="s">
        <v>61</v>
      </c>
      <c r="E947" t="s">
        <v>1720</v>
      </c>
      <c r="F947">
        <v>27</v>
      </c>
      <c r="G947" t="s">
        <v>67</v>
      </c>
      <c r="H947" s="9">
        <v>63994972</v>
      </c>
    </row>
    <row r="948" spans="2:8" x14ac:dyDescent="0.3">
      <c r="B948">
        <v>599</v>
      </c>
      <c r="C948" t="s">
        <v>1904</v>
      </c>
      <c r="D948" t="s">
        <v>61</v>
      </c>
      <c r="E948" t="s">
        <v>1905</v>
      </c>
      <c r="F948">
        <v>27</v>
      </c>
      <c r="G948" t="s">
        <v>67</v>
      </c>
      <c r="H948" s="9">
        <v>62126538</v>
      </c>
    </row>
    <row r="949" spans="2:8" x14ac:dyDescent="0.3">
      <c r="B949">
        <v>963</v>
      </c>
      <c r="C949" t="s">
        <v>1906</v>
      </c>
      <c r="D949" t="s">
        <v>61</v>
      </c>
      <c r="E949" t="s">
        <v>1907</v>
      </c>
      <c r="F949">
        <v>23</v>
      </c>
      <c r="G949" t="s">
        <v>67</v>
      </c>
      <c r="H949" s="9">
        <v>90356086</v>
      </c>
    </row>
    <row r="950" spans="2:8" x14ac:dyDescent="0.3">
      <c r="B950">
        <v>729</v>
      </c>
      <c r="C950" t="s">
        <v>1908</v>
      </c>
      <c r="D950" t="s">
        <v>65</v>
      </c>
      <c r="E950" t="s">
        <v>1909</v>
      </c>
      <c r="F950">
        <v>27</v>
      </c>
      <c r="G950" t="s">
        <v>153</v>
      </c>
      <c r="H950" s="9">
        <v>39429644</v>
      </c>
    </row>
    <row r="951" spans="2:8" x14ac:dyDescent="0.3">
      <c r="B951">
        <v>1025</v>
      </c>
      <c r="C951" t="s">
        <v>1910</v>
      </c>
      <c r="D951" t="s">
        <v>61</v>
      </c>
      <c r="E951" t="s">
        <v>1911</v>
      </c>
      <c r="F951">
        <v>35</v>
      </c>
      <c r="G951" t="s">
        <v>194</v>
      </c>
      <c r="H951" s="9">
        <v>14476315</v>
      </c>
    </row>
    <row r="952" spans="2:8" x14ac:dyDescent="0.3">
      <c r="B952">
        <v>744</v>
      </c>
      <c r="C952" t="s">
        <v>1912</v>
      </c>
      <c r="D952" t="s">
        <v>61</v>
      </c>
      <c r="E952" t="s">
        <v>1913</v>
      </c>
      <c r="F952">
        <v>36</v>
      </c>
      <c r="G952" t="s">
        <v>67</v>
      </c>
      <c r="H952" s="9">
        <v>71302714</v>
      </c>
    </row>
    <row r="953" spans="2:8" x14ac:dyDescent="0.3">
      <c r="B953">
        <v>476</v>
      </c>
      <c r="C953" t="s">
        <v>1914</v>
      </c>
      <c r="D953" t="s">
        <v>61</v>
      </c>
      <c r="E953" t="s">
        <v>1915</v>
      </c>
      <c r="F953">
        <v>25</v>
      </c>
      <c r="G953" t="s">
        <v>67</v>
      </c>
      <c r="H953" s="9">
        <v>75931487</v>
      </c>
    </row>
    <row r="954" spans="2:8" x14ac:dyDescent="0.3">
      <c r="B954">
        <v>656</v>
      </c>
      <c r="C954" t="s">
        <v>1916</v>
      </c>
      <c r="D954" t="s">
        <v>61</v>
      </c>
      <c r="E954" t="s">
        <v>1917</v>
      </c>
      <c r="F954">
        <v>39</v>
      </c>
      <c r="G954" t="s">
        <v>167</v>
      </c>
      <c r="H954" s="9">
        <v>78940957</v>
      </c>
    </row>
    <row r="955" spans="2:8" x14ac:dyDescent="0.3">
      <c r="B955">
        <v>1093</v>
      </c>
      <c r="C955" t="s">
        <v>1918</v>
      </c>
      <c r="D955" t="s">
        <v>65</v>
      </c>
      <c r="E955" t="s">
        <v>1919</v>
      </c>
      <c r="F955">
        <v>33</v>
      </c>
      <c r="G955" t="s">
        <v>67</v>
      </c>
      <c r="H955" s="9">
        <v>16271185</v>
      </c>
    </row>
    <row r="956" spans="2:8" x14ac:dyDescent="0.3">
      <c r="B956">
        <v>283</v>
      </c>
      <c r="C956" t="s">
        <v>1920</v>
      </c>
      <c r="D956" t="s">
        <v>65</v>
      </c>
      <c r="E956" t="s">
        <v>1921</v>
      </c>
      <c r="F956">
        <v>29</v>
      </c>
      <c r="G956" t="s">
        <v>194</v>
      </c>
      <c r="H956" s="9">
        <v>34901155</v>
      </c>
    </row>
    <row r="957" spans="2:8" x14ac:dyDescent="0.3">
      <c r="B957">
        <v>297</v>
      </c>
      <c r="C957" t="s">
        <v>1922</v>
      </c>
      <c r="D957" t="s">
        <v>65</v>
      </c>
      <c r="E957" t="s">
        <v>1923</v>
      </c>
      <c r="F957">
        <v>19</v>
      </c>
      <c r="G957" t="s">
        <v>63</v>
      </c>
      <c r="H957" s="9">
        <v>10852117</v>
      </c>
    </row>
    <row r="958" spans="2:8" x14ac:dyDescent="0.3">
      <c r="B958">
        <v>1693</v>
      </c>
      <c r="C958" t="s">
        <v>1924</v>
      </c>
      <c r="D958" t="s">
        <v>61</v>
      </c>
      <c r="E958" t="s">
        <v>1925</v>
      </c>
      <c r="F958">
        <v>32</v>
      </c>
      <c r="G958" t="s">
        <v>67</v>
      </c>
      <c r="H958" s="9">
        <v>66530487</v>
      </c>
    </row>
    <row r="959" spans="2:8" x14ac:dyDescent="0.3">
      <c r="B959">
        <v>126</v>
      </c>
      <c r="C959" t="s">
        <v>1926</v>
      </c>
      <c r="D959" t="s">
        <v>65</v>
      </c>
      <c r="E959" t="s">
        <v>1927</v>
      </c>
      <c r="F959">
        <v>39</v>
      </c>
      <c r="G959" t="s">
        <v>194</v>
      </c>
      <c r="H959" s="9">
        <v>28913906</v>
      </c>
    </row>
    <row r="960" spans="2:8" x14ac:dyDescent="0.3">
      <c r="B960">
        <v>1108</v>
      </c>
      <c r="C960" t="s">
        <v>1928</v>
      </c>
      <c r="D960" t="s">
        <v>61</v>
      </c>
      <c r="E960" t="s">
        <v>1929</v>
      </c>
      <c r="F960">
        <v>23</v>
      </c>
      <c r="G960" t="s">
        <v>67</v>
      </c>
      <c r="H960" s="9">
        <v>38387684</v>
      </c>
    </row>
    <row r="961" spans="2:8" x14ac:dyDescent="0.3">
      <c r="B961">
        <v>584</v>
      </c>
      <c r="C961" t="s">
        <v>1930</v>
      </c>
      <c r="D961" t="s">
        <v>61</v>
      </c>
      <c r="E961" t="s">
        <v>1931</v>
      </c>
      <c r="F961">
        <v>23</v>
      </c>
      <c r="G961" t="s">
        <v>67</v>
      </c>
      <c r="H961" s="9">
        <v>1808884</v>
      </c>
    </row>
    <row r="962" spans="2:8" x14ac:dyDescent="0.3">
      <c r="B962">
        <v>178</v>
      </c>
      <c r="C962" t="s">
        <v>1932</v>
      </c>
      <c r="D962" t="s">
        <v>65</v>
      </c>
      <c r="E962" t="s">
        <v>1933</v>
      </c>
      <c r="F962">
        <v>30</v>
      </c>
      <c r="G962" t="s">
        <v>67</v>
      </c>
      <c r="H962" s="9">
        <v>65299713</v>
      </c>
    </row>
    <row r="963" spans="2:8" x14ac:dyDescent="0.3">
      <c r="B963">
        <v>1318</v>
      </c>
      <c r="C963" t="s">
        <v>1934</v>
      </c>
      <c r="D963" t="s">
        <v>61</v>
      </c>
      <c r="E963" t="s">
        <v>1769</v>
      </c>
      <c r="F963">
        <v>37</v>
      </c>
      <c r="G963" t="s">
        <v>67</v>
      </c>
      <c r="H963" s="9">
        <v>67216644</v>
      </c>
    </row>
    <row r="964" spans="2:8" x14ac:dyDescent="0.3">
      <c r="B964">
        <v>939</v>
      </c>
      <c r="C964" t="s">
        <v>1935</v>
      </c>
      <c r="D964" t="s">
        <v>61</v>
      </c>
      <c r="E964" t="s">
        <v>1936</v>
      </c>
      <c r="F964">
        <v>37</v>
      </c>
      <c r="G964" t="s">
        <v>67</v>
      </c>
      <c r="H964" s="9">
        <v>65477260</v>
      </c>
    </row>
    <row r="965" spans="2:8" x14ac:dyDescent="0.3">
      <c r="B965">
        <v>1578</v>
      </c>
      <c r="C965" t="s">
        <v>1937</v>
      </c>
      <c r="D965" t="s">
        <v>76</v>
      </c>
      <c r="E965" t="s">
        <v>1938</v>
      </c>
      <c r="F965">
        <v>22</v>
      </c>
      <c r="G965" t="s">
        <v>67</v>
      </c>
      <c r="H965" s="9">
        <v>13135637</v>
      </c>
    </row>
    <row r="966" spans="2:8" x14ac:dyDescent="0.3">
      <c r="B966">
        <v>1686</v>
      </c>
      <c r="C966" t="s">
        <v>1939</v>
      </c>
      <c r="D966" t="s">
        <v>61</v>
      </c>
      <c r="E966" t="s">
        <v>1940</v>
      </c>
      <c r="F966">
        <v>32</v>
      </c>
      <c r="G966" t="s">
        <v>91</v>
      </c>
      <c r="H966" s="9">
        <v>49848853</v>
      </c>
    </row>
    <row r="967" spans="2:8" x14ac:dyDescent="0.3">
      <c r="B967">
        <v>670</v>
      </c>
      <c r="C967" t="s">
        <v>1941</v>
      </c>
      <c r="D967" t="s">
        <v>65</v>
      </c>
      <c r="E967" t="s">
        <v>1942</v>
      </c>
      <c r="F967">
        <v>18</v>
      </c>
      <c r="G967" t="s">
        <v>88</v>
      </c>
      <c r="H967" s="9">
        <v>4540616</v>
      </c>
    </row>
    <row r="968" spans="2:8" x14ac:dyDescent="0.3">
      <c r="B968">
        <v>711</v>
      </c>
      <c r="C968" t="s">
        <v>1943</v>
      </c>
      <c r="D968" t="s">
        <v>61</v>
      </c>
      <c r="E968" t="s">
        <v>258</v>
      </c>
      <c r="F968">
        <v>28</v>
      </c>
      <c r="G968" t="s">
        <v>194</v>
      </c>
      <c r="H968" s="9">
        <v>82028604</v>
      </c>
    </row>
    <row r="969" spans="2:8" x14ac:dyDescent="0.3">
      <c r="B969">
        <v>96</v>
      </c>
      <c r="C969" t="s">
        <v>1944</v>
      </c>
      <c r="D969" t="s">
        <v>65</v>
      </c>
      <c r="E969" t="s">
        <v>1945</v>
      </c>
      <c r="F969">
        <v>19</v>
      </c>
      <c r="G969" t="s">
        <v>74</v>
      </c>
      <c r="H969" s="9">
        <v>37881472</v>
      </c>
    </row>
    <row r="970" spans="2:8" x14ac:dyDescent="0.3">
      <c r="B970">
        <v>1045</v>
      </c>
      <c r="C970" t="s">
        <v>1946</v>
      </c>
      <c r="D970" t="s">
        <v>65</v>
      </c>
      <c r="E970" t="s">
        <v>1947</v>
      </c>
      <c r="F970">
        <v>37</v>
      </c>
      <c r="G970" t="s">
        <v>67</v>
      </c>
      <c r="H970" s="9">
        <v>35275837</v>
      </c>
    </row>
    <row r="971" spans="2:8" x14ac:dyDescent="0.3">
      <c r="B971">
        <v>1063</v>
      </c>
      <c r="C971" t="s">
        <v>1948</v>
      </c>
      <c r="D971" t="s">
        <v>61</v>
      </c>
      <c r="E971" t="s">
        <v>1949</v>
      </c>
      <c r="F971">
        <v>33</v>
      </c>
      <c r="G971" t="s">
        <v>67</v>
      </c>
      <c r="H971" s="9">
        <v>89147241</v>
      </c>
    </row>
    <row r="972" spans="2:8" x14ac:dyDescent="0.3">
      <c r="B972">
        <v>235</v>
      </c>
      <c r="C972" t="s">
        <v>1950</v>
      </c>
      <c r="D972" t="s">
        <v>61</v>
      </c>
      <c r="E972" t="s">
        <v>1951</v>
      </c>
      <c r="F972">
        <v>36</v>
      </c>
      <c r="G972" t="s">
        <v>67</v>
      </c>
      <c r="H972" s="9">
        <v>38062664</v>
      </c>
    </row>
    <row r="973" spans="2:8" x14ac:dyDescent="0.3">
      <c r="B973">
        <v>314</v>
      </c>
      <c r="C973" t="s">
        <v>1952</v>
      </c>
      <c r="D973" t="s">
        <v>61</v>
      </c>
      <c r="E973" t="s">
        <v>1953</v>
      </c>
      <c r="F973">
        <v>31</v>
      </c>
      <c r="G973" t="s">
        <v>194</v>
      </c>
      <c r="H973" s="9">
        <v>72449390</v>
      </c>
    </row>
    <row r="974" spans="2:8" x14ac:dyDescent="0.3">
      <c r="B974">
        <v>599</v>
      </c>
      <c r="C974" t="s">
        <v>1954</v>
      </c>
      <c r="D974" t="s">
        <v>61</v>
      </c>
      <c r="E974" t="s">
        <v>1955</v>
      </c>
      <c r="F974">
        <v>19</v>
      </c>
      <c r="G974" t="s">
        <v>67</v>
      </c>
      <c r="H974" s="9">
        <v>85876536</v>
      </c>
    </row>
    <row r="975" spans="2:8" x14ac:dyDescent="0.3">
      <c r="B975">
        <v>1034</v>
      </c>
      <c r="C975" t="s">
        <v>1956</v>
      </c>
      <c r="D975" t="s">
        <v>65</v>
      </c>
      <c r="E975" t="s">
        <v>1957</v>
      </c>
      <c r="F975">
        <v>39</v>
      </c>
      <c r="G975" t="s">
        <v>194</v>
      </c>
      <c r="H975" s="9">
        <v>88585360</v>
      </c>
    </row>
    <row r="976" spans="2:8" x14ac:dyDescent="0.3">
      <c r="B976">
        <v>623</v>
      </c>
      <c r="C976" t="s">
        <v>1958</v>
      </c>
      <c r="D976" t="s">
        <v>65</v>
      </c>
      <c r="E976" t="s">
        <v>1959</v>
      </c>
      <c r="F976">
        <v>27</v>
      </c>
      <c r="G976" t="s">
        <v>153</v>
      </c>
      <c r="H976" s="9">
        <v>84610731</v>
      </c>
    </row>
    <row r="977" spans="2:8" x14ac:dyDescent="0.3">
      <c r="B977">
        <v>579</v>
      </c>
      <c r="C977" t="s">
        <v>1960</v>
      </c>
      <c r="D977" t="s">
        <v>65</v>
      </c>
      <c r="E977" t="s">
        <v>1961</v>
      </c>
      <c r="F977">
        <v>18</v>
      </c>
      <c r="G977" t="s">
        <v>67</v>
      </c>
      <c r="H977" s="9">
        <v>54368404</v>
      </c>
    </row>
    <row r="978" spans="2:8" x14ac:dyDescent="0.3">
      <c r="B978">
        <v>49</v>
      </c>
      <c r="C978" t="s">
        <v>1962</v>
      </c>
      <c r="D978" t="s">
        <v>76</v>
      </c>
      <c r="E978" t="s">
        <v>1963</v>
      </c>
      <c r="F978">
        <v>27</v>
      </c>
      <c r="G978" t="s">
        <v>67</v>
      </c>
      <c r="H978" s="9">
        <v>84573230</v>
      </c>
    </row>
    <row r="979" spans="2:8" x14ac:dyDescent="0.3">
      <c r="B979">
        <v>488</v>
      </c>
      <c r="C979" t="s">
        <v>1964</v>
      </c>
      <c r="D979" t="s">
        <v>61</v>
      </c>
      <c r="E979" t="s">
        <v>1965</v>
      </c>
      <c r="F979">
        <v>25</v>
      </c>
      <c r="G979" t="s">
        <v>153</v>
      </c>
      <c r="H979" s="9">
        <v>95272199</v>
      </c>
    </row>
    <row r="980" spans="2:8" x14ac:dyDescent="0.3">
      <c r="B980">
        <v>1518</v>
      </c>
      <c r="C980" t="s">
        <v>1966</v>
      </c>
      <c r="D980" t="s">
        <v>65</v>
      </c>
      <c r="E980" t="s">
        <v>1967</v>
      </c>
      <c r="F980">
        <v>36</v>
      </c>
      <c r="G980" t="s">
        <v>67</v>
      </c>
      <c r="H980" s="9">
        <v>17165127</v>
      </c>
    </row>
    <row r="981" spans="2:8" x14ac:dyDescent="0.3">
      <c r="B981">
        <v>198</v>
      </c>
      <c r="C981" t="s">
        <v>1968</v>
      </c>
      <c r="D981" t="s">
        <v>65</v>
      </c>
      <c r="E981" t="s">
        <v>1969</v>
      </c>
      <c r="F981">
        <v>26</v>
      </c>
      <c r="G981" t="s">
        <v>91</v>
      </c>
      <c r="H981" s="9">
        <v>74304756</v>
      </c>
    </row>
    <row r="982" spans="2:8" x14ac:dyDescent="0.3">
      <c r="B982">
        <v>263</v>
      </c>
      <c r="C982" t="s">
        <v>1970</v>
      </c>
      <c r="D982" t="s">
        <v>65</v>
      </c>
      <c r="E982" t="s">
        <v>1971</v>
      </c>
      <c r="F982">
        <v>29</v>
      </c>
      <c r="G982" t="s">
        <v>74</v>
      </c>
      <c r="H982" s="9">
        <v>63964946</v>
      </c>
    </row>
    <row r="983" spans="2:8" x14ac:dyDescent="0.3">
      <c r="B983">
        <v>389</v>
      </c>
      <c r="C983" t="s">
        <v>1972</v>
      </c>
      <c r="D983" t="s">
        <v>76</v>
      </c>
      <c r="E983" t="s">
        <v>1973</v>
      </c>
      <c r="F983">
        <v>26</v>
      </c>
      <c r="G983" t="s">
        <v>67</v>
      </c>
      <c r="H983" s="9">
        <v>57057755</v>
      </c>
    </row>
    <row r="984" spans="2:8" x14ac:dyDescent="0.3">
      <c r="B984">
        <v>829</v>
      </c>
      <c r="C984" t="s">
        <v>1974</v>
      </c>
      <c r="D984" t="s">
        <v>61</v>
      </c>
      <c r="E984" t="s">
        <v>1975</v>
      </c>
      <c r="F984">
        <v>31</v>
      </c>
      <c r="G984" t="s">
        <v>67</v>
      </c>
      <c r="H984" s="9">
        <v>24553031</v>
      </c>
    </row>
    <row r="985" spans="2:8" x14ac:dyDescent="0.3">
      <c r="B985">
        <v>289</v>
      </c>
      <c r="C985" t="s">
        <v>1976</v>
      </c>
      <c r="D985" t="s">
        <v>76</v>
      </c>
      <c r="E985" t="s">
        <v>1977</v>
      </c>
      <c r="F985">
        <v>21</v>
      </c>
      <c r="G985" t="s">
        <v>67</v>
      </c>
      <c r="H985" s="9">
        <v>93792997</v>
      </c>
    </row>
    <row r="986" spans="2:8" x14ac:dyDescent="0.3">
      <c r="B986">
        <v>172</v>
      </c>
      <c r="C986" t="s">
        <v>1978</v>
      </c>
      <c r="D986" t="s">
        <v>76</v>
      </c>
      <c r="E986" t="s">
        <v>1979</v>
      </c>
      <c r="F986">
        <v>28</v>
      </c>
      <c r="G986" t="s">
        <v>88</v>
      </c>
      <c r="H986" s="9">
        <v>86767807</v>
      </c>
    </row>
    <row r="987" spans="2:8" x14ac:dyDescent="0.3">
      <c r="B987">
        <v>97</v>
      </c>
      <c r="C987" t="s">
        <v>1980</v>
      </c>
      <c r="D987" t="s">
        <v>61</v>
      </c>
      <c r="E987" t="s">
        <v>1981</v>
      </c>
      <c r="F987">
        <v>24</v>
      </c>
      <c r="G987" t="s">
        <v>67</v>
      </c>
      <c r="H987" s="9">
        <v>97255047</v>
      </c>
    </row>
    <row r="988" spans="2:8" x14ac:dyDescent="0.3">
      <c r="B988">
        <v>411</v>
      </c>
      <c r="C988" t="s">
        <v>1982</v>
      </c>
      <c r="D988" t="s">
        <v>65</v>
      </c>
      <c r="E988" t="s">
        <v>1983</v>
      </c>
      <c r="F988">
        <v>23</v>
      </c>
      <c r="G988" t="s">
        <v>91</v>
      </c>
      <c r="H988" s="9">
        <v>99482922</v>
      </c>
    </row>
    <row r="989" spans="2:8" x14ac:dyDescent="0.3">
      <c r="B989">
        <v>572</v>
      </c>
      <c r="C989" t="s">
        <v>1984</v>
      </c>
      <c r="D989" t="s">
        <v>61</v>
      </c>
      <c r="E989" t="s">
        <v>1985</v>
      </c>
      <c r="F989">
        <v>26</v>
      </c>
      <c r="G989" t="s">
        <v>67</v>
      </c>
      <c r="H989" s="9">
        <v>16201029</v>
      </c>
    </row>
    <row r="990" spans="2:8" x14ac:dyDescent="0.3">
      <c r="B990">
        <v>549</v>
      </c>
      <c r="C990" t="s">
        <v>1986</v>
      </c>
      <c r="D990" t="s">
        <v>61</v>
      </c>
      <c r="E990" t="s">
        <v>1987</v>
      </c>
      <c r="F990">
        <v>29</v>
      </c>
      <c r="G990" t="s">
        <v>67</v>
      </c>
      <c r="H990" s="9">
        <v>90918477</v>
      </c>
    </row>
    <row r="991" spans="2:8" x14ac:dyDescent="0.3">
      <c r="B991">
        <v>957</v>
      </c>
      <c r="C991" t="s">
        <v>1088</v>
      </c>
      <c r="D991" t="s">
        <v>65</v>
      </c>
      <c r="E991" t="s">
        <v>1089</v>
      </c>
      <c r="F991">
        <v>18</v>
      </c>
      <c r="G991" t="s">
        <v>67</v>
      </c>
      <c r="H991" s="9">
        <v>48010957</v>
      </c>
    </row>
    <row r="992" spans="2:8" x14ac:dyDescent="0.3">
      <c r="B992">
        <v>679</v>
      </c>
      <c r="C992" t="s">
        <v>1988</v>
      </c>
      <c r="D992" t="s">
        <v>61</v>
      </c>
      <c r="E992" t="s">
        <v>1989</v>
      </c>
      <c r="F992">
        <v>38</v>
      </c>
      <c r="G992" t="s">
        <v>194</v>
      </c>
      <c r="H992" s="9">
        <v>48613431</v>
      </c>
    </row>
    <row r="993" spans="2:8" x14ac:dyDescent="0.3">
      <c r="B993">
        <v>609</v>
      </c>
      <c r="C993" t="s">
        <v>1990</v>
      </c>
      <c r="D993" t="s">
        <v>76</v>
      </c>
      <c r="E993" t="s">
        <v>1991</v>
      </c>
      <c r="F993">
        <v>21</v>
      </c>
      <c r="G993" t="s">
        <v>67</v>
      </c>
      <c r="H993" s="9">
        <v>66321608</v>
      </c>
    </row>
    <row r="994" spans="2:8" x14ac:dyDescent="0.3">
      <c r="B994">
        <v>100</v>
      </c>
      <c r="C994" t="s">
        <v>1992</v>
      </c>
      <c r="D994" t="s">
        <v>61</v>
      </c>
      <c r="E994" t="s">
        <v>1993</v>
      </c>
      <c r="F994">
        <v>24</v>
      </c>
      <c r="G994" t="s">
        <v>67</v>
      </c>
      <c r="H994" s="9">
        <v>42056944</v>
      </c>
    </row>
    <row r="995" spans="2:8" x14ac:dyDescent="0.3">
      <c r="B995">
        <v>900</v>
      </c>
      <c r="C995" t="s">
        <v>1994</v>
      </c>
      <c r="D995" t="s">
        <v>65</v>
      </c>
      <c r="E995" t="s">
        <v>1995</v>
      </c>
      <c r="F995">
        <v>20</v>
      </c>
      <c r="G995" t="s">
        <v>67</v>
      </c>
      <c r="H995" s="9">
        <v>15816488</v>
      </c>
    </row>
    <row r="996" spans="2:8" x14ac:dyDescent="0.3">
      <c r="B996">
        <v>397</v>
      </c>
      <c r="C996" t="s">
        <v>1996</v>
      </c>
      <c r="D996" t="s">
        <v>65</v>
      </c>
      <c r="E996" t="s">
        <v>378</v>
      </c>
      <c r="F996">
        <v>28</v>
      </c>
      <c r="G996" t="s">
        <v>67</v>
      </c>
      <c r="H996" s="9">
        <v>61172174</v>
      </c>
    </row>
    <row r="997" spans="2:8" x14ac:dyDescent="0.3">
      <c r="B997">
        <v>1552</v>
      </c>
      <c r="C997" t="s">
        <v>1997</v>
      </c>
      <c r="D997" t="s">
        <v>61</v>
      </c>
      <c r="E997" t="s">
        <v>1998</v>
      </c>
      <c r="F997">
        <v>24</v>
      </c>
      <c r="G997" t="s">
        <v>67</v>
      </c>
      <c r="H997" s="9">
        <v>24176370</v>
      </c>
    </row>
    <row r="998" spans="2:8" x14ac:dyDescent="0.3">
      <c r="B998">
        <v>1758</v>
      </c>
      <c r="C998" t="s">
        <v>1999</v>
      </c>
      <c r="D998" t="s">
        <v>61</v>
      </c>
      <c r="E998" t="s">
        <v>2000</v>
      </c>
      <c r="F998">
        <v>28</v>
      </c>
      <c r="G998" t="s">
        <v>63</v>
      </c>
      <c r="H998" s="9">
        <v>26062330</v>
      </c>
    </row>
    <row r="999" spans="2:8" x14ac:dyDescent="0.3">
      <c r="B999">
        <v>224</v>
      </c>
      <c r="C999" t="s">
        <v>2001</v>
      </c>
      <c r="D999" t="s">
        <v>65</v>
      </c>
      <c r="E999" t="s">
        <v>664</v>
      </c>
      <c r="F999">
        <v>27</v>
      </c>
      <c r="G999" t="s">
        <v>156</v>
      </c>
      <c r="H999" s="9">
        <v>5495934</v>
      </c>
    </row>
    <row r="1000" spans="2:8" x14ac:dyDescent="0.3">
      <c r="B1000">
        <v>1542</v>
      </c>
      <c r="C1000" t="s">
        <v>2002</v>
      </c>
      <c r="D1000" t="s">
        <v>65</v>
      </c>
      <c r="E1000" t="s">
        <v>2003</v>
      </c>
      <c r="F1000">
        <v>22</v>
      </c>
      <c r="G1000" t="s">
        <v>67</v>
      </c>
      <c r="H1000" s="9">
        <v>17536117</v>
      </c>
    </row>
    <row r="1001" spans="2:8" x14ac:dyDescent="0.3">
      <c r="B1001">
        <v>145</v>
      </c>
      <c r="C1001" t="s">
        <v>2004</v>
      </c>
      <c r="D1001" t="s">
        <v>61</v>
      </c>
      <c r="E1001" t="s">
        <v>2005</v>
      </c>
      <c r="F1001">
        <v>41</v>
      </c>
      <c r="G1001" t="s">
        <v>259</v>
      </c>
      <c r="H1001" s="9">
        <v>58732353</v>
      </c>
    </row>
    <row r="1002" spans="2:8" x14ac:dyDescent="0.3">
      <c r="B1002">
        <v>943</v>
      </c>
      <c r="C1002" t="s">
        <v>2006</v>
      </c>
      <c r="D1002" t="s">
        <v>65</v>
      </c>
      <c r="E1002" t="s">
        <v>2007</v>
      </c>
      <c r="F1002">
        <v>36</v>
      </c>
      <c r="G1002" t="s">
        <v>67</v>
      </c>
      <c r="H1002" s="9">
        <v>69827352</v>
      </c>
    </row>
    <row r="1003" spans="2:8" x14ac:dyDescent="0.3">
      <c r="B1003">
        <v>1642</v>
      </c>
      <c r="C1003" t="s">
        <v>2008</v>
      </c>
      <c r="D1003" t="s">
        <v>61</v>
      </c>
      <c r="E1003" t="s">
        <v>1977</v>
      </c>
      <c r="F1003">
        <v>21</v>
      </c>
      <c r="G1003" t="s">
        <v>67</v>
      </c>
      <c r="H1003" s="9">
        <v>42220418</v>
      </c>
    </row>
    <row r="1004" spans="2:8" x14ac:dyDescent="0.3">
      <c r="B1004">
        <v>248</v>
      </c>
      <c r="C1004" t="s">
        <v>2009</v>
      </c>
      <c r="D1004" t="s">
        <v>65</v>
      </c>
      <c r="E1004" t="s">
        <v>2010</v>
      </c>
      <c r="F1004">
        <v>37</v>
      </c>
      <c r="G1004" t="s">
        <v>67</v>
      </c>
      <c r="H1004" s="9">
        <v>32883284</v>
      </c>
    </row>
    <row r="1005" spans="2:8" x14ac:dyDescent="0.3">
      <c r="B1005">
        <v>173</v>
      </c>
      <c r="C1005" t="s">
        <v>2011</v>
      </c>
      <c r="D1005" t="s">
        <v>61</v>
      </c>
      <c r="E1005" t="s">
        <v>2012</v>
      </c>
      <c r="F1005">
        <v>43</v>
      </c>
      <c r="G1005" t="s">
        <v>67</v>
      </c>
      <c r="H1005" s="9">
        <v>38466651</v>
      </c>
    </row>
    <row r="1006" spans="2:8" x14ac:dyDescent="0.3">
      <c r="B1006">
        <v>873</v>
      </c>
      <c r="C1006" t="s">
        <v>2013</v>
      </c>
      <c r="D1006" t="s">
        <v>61</v>
      </c>
      <c r="E1006" t="s">
        <v>2014</v>
      </c>
      <c r="F1006">
        <v>27</v>
      </c>
      <c r="G1006" t="s">
        <v>67</v>
      </c>
      <c r="H1006" s="9">
        <v>99241018</v>
      </c>
    </row>
    <row r="1007" spans="2:8" x14ac:dyDescent="0.3">
      <c r="B1007">
        <v>1644</v>
      </c>
      <c r="C1007" t="s">
        <v>2015</v>
      </c>
      <c r="D1007" t="s">
        <v>65</v>
      </c>
      <c r="E1007" t="s">
        <v>2016</v>
      </c>
      <c r="F1007">
        <v>33</v>
      </c>
      <c r="G1007" t="s">
        <v>156</v>
      </c>
      <c r="H1007" s="9">
        <v>18816619</v>
      </c>
    </row>
    <row r="1008" spans="2:8" x14ac:dyDescent="0.3">
      <c r="B1008">
        <v>1616</v>
      </c>
      <c r="C1008" t="s">
        <v>2017</v>
      </c>
      <c r="D1008" t="s">
        <v>65</v>
      </c>
      <c r="E1008" t="s">
        <v>2018</v>
      </c>
      <c r="F1008">
        <v>44</v>
      </c>
      <c r="G1008" t="s">
        <v>102</v>
      </c>
      <c r="H1008" s="9">
        <v>2668887</v>
      </c>
    </row>
    <row r="1009" spans="2:8" x14ac:dyDescent="0.3">
      <c r="B1009">
        <v>454</v>
      </c>
      <c r="C1009" t="s">
        <v>2019</v>
      </c>
      <c r="D1009" t="s">
        <v>61</v>
      </c>
      <c r="E1009" t="s">
        <v>2020</v>
      </c>
      <c r="F1009">
        <v>29</v>
      </c>
      <c r="G1009" t="s">
        <v>67</v>
      </c>
      <c r="H1009" s="9">
        <v>13039660</v>
      </c>
    </row>
    <row r="1010" spans="2:8" x14ac:dyDescent="0.3">
      <c r="B1010">
        <v>1258</v>
      </c>
      <c r="C1010" t="s">
        <v>2021</v>
      </c>
      <c r="D1010" t="s">
        <v>61</v>
      </c>
      <c r="E1010" t="s">
        <v>2022</v>
      </c>
      <c r="F1010">
        <v>31</v>
      </c>
      <c r="G1010" t="s">
        <v>67</v>
      </c>
      <c r="H1010" s="9">
        <v>20226003</v>
      </c>
    </row>
    <row r="1011" spans="2:8" x14ac:dyDescent="0.3">
      <c r="B1011">
        <v>1584</v>
      </c>
      <c r="C1011" t="s">
        <v>2023</v>
      </c>
      <c r="D1011" t="s">
        <v>65</v>
      </c>
      <c r="E1011" t="s">
        <v>2024</v>
      </c>
      <c r="F1011">
        <v>21</v>
      </c>
      <c r="G1011" t="s">
        <v>67</v>
      </c>
      <c r="H1011" s="9">
        <v>7383789</v>
      </c>
    </row>
    <row r="1012" spans="2:8" x14ac:dyDescent="0.3">
      <c r="B1012">
        <v>898</v>
      </c>
      <c r="C1012" t="s">
        <v>525</v>
      </c>
      <c r="D1012" t="s">
        <v>61</v>
      </c>
      <c r="E1012" t="s">
        <v>526</v>
      </c>
      <c r="F1012">
        <v>21</v>
      </c>
      <c r="G1012" t="s">
        <v>67</v>
      </c>
      <c r="H1012" s="9">
        <v>44046356</v>
      </c>
    </row>
    <row r="1013" spans="2:8" x14ac:dyDescent="0.3">
      <c r="B1013">
        <v>147</v>
      </c>
      <c r="C1013" t="s">
        <v>2025</v>
      </c>
      <c r="D1013" t="s">
        <v>65</v>
      </c>
      <c r="E1013" t="s">
        <v>2026</v>
      </c>
      <c r="F1013">
        <v>31</v>
      </c>
      <c r="G1013" t="s">
        <v>63</v>
      </c>
      <c r="H1013" s="9">
        <v>49200167</v>
      </c>
    </row>
    <row r="1014" spans="2:8" x14ac:dyDescent="0.3">
      <c r="B1014">
        <v>187</v>
      </c>
      <c r="C1014" t="s">
        <v>2027</v>
      </c>
      <c r="D1014" t="s">
        <v>61</v>
      </c>
      <c r="E1014" t="s">
        <v>1751</v>
      </c>
      <c r="F1014">
        <v>26</v>
      </c>
      <c r="G1014" t="s">
        <v>74</v>
      </c>
      <c r="H1014" s="9">
        <v>24795395</v>
      </c>
    </row>
    <row r="1015" spans="2:8" x14ac:dyDescent="0.3">
      <c r="B1015">
        <v>970</v>
      </c>
      <c r="C1015" t="s">
        <v>2028</v>
      </c>
      <c r="D1015" t="s">
        <v>61</v>
      </c>
      <c r="E1015" t="s">
        <v>2029</v>
      </c>
      <c r="F1015">
        <v>36</v>
      </c>
      <c r="G1015" t="s">
        <v>67</v>
      </c>
      <c r="H1015" s="9">
        <v>84513093</v>
      </c>
    </row>
    <row r="1016" spans="2:8" x14ac:dyDescent="0.3">
      <c r="B1016">
        <v>1731</v>
      </c>
      <c r="C1016" t="s">
        <v>2030</v>
      </c>
      <c r="D1016" t="s">
        <v>65</v>
      </c>
      <c r="E1016" t="s">
        <v>2031</v>
      </c>
      <c r="F1016">
        <v>29</v>
      </c>
      <c r="G1016" t="s">
        <v>67</v>
      </c>
      <c r="H1016" s="9">
        <v>46325353</v>
      </c>
    </row>
    <row r="1017" spans="2:8" x14ac:dyDescent="0.3">
      <c r="B1017">
        <v>386</v>
      </c>
      <c r="C1017" t="s">
        <v>2032</v>
      </c>
      <c r="D1017" t="s">
        <v>76</v>
      </c>
      <c r="E1017" t="s">
        <v>2033</v>
      </c>
      <c r="F1017">
        <v>42</v>
      </c>
      <c r="G1017" t="s">
        <v>102</v>
      </c>
      <c r="H1017" s="9">
        <v>60080839</v>
      </c>
    </row>
    <row r="1018" spans="2:8" x14ac:dyDescent="0.3">
      <c r="B1018">
        <v>98</v>
      </c>
      <c r="C1018" t="s">
        <v>2034</v>
      </c>
      <c r="D1018" t="s">
        <v>61</v>
      </c>
      <c r="E1018" t="s">
        <v>2035</v>
      </c>
      <c r="F1018">
        <v>34</v>
      </c>
      <c r="G1018" t="s">
        <v>67</v>
      </c>
      <c r="H1018" s="9">
        <v>43538596</v>
      </c>
    </row>
    <row r="1019" spans="2:8" x14ac:dyDescent="0.3">
      <c r="B1019">
        <v>277</v>
      </c>
      <c r="C1019" t="s">
        <v>2036</v>
      </c>
      <c r="D1019" t="s">
        <v>61</v>
      </c>
      <c r="E1019" t="s">
        <v>2037</v>
      </c>
      <c r="F1019">
        <v>20</v>
      </c>
      <c r="G1019" t="s">
        <v>67</v>
      </c>
      <c r="H1019" s="9">
        <v>23883162</v>
      </c>
    </row>
    <row r="1020" spans="2:8" x14ac:dyDescent="0.3">
      <c r="B1020">
        <v>1419</v>
      </c>
      <c r="C1020" t="s">
        <v>2038</v>
      </c>
      <c r="D1020" t="s">
        <v>61</v>
      </c>
      <c r="E1020" t="s">
        <v>1539</v>
      </c>
      <c r="F1020">
        <v>34</v>
      </c>
      <c r="G1020" t="s">
        <v>67</v>
      </c>
      <c r="H1020" s="9">
        <v>2934489</v>
      </c>
    </row>
    <row r="1021" spans="2:8" x14ac:dyDescent="0.3">
      <c r="B1021">
        <v>153</v>
      </c>
      <c r="C1021" t="s">
        <v>2039</v>
      </c>
      <c r="D1021" t="s">
        <v>61</v>
      </c>
      <c r="E1021" t="s">
        <v>2040</v>
      </c>
      <c r="F1021">
        <v>31</v>
      </c>
      <c r="G1021" t="s">
        <v>67</v>
      </c>
      <c r="H1021" s="9">
        <v>26612020</v>
      </c>
    </row>
    <row r="1022" spans="2:8" x14ac:dyDescent="0.3">
      <c r="B1022">
        <v>57</v>
      </c>
      <c r="C1022" t="s">
        <v>2041</v>
      </c>
      <c r="D1022" t="s">
        <v>61</v>
      </c>
      <c r="E1022" t="s">
        <v>2042</v>
      </c>
      <c r="F1022">
        <v>36</v>
      </c>
      <c r="G1022" t="s">
        <v>153</v>
      </c>
      <c r="H1022" s="9">
        <v>2274173</v>
      </c>
    </row>
    <row r="1023" spans="2:8" x14ac:dyDescent="0.3">
      <c r="B1023">
        <v>726</v>
      </c>
      <c r="C1023" t="s">
        <v>2043</v>
      </c>
      <c r="D1023" t="s">
        <v>76</v>
      </c>
      <c r="E1023" t="s">
        <v>210</v>
      </c>
      <c r="F1023">
        <v>24</v>
      </c>
      <c r="G1023" t="s">
        <v>67</v>
      </c>
      <c r="H1023" s="9">
        <v>3466218</v>
      </c>
    </row>
    <row r="1024" spans="2:8" x14ac:dyDescent="0.3">
      <c r="B1024">
        <v>993</v>
      </c>
      <c r="C1024" t="s">
        <v>2044</v>
      </c>
      <c r="D1024" t="s">
        <v>76</v>
      </c>
      <c r="E1024" t="s">
        <v>2045</v>
      </c>
      <c r="F1024">
        <v>31</v>
      </c>
      <c r="G1024" t="s">
        <v>67</v>
      </c>
      <c r="H1024" s="9">
        <v>12792753</v>
      </c>
    </row>
    <row r="1025" spans="2:8" x14ac:dyDescent="0.3">
      <c r="B1025">
        <v>1685</v>
      </c>
      <c r="C1025" t="s">
        <v>2046</v>
      </c>
      <c r="D1025" t="s">
        <v>65</v>
      </c>
      <c r="E1025" t="s">
        <v>2047</v>
      </c>
      <c r="F1025">
        <v>26</v>
      </c>
      <c r="G1025" t="s">
        <v>88</v>
      </c>
      <c r="H1025" s="9">
        <v>46965213</v>
      </c>
    </row>
    <row r="1026" spans="2:8" x14ac:dyDescent="0.3">
      <c r="B1026">
        <v>1336</v>
      </c>
      <c r="C1026" t="s">
        <v>2048</v>
      </c>
      <c r="D1026" t="s">
        <v>61</v>
      </c>
      <c r="E1026" t="s">
        <v>2049</v>
      </c>
      <c r="F1026">
        <v>22</v>
      </c>
      <c r="G1026" t="s">
        <v>67</v>
      </c>
      <c r="H1026" s="9">
        <v>61796858</v>
      </c>
    </row>
    <row r="1027" spans="2:8" x14ac:dyDescent="0.3">
      <c r="B1027">
        <v>1723</v>
      </c>
      <c r="C1027" t="s">
        <v>2050</v>
      </c>
      <c r="D1027" t="s">
        <v>61</v>
      </c>
      <c r="E1027" t="s">
        <v>1682</v>
      </c>
      <c r="F1027">
        <v>31</v>
      </c>
      <c r="G1027" t="s">
        <v>2051</v>
      </c>
      <c r="H1027" s="9">
        <v>98747970</v>
      </c>
    </row>
    <row r="1028" spans="2:8" x14ac:dyDescent="0.3">
      <c r="B1028">
        <v>738</v>
      </c>
      <c r="C1028" t="s">
        <v>2052</v>
      </c>
      <c r="D1028" t="s">
        <v>65</v>
      </c>
      <c r="E1028" t="s">
        <v>2053</v>
      </c>
      <c r="F1028">
        <v>32</v>
      </c>
      <c r="G1028" t="s">
        <v>67</v>
      </c>
      <c r="H1028" s="9">
        <v>59151132</v>
      </c>
    </row>
    <row r="1029" spans="2:8" x14ac:dyDescent="0.3">
      <c r="B1029">
        <v>1427</v>
      </c>
      <c r="C1029" t="s">
        <v>2054</v>
      </c>
      <c r="D1029" t="s">
        <v>61</v>
      </c>
      <c r="E1029" t="s">
        <v>2055</v>
      </c>
      <c r="F1029">
        <v>32</v>
      </c>
      <c r="G1029" t="s">
        <v>91</v>
      </c>
      <c r="H1029" s="9">
        <v>18431404</v>
      </c>
    </row>
    <row r="1030" spans="2:8" x14ac:dyDescent="0.3">
      <c r="B1030">
        <v>548</v>
      </c>
      <c r="C1030" t="s">
        <v>2056</v>
      </c>
      <c r="D1030" t="s">
        <v>61</v>
      </c>
      <c r="E1030" t="s">
        <v>2057</v>
      </c>
      <c r="F1030">
        <v>27</v>
      </c>
      <c r="G1030" t="s">
        <v>67</v>
      </c>
      <c r="H1030" s="9">
        <v>75445091</v>
      </c>
    </row>
    <row r="1031" spans="2:8" x14ac:dyDescent="0.3">
      <c r="B1031">
        <v>182</v>
      </c>
      <c r="C1031" t="s">
        <v>2058</v>
      </c>
      <c r="D1031" t="s">
        <v>61</v>
      </c>
      <c r="E1031" t="s">
        <v>2059</v>
      </c>
      <c r="F1031">
        <v>31</v>
      </c>
      <c r="G1031" t="s">
        <v>2060</v>
      </c>
      <c r="H1031" s="9">
        <v>16898139</v>
      </c>
    </row>
    <row r="1032" spans="2:8" x14ac:dyDescent="0.3">
      <c r="B1032">
        <v>1074</v>
      </c>
      <c r="C1032" t="s">
        <v>2061</v>
      </c>
      <c r="D1032" t="s">
        <v>65</v>
      </c>
      <c r="E1032" t="s">
        <v>2062</v>
      </c>
      <c r="F1032">
        <v>38</v>
      </c>
      <c r="G1032" t="s">
        <v>194</v>
      </c>
      <c r="H1032" s="9">
        <v>8746603</v>
      </c>
    </row>
    <row r="1033" spans="2:8" x14ac:dyDescent="0.3">
      <c r="B1033">
        <v>62</v>
      </c>
      <c r="C1033" t="s">
        <v>2063</v>
      </c>
      <c r="D1033" t="s">
        <v>61</v>
      </c>
      <c r="E1033" t="s">
        <v>2064</v>
      </c>
      <c r="F1033">
        <v>40</v>
      </c>
      <c r="G1033" t="s">
        <v>91</v>
      </c>
      <c r="H1033" s="9">
        <v>44703233</v>
      </c>
    </row>
    <row r="1034" spans="2:8" x14ac:dyDescent="0.3">
      <c r="B1034">
        <v>537</v>
      </c>
      <c r="C1034" t="s">
        <v>2065</v>
      </c>
      <c r="D1034" t="s">
        <v>61</v>
      </c>
      <c r="E1034" t="s">
        <v>2066</v>
      </c>
      <c r="F1034">
        <v>34</v>
      </c>
      <c r="G1034" t="s">
        <v>67</v>
      </c>
      <c r="H1034" s="9">
        <v>83473048</v>
      </c>
    </row>
    <row r="1035" spans="2:8" x14ac:dyDescent="0.3">
      <c r="B1035">
        <v>149</v>
      </c>
      <c r="C1035" t="s">
        <v>2067</v>
      </c>
      <c r="D1035" t="s">
        <v>76</v>
      </c>
      <c r="E1035" t="s">
        <v>2068</v>
      </c>
      <c r="F1035">
        <v>18</v>
      </c>
      <c r="G1035" t="s">
        <v>67</v>
      </c>
      <c r="H1035" s="9">
        <v>93425673</v>
      </c>
    </row>
    <row r="1036" spans="2:8" x14ac:dyDescent="0.3">
      <c r="B1036">
        <v>1745</v>
      </c>
      <c r="C1036" t="s">
        <v>2069</v>
      </c>
      <c r="D1036" t="s">
        <v>61</v>
      </c>
      <c r="E1036" t="s">
        <v>2070</v>
      </c>
      <c r="F1036">
        <v>37</v>
      </c>
      <c r="G1036" t="s">
        <v>67</v>
      </c>
      <c r="H1036" s="9">
        <v>19792435</v>
      </c>
    </row>
    <row r="1037" spans="2:8" x14ac:dyDescent="0.3">
      <c r="B1037">
        <v>935</v>
      </c>
      <c r="C1037" t="s">
        <v>2071</v>
      </c>
      <c r="D1037" t="s">
        <v>65</v>
      </c>
      <c r="E1037" t="s">
        <v>2072</v>
      </c>
      <c r="F1037">
        <v>23</v>
      </c>
      <c r="G1037" t="s">
        <v>74</v>
      </c>
      <c r="H1037" s="9">
        <v>83531977</v>
      </c>
    </row>
    <row r="1038" spans="2:8" x14ac:dyDescent="0.3">
      <c r="B1038">
        <v>774</v>
      </c>
      <c r="C1038" t="s">
        <v>2073</v>
      </c>
      <c r="D1038" t="s">
        <v>61</v>
      </c>
      <c r="E1038" t="s">
        <v>2074</v>
      </c>
      <c r="F1038">
        <v>29</v>
      </c>
      <c r="G1038" t="s">
        <v>102</v>
      </c>
      <c r="H1038" s="9">
        <v>16818068</v>
      </c>
    </row>
    <row r="1039" spans="2:8" x14ac:dyDescent="0.3">
      <c r="B1039">
        <v>642</v>
      </c>
      <c r="C1039" t="s">
        <v>2075</v>
      </c>
      <c r="D1039" t="s">
        <v>76</v>
      </c>
      <c r="E1039" t="s">
        <v>2076</v>
      </c>
      <c r="F1039">
        <v>23</v>
      </c>
      <c r="G1039" t="s">
        <v>67</v>
      </c>
      <c r="H1039" s="9">
        <v>6768827</v>
      </c>
    </row>
    <row r="1040" spans="2:8" x14ac:dyDescent="0.3">
      <c r="B1040">
        <v>392</v>
      </c>
      <c r="C1040" t="s">
        <v>2077</v>
      </c>
      <c r="D1040" t="s">
        <v>61</v>
      </c>
      <c r="E1040" t="s">
        <v>2078</v>
      </c>
      <c r="F1040">
        <v>23</v>
      </c>
      <c r="G1040" t="s">
        <v>67</v>
      </c>
      <c r="H1040" s="9">
        <v>14035</v>
      </c>
    </row>
    <row r="1041" spans="2:8" x14ac:dyDescent="0.3">
      <c r="B1041">
        <v>99</v>
      </c>
      <c r="C1041" t="s">
        <v>2079</v>
      </c>
      <c r="D1041" t="s">
        <v>61</v>
      </c>
      <c r="E1041" t="s">
        <v>2080</v>
      </c>
      <c r="F1041">
        <v>38</v>
      </c>
      <c r="G1041" t="s">
        <v>67</v>
      </c>
      <c r="H1041" s="9">
        <v>85597830</v>
      </c>
    </row>
    <row r="1042" spans="2:8" x14ac:dyDescent="0.3">
      <c r="B1042">
        <v>1231</v>
      </c>
      <c r="C1042" t="s">
        <v>2081</v>
      </c>
      <c r="D1042" t="s">
        <v>65</v>
      </c>
      <c r="E1042" t="s">
        <v>2082</v>
      </c>
      <c r="F1042">
        <v>26</v>
      </c>
      <c r="G1042" t="s">
        <v>67</v>
      </c>
      <c r="H1042" s="9">
        <v>17923433</v>
      </c>
    </row>
    <row r="1043" spans="2:8" x14ac:dyDescent="0.3">
      <c r="B1043">
        <v>909</v>
      </c>
      <c r="C1043" t="s">
        <v>2083</v>
      </c>
      <c r="D1043" t="s">
        <v>65</v>
      </c>
      <c r="E1043" t="s">
        <v>2084</v>
      </c>
      <c r="F1043">
        <v>25</v>
      </c>
      <c r="G1043" t="s">
        <v>67</v>
      </c>
      <c r="H1043" s="9">
        <v>55076181</v>
      </c>
    </row>
    <row r="1044" spans="2:8" x14ac:dyDescent="0.3">
      <c r="B1044">
        <v>929</v>
      </c>
      <c r="C1044" t="s">
        <v>2085</v>
      </c>
      <c r="D1044" t="s">
        <v>61</v>
      </c>
      <c r="E1044" t="s">
        <v>2086</v>
      </c>
      <c r="F1044">
        <v>24</v>
      </c>
      <c r="G1044" t="s">
        <v>67</v>
      </c>
      <c r="H1044" s="9">
        <v>52429876</v>
      </c>
    </row>
    <row r="1045" spans="2:8" x14ac:dyDescent="0.3">
      <c r="B1045">
        <v>1543</v>
      </c>
      <c r="C1045" t="s">
        <v>2087</v>
      </c>
      <c r="D1045" t="s">
        <v>76</v>
      </c>
      <c r="E1045" t="s">
        <v>2088</v>
      </c>
      <c r="F1045">
        <v>21</v>
      </c>
      <c r="G1045" t="s">
        <v>67</v>
      </c>
      <c r="H1045" s="9">
        <v>39049680</v>
      </c>
    </row>
    <row r="1046" spans="2:8" x14ac:dyDescent="0.3">
      <c r="B1046">
        <v>153</v>
      </c>
      <c r="C1046" t="s">
        <v>2089</v>
      </c>
      <c r="D1046" t="s">
        <v>61</v>
      </c>
      <c r="E1046" t="s">
        <v>2090</v>
      </c>
      <c r="F1046">
        <v>24</v>
      </c>
      <c r="G1046" t="s">
        <v>67</v>
      </c>
      <c r="H1046" s="9">
        <v>23461274</v>
      </c>
    </row>
    <row r="1047" spans="2:8" x14ac:dyDescent="0.3">
      <c r="B1047">
        <v>524</v>
      </c>
      <c r="C1047" t="s">
        <v>2091</v>
      </c>
      <c r="D1047" t="s">
        <v>61</v>
      </c>
      <c r="E1047" t="s">
        <v>1170</v>
      </c>
      <c r="F1047">
        <v>36</v>
      </c>
      <c r="G1047" t="s">
        <v>194</v>
      </c>
      <c r="H1047" s="9">
        <v>93440604</v>
      </c>
    </row>
    <row r="1048" spans="2:8" x14ac:dyDescent="0.3">
      <c r="B1048">
        <v>385</v>
      </c>
      <c r="C1048" t="s">
        <v>2092</v>
      </c>
      <c r="D1048" t="s">
        <v>61</v>
      </c>
      <c r="E1048" t="s">
        <v>2093</v>
      </c>
      <c r="F1048">
        <v>17</v>
      </c>
      <c r="G1048" t="s">
        <v>67</v>
      </c>
      <c r="H1048" s="9">
        <v>25636114</v>
      </c>
    </row>
    <row r="1049" spans="2:8" x14ac:dyDescent="0.3">
      <c r="B1049">
        <v>364</v>
      </c>
      <c r="C1049" t="s">
        <v>2094</v>
      </c>
      <c r="D1049" t="s">
        <v>76</v>
      </c>
      <c r="E1049" t="s">
        <v>2095</v>
      </c>
      <c r="F1049">
        <v>38</v>
      </c>
      <c r="G1049" t="s">
        <v>67</v>
      </c>
      <c r="H1049" s="9">
        <v>29660919</v>
      </c>
    </row>
    <row r="1050" spans="2:8" x14ac:dyDescent="0.3">
      <c r="B1050">
        <v>1640</v>
      </c>
      <c r="C1050" t="s">
        <v>2096</v>
      </c>
      <c r="D1050" t="s">
        <v>61</v>
      </c>
      <c r="E1050" t="s">
        <v>2097</v>
      </c>
      <c r="F1050">
        <v>32</v>
      </c>
      <c r="G1050" t="s">
        <v>67</v>
      </c>
      <c r="H1050" s="9">
        <v>69150861</v>
      </c>
    </row>
    <row r="1051" spans="2:8" x14ac:dyDescent="0.3">
      <c r="B1051">
        <v>46</v>
      </c>
      <c r="C1051" t="s">
        <v>2098</v>
      </c>
      <c r="D1051" t="s">
        <v>61</v>
      </c>
      <c r="E1051" t="s">
        <v>2099</v>
      </c>
      <c r="F1051">
        <v>26</v>
      </c>
      <c r="G1051" t="s">
        <v>67</v>
      </c>
      <c r="H1051" s="9">
        <v>60035982</v>
      </c>
    </row>
    <row r="1052" spans="2:8" x14ac:dyDescent="0.3">
      <c r="B1052">
        <v>972</v>
      </c>
      <c r="C1052" t="s">
        <v>2100</v>
      </c>
      <c r="D1052" t="s">
        <v>65</v>
      </c>
      <c r="E1052" t="s">
        <v>2101</v>
      </c>
      <c r="F1052">
        <v>28</v>
      </c>
      <c r="G1052" t="s">
        <v>88</v>
      </c>
      <c r="H1052" s="9">
        <v>82541262</v>
      </c>
    </row>
    <row r="1053" spans="2:8" x14ac:dyDescent="0.3">
      <c r="B1053">
        <v>54</v>
      </c>
      <c r="C1053" t="s">
        <v>2102</v>
      </c>
      <c r="D1053" t="s">
        <v>61</v>
      </c>
      <c r="E1053" t="s">
        <v>2103</v>
      </c>
      <c r="F1053">
        <v>32</v>
      </c>
      <c r="G1053" t="s">
        <v>102</v>
      </c>
      <c r="H1053" s="9">
        <v>98912477</v>
      </c>
    </row>
    <row r="1054" spans="2:8" x14ac:dyDescent="0.3">
      <c r="B1054">
        <v>1205</v>
      </c>
      <c r="C1054" t="s">
        <v>2104</v>
      </c>
      <c r="D1054" t="s">
        <v>76</v>
      </c>
      <c r="E1054" t="s">
        <v>2105</v>
      </c>
      <c r="F1054">
        <v>30</v>
      </c>
      <c r="G1054" t="s">
        <v>428</v>
      </c>
      <c r="H1054" s="9">
        <v>48311266</v>
      </c>
    </row>
    <row r="1055" spans="2:8" x14ac:dyDescent="0.3">
      <c r="B1055">
        <v>566</v>
      </c>
      <c r="C1055" t="s">
        <v>2106</v>
      </c>
      <c r="D1055" t="s">
        <v>65</v>
      </c>
      <c r="E1055" t="s">
        <v>2107</v>
      </c>
      <c r="F1055">
        <v>28</v>
      </c>
      <c r="G1055" t="s">
        <v>67</v>
      </c>
      <c r="H1055" s="9">
        <v>68539574</v>
      </c>
    </row>
    <row r="1056" spans="2:8" x14ac:dyDescent="0.3">
      <c r="B1056">
        <v>544</v>
      </c>
      <c r="C1056" t="s">
        <v>2108</v>
      </c>
      <c r="D1056" t="s">
        <v>76</v>
      </c>
      <c r="E1056" t="s">
        <v>2109</v>
      </c>
      <c r="F1056">
        <v>19</v>
      </c>
      <c r="G1056" t="s">
        <v>67</v>
      </c>
      <c r="H1056" s="9">
        <v>26739937</v>
      </c>
    </row>
    <row r="1057" spans="2:8" x14ac:dyDescent="0.3">
      <c r="B1057">
        <v>1687</v>
      </c>
      <c r="C1057" t="s">
        <v>2110</v>
      </c>
      <c r="D1057" t="s">
        <v>65</v>
      </c>
      <c r="E1057" t="s">
        <v>2111</v>
      </c>
      <c r="F1057">
        <v>42</v>
      </c>
      <c r="G1057" t="s">
        <v>194</v>
      </c>
      <c r="H1057" s="9">
        <v>27745010</v>
      </c>
    </row>
    <row r="1058" spans="2:8" x14ac:dyDescent="0.3">
      <c r="B1058">
        <v>1155</v>
      </c>
      <c r="C1058" t="s">
        <v>2112</v>
      </c>
      <c r="D1058" t="s">
        <v>61</v>
      </c>
      <c r="E1058" t="s">
        <v>2113</v>
      </c>
      <c r="F1058">
        <v>31</v>
      </c>
      <c r="G1058" t="s">
        <v>91</v>
      </c>
      <c r="H1058" s="9">
        <v>15187130</v>
      </c>
    </row>
    <row r="1059" spans="2:8" x14ac:dyDescent="0.3">
      <c r="B1059">
        <v>753</v>
      </c>
      <c r="C1059" t="s">
        <v>2114</v>
      </c>
      <c r="D1059" t="s">
        <v>76</v>
      </c>
      <c r="E1059" t="s">
        <v>2115</v>
      </c>
      <c r="F1059">
        <v>20</v>
      </c>
      <c r="G1059" t="s">
        <v>67</v>
      </c>
      <c r="H1059" s="9">
        <v>91659622</v>
      </c>
    </row>
    <row r="1060" spans="2:8" x14ac:dyDescent="0.3">
      <c r="B1060">
        <v>136</v>
      </c>
      <c r="C1060" t="s">
        <v>2116</v>
      </c>
      <c r="D1060" t="s">
        <v>61</v>
      </c>
      <c r="E1060" t="s">
        <v>2117</v>
      </c>
      <c r="F1060">
        <v>22</v>
      </c>
      <c r="G1060" t="s">
        <v>67</v>
      </c>
      <c r="H1060" s="9">
        <v>86224469</v>
      </c>
    </row>
    <row r="1061" spans="2:8" x14ac:dyDescent="0.3">
      <c r="B1061">
        <v>558</v>
      </c>
      <c r="C1061" t="s">
        <v>2118</v>
      </c>
      <c r="D1061" t="s">
        <v>65</v>
      </c>
      <c r="E1061" t="s">
        <v>2119</v>
      </c>
      <c r="F1061">
        <v>27</v>
      </c>
      <c r="G1061" t="s">
        <v>67</v>
      </c>
      <c r="H1061" s="9">
        <v>58112097</v>
      </c>
    </row>
    <row r="1062" spans="2:8" x14ac:dyDescent="0.3">
      <c r="B1062">
        <v>104</v>
      </c>
      <c r="C1062" t="s">
        <v>2120</v>
      </c>
      <c r="D1062" t="s">
        <v>65</v>
      </c>
      <c r="E1062" t="s">
        <v>2121</v>
      </c>
      <c r="F1062">
        <v>23</v>
      </c>
      <c r="G1062" t="s">
        <v>63</v>
      </c>
      <c r="H1062" s="9">
        <v>49897975</v>
      </c>
    </row>
    <row r="1063" spans="2:8" x14ac:dyDescent="0.3">
      <c r="B1063">
        <v>938</v>
      </c>
      <c r="C1063" t="s">
        <v>2122</v>
      </c>
      <c r="D1063" t="s">
        <v>61</v>
      </c>
      <c r="E1063" t="s">
        <v>682</v>
      </c>
      <c r="F1063">
        <v>24</v>
      </c>
      <c r="G1063" t="s">
        <v>67</v>
      </c>
      <c r="H1063" s="9">
        <v>95215036</v>
      </c>
    </row>
    <row r="1064" spans="2:8" x14ac:dyDescent="0.3">
      <c r="B1064">
        <v>311</v>
      </c>
      <c r="C1064" t="s">
        <v>2123</v>
      </c>
      <c r="D1064" t="s">
        <v>65</v>
      </c>
      <c r="E1064" t="s">
        <v>2124</v>
      </c>
      <c r="F1064">
        <v>30</v>
      </c>
      <c r="G1064" t="s">
        <v>67</v>
      </c>
      <c r="H1064" s="9">
        <v>19934828</v>
      </c>
    </row>
    <row r="1065" spans="2:8" x14ac:dyDescent="0.3">
      <c r="B1065">
        <v>1577</v>
      </c>
      <c r="C1065" t="s">
        <v>2125</v>
      </c>
      <c r="D1065" t="s">
        <v>61</v>
      </c>
      <c r="E1065" t="s">
        <v>2126</v>
      </c>
      <c r="F1065">
        <v>22</v>
      </c>
      <c r="G1065" t="s">
        <v>67</v>
      </c>
      <c r="H1065" s="9">
        <v>76782209</v>
      </c>
    </row>
    <row r="1066" spans="2:8" x14ac:dyDescent="0.3">
      <c r="B1066">
        <v>626</v>
      </c>
      <c r="C1066" t="s">
        <v>2127</v>
      </c>
      <c r="D1066" t="s">
        <v>61</v>
      </c>
      <c r="E1066" t="s">
        <v>2128</v>
      </c>
      <c r="F1066">
        <v>35</v>
      </c>
      <c r="G1066" t="s">
        <v>67</v>
      </c>
      <c r="H1066" s="9">
        <v>84528711</v>
      </c>
    </row>
    <row r="1067" spans="2:8" x14ac:dyDescent="0.3">
      <c r="B1067">
        <v>858</v>
      </c>
      <c r="C1067" t="s">
        <v>1267</v>
      </c>
      <c r="D1067" t="s">
        <v>61</v>
      </c>
      <c r="E1067" t="s">
        <v>582</v>
      </c>
      <c r="F1067">
        <v>24</v>
      </c>
      <c r="G1067" t="s">
        <v>67</v>
      </c>
      <c r="H1067" s="9">
        <v>35984285</v>
      </c>
    </row>
    <row r="1068" spans="2:8" x14ac:dyDescent="0.3">
      <c r="B1068">
        <v>1489</v>
      </c>
      <c r="C1068" t="s">
        <v>2129</v>
      </c>
      <c r="D1068" t="s">
        <v>61</v>
      </c>
      <c r="E1068" t="s">
        <v>2130</v>
      </c>
      <c r="F1068">
        <v>28</v>
      </c>
      <c r="G1068" t="s">
        <v>102</v>
      </c>
      <c r="H1068" s="9">
        <v>71021872</v>
      </c>
    </row>
    <row r="1069" spans="2:8" x14ac:dyDescent="0.3">
      <c r="B1069">
        <v>785</v>
      </c>
      <c r="C1069" t="s">
        <v>2131</v>
      </c>
      <c r="D1069" t="s">
        <v>61</v>
      </c>
      <c r="E1069" t="s">
        <v>2132</v>
      </c>
      <c r="F1069">
        <v>25</v>
      </c>
      <c r="G1069" t="s">
        <v>259</v>
      </c>
      <c r="H1069" s="9">
        <v>47181561</v>
      </c>
    </row>
    <row r="1070" spans="2:8" x14ac:dyDescent="0.3">
      <c r="B1070">
        <v>1517</v>
      </c>
      <c r="C1070" t="s">
        <v>2133</v>
      </c>
      <c r="D1070" t="s">
        <v>65</v>
      </c>
      <c r="E1070" t="s">
        <v>2134</v>
      </c>
      <c r="F1070">
        <v>27</v>
      </c>
      <c r="G1070" t="s">
        <v>74</v>
      </c>
      <c r="H1070" s="9">
        <v>32333155</v>
      </c>
    </row>
    <row r="1071" spans="2:8" x14ac:dyDescent="0.3">
      <c r="B1071">
        <v>846</v>
      </c>
      <c r="C1071" t="s">
        <v>1712</v>
      </c>
      <c r="D1071" t="s">
        <v>61</v>
      </c>
      <c r="E1071" t="s">
        <v>1713</v>
      </c>
      <c r="F1071">
        <v>25</v>
      </c>
      <c r="G1071" t="s">
        <v>67</v>
      </c>
      <c r="H1071" s="9">
        <v>87518196</v>
      </c>
    </row>
    <row r="1072" spans="2:8" x14ac:dyDescent="0.3">
      <c r="B1072">
        <v>195</v>
      </c>
      <c r="C1072" t="s">
        <v>2135</v>
      </c>
      <c r="D1072" t="s">
        <v>65</v>
      </c>
      <c r="E1072" t="s">
        <v>480</v>
      </c>
      <c r="F1072">
        <v>34</v>
      </c>
      <c r="G1072" t="s">
        <v>102</v>
      </c>
      <c r="H1072" s="9">
        <v>35474012</v>
      </c>
    </row>
    <row r="1073" spans="2:8" x14ac:dyDescent="0.3">
      <c r="B1073">
        <v>398</v>
      </c>
      <c r="C1073" t="s">
        <v>2136</v>
      </c>
      <c r="D1073" t="s">
        <v>65</v>
      </c>
      <c r="E1073" t="s">
        <v>2137</v>
      </c>
      <c r="F1073">
        <v>29</v>
      </c>
      <c r="G1073" t="s">
        <v>67</v>
      </c>
      <c r="H1073" s="9">
        <v>9264484</v>
      </c>
    </row>
    <row r="1074" spans="2:8" x14ac:dyDescent="0.3">
      <c r="B1074">
        <v>601</v>
      </c>
      <c r="C1074" t="s">
        <v>2138</v>
      </c>
      <c r="D1074" t="s">
        <v>61</v>
      </c>
      <c r="E1074" t="s">
        <v>2139</v>
      </c>
      <c r="F1074">
        <v>35</v>
      </c>
      <c r="G1074" t="s">
        <v>102</v>
      </c>
      <c r="H1074" s="9">
        <v>42693695</v>
      </c>
    </row>
    <row r="1075" spans="2:8" x14ac:dyDescent="0.3">
      <c r="B1075">
        <v>1064</v>
      </c>
      <c r="C1075" t="s">
        <v>2140</v>
      </c>
      <c r="D1075" t="s">
        <v>61</v>
      </c>
      <c r="E1075" t="s">
        <v>2141</v>
      </c>
      <c r="F1075">
        <v>18</v>
      </c>
      <c r="G1075" t="s">
        <v>67</v>
      </c>
      <c r="H1075" s="9">
        <v>47506380</v>
      </c>
    </row>
    <row r="1076" spans="2:8" x14ac:dyDescent="0.3">
      <c r="B1076">
        <v>704</v>
      </c>
      <c r="C1076" t="s">
        <v>2142</v>
      </c>
      <c r="D1076" t="s">
        <v>61</v>
      </c>
      <c r="E1076" t="s">
        <v>2143</v>
      </c>
      <c r="F1076">
        <v>37</v>
      </c>
      <c r="G1076" t="s">
        <v>91</v>
      </c>
      <c r="H1076" s="9">
        <v>69078131</v>
      </c>
    </row>
    <row r="1077" spans="2:8" x14ac:dyDescent="0.3">
      <c r="B1077">
        <v>360</v>
      </c>
      <c r="C1077" t="s">
        <v>2144</v>
      </c>
      <c r="D1077" t="s">
        <v>61</v>
      </c>
      <c r="E1077" t="s">
        <v>2145</v>
      </c>
      <c r="F1077">
        <v>38</v>
      </c>
      <c r="G1077" t="s">
        <v>67</v>
      </c>
      <c r="H1077" s="9">
        <v>42817152</v>
      </c>
    </row>
    <row r="1078" spans="2:8" x14ac:dyDescent="0.3">
      <c r="B1078">
        <v>1626</v>
      </c>
      <c r="C1078" t="s">
        <v>2146</v>
      </c>
      <c r="D1078" t="s">
        <v>76</v>
      </c>
      <c r="E1078" t="s">
        <v>2147</v>
      </c>
      <c r="F1078">
        <v>42</v>
      </c>
      <c r="G1078" t="s">
        <v>67</v>
      </c>
      <c r="H1078" s="9">
        <v>92544886</v>
      </c>
    </row>
    <row r="1079" spans="2:8" x14ac:dyDescent="0.3">
      <c r="B1079">
        <v>143</v>
      </c>
      <c r="C1079" t="s">
        <v>2148</v>
      </c>
      <c r="D1079" t="s">
        <v>61</v>
      </c>
      <c r="E1079" t="s">
        <v>2149</v>
      </c>
      <c r="F1079">
        <v>25</v>
      </c>
      <c r="G1079" t="s">
        <v>194</v>
      </c>
      <c r="H1079" s="9">
        <v>60293437</v>
      </c>
    </row>
    <row r="1080" spans="2:8" x14ac:dyDescent="0.3">
      <c r="B1080">
        <v>1288</v>
      </c>
      <c r="C1080" t="s">
        <v>2150</v>
      </c>
      <c r="D1080" t="s">
        <v>76</v>
      </c>
      <c r="E1080" t="s">
        <v>1481</v>
      </c>
      <c r="F1080">
        <v>29</v>
      </c>
      <c r="G1080" t="s">
        <v>67</v>
      </c>
      <c r="H1080" s="9">
        <v>31414807</v>
      </c>
    </row>
    <row r="1081" spans="2:8" x14ac:dyDescent="0.3">
      <c r="B1081">
        <v>192</v>
      </c>
      <c r="C1081" t="s">
        <v>2151</v>
      </c>
      <c r="D1081" t="s">
        <v>61</v>
      </c>
      <c r="E1081" t="s">
        <v>419</v>
      </c>
      <c r="F1081">
        <v>30</v>
      </c>
      <c r="G1081" t="s">
        <v>67</v>
      </c>
      <c r="H1081" s="9">
        <v>653345</v>
      </c>
    </row>
    <row r="1082" spans="2:8" x14ac:dyDescent="0.3">
      <c r="B1082">
        <v>756</v>
      </c>
      <c r="C1082" t="s">
        <v>2152</v>
      </c>
      <c r="D1082" t="s">
        <v>76</v>
      </c>
      <c r="E1082" t="s">
        <v>462</v>
      </c>
      <c r="F1082">
        <v>23</v>
      </c>
      <c r="G1082" t="s">
        <v>67</v>
      </c>
      <c r="H1082" s="9">
        <v>29879625</v>
      </c>
    </row>
    <row r="1083" spans="2:8" x14ac:dyDescent="0.3">
      <c r="B1083">
        <v>551</v>
      </c>
      <c r="C1083" t="s">
        <v>2153</v>
      </c>
      <c r="D1083" t="s">
        <v>61</v>
      </c>
      <c r="E1083" t="s">
        <v>2154</v>
      </c>
      <c r="F1083">
        <v>28</v>
      </c>
      <c r="G1083" t="s">
        <v>1237</v>
      </c>
      <c r="H1083" s="9">
        <v>11102</v>
      </c>
    </row>
    <row r="1084" spans="2:8" x14ac:dyDescent="0.3">
      <c r="B1084">
        <v>770</v>
      </c>
      <c r="C1084" t="s">
        <v>2155</v>
      </c>
      <c r="D1084" t="s">
        <v>61</v>
      </c>
      <c r="E1084" t="s">
        <v>2156</v>
      </c>
      <c r="F1084">
        <v>25</v>
      </c>
      <c r="G1084" t="s">
        <v>88</v>
      </c>
      <c r="H1084" s="9">
        <v>12984687</v>
      </c>
    </row>
    <row r="1085" spans="2:8" x14ac:dyDescent="0.3">
      <c r="B1085">
        <v>462</v>
      </c>
      <c r="C1085" t="s">
        <v>2157</v>
      </c>
      <c r="D1085" t="s">
        <v>65</v>
      </c>
      <c r="E1085" t="s">
        <v>2158</v>
      </c>
      <c r="F1085">
        <v>22</v>
      </c>
      <c r="G1085" t="s">
        <v>67</v>
      </c>
      <c r="H1085" s="9">
        <v>97527306</v>
      </c>
    </row>
    <row r="1086" spans="2:8" x14ac:dyDescent="0.3">
      <c r="B1086">
        <v>804</v>
      </c>
      <c r="C1086" t="s">
        <v>2159</v>
      </c>
      <c r="D1086" t="s">
        <v>61</v>
      </c>
      <c r="E1086" t="s">
        <v>2160</v>
      </c>
      <c r="F1086">
        <v>20</v>
      </c>
      <c r="G1086" t="s">
        <v>67</v>
      </c>
      <c r="H1086" s="9">
        <v>83610723</v>
      </c>
    </row>
    <row r="1087" spans="2:8" x14ac:dyDescent="0.3">
      <c r="B1087">
        <v>992</v>
      </c>
      <c r="C1087" t="s">
        <v>2161</v>
      </c>
      <c r="D1087" t="s">
        <v>65</v>
      </c>
      <c r="E1087" t="s">
        <v>2162</v>
      </c>
      <c r="F1087">
        <v>45</v>
      </c>
      <c r="G1087" t="s">
        <v>67</v>
      </c>
      <c r="H1087" s="9">
        <v>77940070</v>
      </c>
    </row>
    <row r="1088" spans="2:8" x14ac:dyDescent="0.3">
      <c r="B1088">
        <v>77</v>
      </c>
      <c r="C1088" t="s">
        <v>2163</v>
      </c>
      <c r="D1088" t="s">
        <v>61</v>
      </c>
      <c r="E1088" t="s">
        <v>2164</v>
      </c>
      <c r="F1088">
        <v>27</v>
      </c>
      <c r="G1088" t="s">
        <v>67</v>
      </c>
      <c r="H1088" s="9">
        <v>72913353</v>
      </c>
    </row>
    <row r="1089" spans="2:8" x14ac:dyDescent="0.3">
      <c r="B1089">
        <v>786</v>
      </c>
      <c r="C1089" t="s">
        <v>2165</v>
      </c>
      <c r="D1089" t="s">
        <v>65</v>
      </c>
      <c r="E1089" t="s">
        <v>2166</v>
      </c>
      <c r="F1089">
        <v>25</v>
      </c>
      <c r="G1089" t="s">
        <v>67</v>
      </c>
      <c r="H1089" s="9">
        <v>76770538</v>
      </c>
    </row>
    <row r="1090" spans="2:8" x14ac:dyDescent="0.3">
      <c r="B1090">
        <v>877</v>
      </c>
      <c r="C1090" t="s">
        <v>2167</v>
      </c>
      <c r="D1090" t="s">
        <v>61</v>
      </c>
      <c r="E1090" t="s">
        <v>1399</v>
      </c>
      <c r="F1090">
        <v>39</v>
      </c>
      <c r="G1090" t="s">
        <v>63</v>
      </c>
      <c r="H1090" s="9">
        <v>1705050</v>
      </c>
    </row>
    <row r="1091" spans="2:8" x14ac:dyDescent="0.3">
      <c r="B1091">
        <v>379</v>
      </c>
      <c r="C1091" t="s">
        <v>2168</v>
      </c>
      <c r="D1091" t="s">
        <v>61</v>
      </c>
      <c r="E1091" t="s">
        <v>2169</v>
      </c>
      <c r="F1091">
        <v>23</v>
      </c>
      <c r="G1091" t="s">
        <v>67</v>
      </c>
      <c r="H1091" s="9">
        <v>23261858</v>
      </c>
    </row>
    <row r="1092" spans="2:8" x14ac:dyDescent="0.3">
      <c r="B1092">
        <v>660</v>
      </c>
      <c r="C1092" t="s">
        <v>2170</v>
      </c>
      <c r="D1092" t="s">
        <v>65</v>
      </c>
      <c r="E1092" t="s">
        <v>2171</v>
      </c>
      <c r="F1092">
        <v>19</v>
      </c>
      <c r="G1092" t="s">
        <v>259</v>
      </c>
      <c r="H1092" s="9">
        <v>95228128</v>
      </c>
    </row>
    <row r="1093" spans="2:8" x14ac:dyDescent="0.3">
      <c r="B1093">
        <v>852</v>
      </c>
      <c r="C1093" t="s">
        <v>2172</v>
      </c>
      <c r="D1093" t="s">
        <v>61</v>
      </c>
      <c r="E1093" t="s">
        <v>2173</v>
      </c>
      <c r="F1093">
        <v>18</v>
      </c>
      <c r="G1093" t="s">
        <v>67</v>
      </c>
      <c r="H1093" s="9">
        <v>91005089</v>
      </c>
    </row>
    <row r="1094" spans="2:8" x14ac:dyDescent="0.3">
      <c r="B1094">
        <v>1023</v>
      </c>
      <c r="C1094" t="s">
        <v>2174</v>
      </c>
      <c r="D1094" t="s">
        <v>65</v>
      </c>
      <c r="E1094" t="s">
        <v>1138</v>
      </c>
      <c r="F1094">
        <v>24</v>
      </c>
      <c r="G1094" t="s">
        <v>67</v>
      </c>
      <c r="H1094" s="9">
        <v>93556596</v>
      </c>
    </row>
    <row r="1095" spans="2:8" x14ac:dyDescent="0.3">
      <c r="B1095">
        <v>1230</v>
      </c>
      <c r="C1095" t="s">
        <v>2175</v>
      </c>
      <c r="D1095" t="s">
        <v>76</v>
      </c>
      <c r="E1095" t="s">
        <v>2176</v>
      </c>
      <c r="F1095">
        <v>22</v>
      </c>
      <c r="G1095" t="s">
        <v>74</v>
      </c>
      <c r="H1095" s="9">
        <v>98116605</v>
      </c>
    </row>
    <row r="1096" spans="2:8" x14ac:dyDescent="0.3">
      <c r="B1096">
        <v>392</v>
      </c>
      <c r="C1096" t="s">
        <v>2177</v>
      </c>
      <c r="D1096" t="s">
        <v>65</v>
      </c>
      <c r="E1096" t="s">
        <v>2178</v>
      </c>
      <c r="F1096">
        <v>33</v>
      </c>
      <c r="G1096" t="s">
        <v>194</v>
      </c>
      <c r="H1096" s="9">
        <v>6548726</v>
      </c>
    </row>
    <row r="1097" spans="2:8" x14ac:dyDescent="0.3">
      <c r="B1097">
        <v>1437</v>
      </c>
      <c r="C1097" t="s">
        <v>2179</v>
      </c>
      <c r="D1097" t="s">
        <v>65</v>
      </c>
      <c r="E1097" t="s">
        <v>2180</v>
      </c>
      <c r="F1097">
        <v>37</v>
      </c>
      <c r="G1097" t="s">
        <v>67</v>
      </c>
      <c r="H1097" s="9">
        <v>20066508</v>
      </c>
    </row>
    <row r="1098" spans="2:8" x14ac:dyDescent="0.3">
      <c r="B1098">
        <v>1416</v>
      </c>
      <c r="C1098" t="s">
        <v>2181</v>
      </c>
      <c r="D1098" t="s">
        <v>76</v>
      </c>
      <c r="E1098" t="s">
        <v>2182</v>
      </c>
      <c r="F1098">
        <v>24</v>
      </c>
      <c r="G1098" t="s">
        <v>67</v>
      </c>
      <c r="H1098" s="9">
        <v>13586759</v>
      </c>
    </row>
    <row r="1099" spans="2:8" x14ac:dyDescent="0.3">
      <c r="B1099">
        <v>757</v>
      </c>
      <c r="C1099" t="s">
        <v>2183</v>
      </c>
      <c r="D1099" t="s">
        <v>61</v>
      </c>
      <c r="E1099" t="s">
        <v>2184</v>
      </c>
      <c r="F1099">
        <v>19</v>
      </c>
      <c r="G1099" t="s">
        <v>63</v>
      </c>
      <c r="H1099" s="9">
        <v>4375851</v>
      </c>
    </row>
    <row r="1100" spans="2:8" x14ac:dyDescent="0.3">
      <c r="B1100">
        <v>593</v>
      </c>
      <c r="C1100" t="s">
        <v>2185</v>
      </c>
      <c r="D1100" t="s">
        <v>65</v>
      </c>
      <c r="E1100" t="s">
        <v>2186</v>
      </c>
      <c r="F1100">
        <v>27</v>
      </c>
      <c r="G1100" t="s">
        <v>67</v>
      </c>
      <c r="H1100" s="9">
        <v>84300389</v>
      </c>
    </row>
    <row r="1101" spans="2:8" x14ac:dyDescent="0.3">
      <c r="B1101">
        <v>859</v>
      </c>
      <c r="C1101" t="s">
        <v>209</v>
      </c>
      <c r="D1101" t="s">
        <v>61</v>
      </c>
      <c r="E1101" t="s">
        <v>210</v>
      </c>
      <c r="F1101">
        <v>24</v>
      </c>
      <c r="G1101" t="s">
        <v>67</v>
      </c>
      <c r="H1101" s="9">
        <v>99700467</v>
      </c>
    </row>
    <row r="1102" spans="2:8" x14ac:dyDescent="0.3">
      <c r="B1102">
        <v>483</v>
      </c>
      <c r="C1102" t="s">
        <v>2187</v>
      </c>
      <c r="D1102" t="s">
        <v>61</v>
      </c>
      <c r="E1102" t="s">
        <v>2188</v>
      </c>
      <c r="F1102">
        <v>26</v>
      </c>
      <c r="G1102" t="s">
        <v>67</v>
      </c>
      <c r="H1102" s="9">
        <v>73493034</v>
      </c>
    </row>
    <row r="1103" spans="2:8" x14ac:dyDescent="0.3">
      <c r="B1103">
        <v>1714</v>
      </c>
      <c r="C1103" t="s">
        <v>2189</v>
      </c>
      <c r="D1103" t="s">
        <v>65</v>
      </c>
      <c r="E1103" t="s">
        <v>2084</v>
      </c>
      <c r="F1103">
        <v>25</v>
      </c>
      <c r="G1103" t="s">
        <v>67</v>
      </c>
      <c r="H1103" s="9">
        <v>63902350</v>
      </c>
    </row>
    <row r="1104" spans="2:8" x14ac:dyDescent="0.3">
      <c r="B1104">
        <v>1529</v>
      </c>
      <c r="C1104" t="s">
        <v>2190</v>
      </c>
      <c r="D1104" t="s">
        <v>61</v>
      </c>
      <c r="E1104" t="s">
        <v>2191</v>
      </c>
      <c r="F1104">
        <v>33</v>
      </c>
      <c r="G1104" t="s">
        <v>102</v>
      </c>
      <c r="H1104" s="9">
        <v>21526858</v>
      </c>
    </row>
    <row r="1105" spans="2:8" x14ac:dyDescent="0.3">
      <c r="B1105">
        <v>592</v>
      </c>
      <c r="C1105" t="s">
        <v>2192</v>
      </c>
      <c r="D1105" t="s">
        <v>65</v>
      </c>
      <c r="E1105" t="s">
        <v>2193</v>
      </c>
      <c r="F1105">
        <v>29</v>
      </c>
      <c r="G1105" t="s">
        <v>67</v>
      </c>
      <c r="H1105" s="9">
        <v>37001007</v>
      </c>
    </row>
    <row r="1106" spans="2:8" x14ac:dyDescent="0.3">
      <c r="B1106">
        <v>1641</v>
      </c>
      <c r="C1106" t="s">
        <v>2194</v>
      </c>
      <c r="D1106" t="s">
        <v>61</v>
      </c>
      <c r="E1106" t="s">
        <v>2195</v>
      </c>
      <c r="F1106">
        <v>35</v>
      </c>
      <c r="G1106" t="s">
        <v>156</v>
      </c>
      <c r="H1106" s="9">
        <v>17618667</v>
      </c>
    </row>
    <row r="1107" spans="2:8" x14ac:dyDescent="0.3">
      <c r="B1107">
        <v>700</v>
      </c>
      <c r="C1107" t="s">
        <v>2196</v>
      </c>
      <c r="D1107" t="s">
        <v>61</v>
      </c>
      <c r="E1107" t="s">
        <v>2197</v>
      </c>
      <c r="F1107">
        <v>38</v>
      </c>
      <c r="G1107" t="s">
        <v>102</v>
      </c>
      <c r="H1107" s="9">
        <v>9282520</v>
      </c>
    </row>
    <row r="1108" spans="2:8" x14ac:dyDescent="0.3">
      <c r="B1108">
        <v>511</v>
      </c>
      <c r="C1108" t="s">
        <v>2198</v>
      </c>
      <c r="D1108" t="s">
        <v>65</v>
      </c>
      <c r="E1108" t="s">
        <v>2199</v>
      </c>
      <c r="F1108">
        <v>27</v>
      </c>
      <c r="G1108" t="s">
        <v>67</v>
      </c>
      <c r="H1108" s="9">
        <v>49730813</v>
      </c>
    </row>
    <row r="1109" spans="2:8" x14ac:dyDescent="0.3">
      <c r="B1109">
        <v>1091</v>
      </c>
      <c r="C1109" t="s">
        <v>2200</v>
      </c>
      <c r="D1109" t="s">
        <v>65</v>
      </c>
      <c r="E1109" t="s">
        <v>2201</v>
      </c>
      <c r="F1109">
        <v>30</v>
      </c>
      <c r="G1109" t="s">
        <v>153</v>
      </c>
      <c r="H1109" s="9">
        <v>32808752</v>
      </c>
    </row>
    <row r="1110" spans="2:8" x14ac:dyDescent="0.3">
      <c r="B1110">
        <v>416</v>
      </c>
      <c r="C1110" t="s">
        <v>2202</v>
      </c>
      <c r="D1110" t="s">
        <v>76</v>
      </c>
      <c r="E1110" t="s">
        <v>2203</v>
      </c>
      <c r="F1110">
        <v>20</v>
      </c>
      <c r="G1110" t="s">
        <v>67</v>
      </c>
      <c r="H1110" s="9">
        <v>12750937</v>
      </c>
    </row>
    <row r="1111" spans="2:8" x14ac:dyDescent="0.3">
      <c r="B1111">
        <v>733</v>
      </c>
      <c r="C1111" t="s">
        <v>2204</v>
      </c>
      <c r="D1111" t="s">
        <v>76</v>
      </c>
      <c r="E1111" t="s">
        <v>2205</v>
      </c>
      <c r="F1111">
        <v>26</v>
      </c>
      <c r="G1111" t="s">
        <v>153</v>
      </c>
      <c r="H1111" s="9">
        <v>49240134</v>
      </c>
    </row>
    <row r="1112" spans="2:8" x14ac:dyDescent="0.3">
      <c r="B1112">
        <v>875</v>
      </c>
      <c r="C1112" t="s">
        <v>2206</v>
      </c>
      <c r="D1112" t="s">
        <v>65</v>
      </c>
      <c r="E1112" t="s">
        <v>2207</v>
      </c>
      <c r="F1112">
        <v>31</v>
      </c>
      <c r="G1112" t="s">
        <v>67</v>
      </c>
      <c r="H1112" s="9">
        <v>65422289</v>
      </c>
    </row>
    <row r="1113" spans="2:8" x14ac:dyDescent="0.3">
      <c r="B1113">
        <v>952</v>
      </c>
      <c r="C1113" t="s">
        <v>610</v>
      </c>
      <c r="D1113" t="s">
        <v>76</v>
      </c>
      <c r="E1113" t="s">
        <v>611</v>
      </c>
      <c r="F1113">
        <v>31</v>
      </c>
      <c r="G1113" t="s">
        <v>67</v>
      </c>
      <c r="H1113" s="9">
        <v>74791831</v>
      </c>
    </row>
    <row r="1114" spans="2:8" x14ac:dyDescent="0.3">
      <c r="B1114">
        <v>170</v>
      </c>
      <c r="C1114" t="s">
        <v>2208</v>
      </c>
      <c r="D1114" t="s">
        <v>61</v>
      </c>
      <c r="E1114" t="s">
        <v>2209</v>
      </c>
      <c r="F1114">
        <v>40</v>
      </c>
      <c r="G1114" t="s">
        <v>102</v>
      </c>
      <c r="H1114" s="9">
        <v>82883597</v>
      </c>
    </row>
    <row r="1115" spans="2:8" x14ac:dyDescent="0.3">
      <c r="B1115">
        <v>710</v>
      </c>
      <c r="C1115" t="s">
        <v>2210</v>
      </c>
      <c r="D1115" t="s">
        <v>76</v>
      </c>
      <c r="E1115" t="s">
        <v>2211</v>
      </c>
      <c r="F1115">
        <v>17</v>
      </c>
      <c r="G1115" t="s">
        <v>67</v>
      </c>
      <c r="H1115" s="9">
        <v>43313495</v>
      </c>
    </row>
    <row r="1116" spans="2:8" x14ac:dyDescent="0.3">
      <c r="B1116">
        <v>967</v>
      </c>
      <c r="C1116" t="s">
        <v>2212</v>
      </c>
      <c r="D1116" t="s">
        <v>65</v>
      </c>
      <c r="E1116" t="s">
        <v>384</v>
      </c>
      <c r="F1116">
        <v>25</v>
      </c>
      <c r="G1116" t="s">
        <v>67</v>
      </c>
      <c r="H1116" s="9">
        <v>87153137</v>
      </c>
    </row>
    <row r="1117" spans="2:8" x14ac:dyDescent="0.3">
      <c r="B1117">
        <v>636</v>
      </c>
      <c r="C1117" t="s">
        <v>2213</v>
      </c>
      <c r="D1117" t="s">
        <v>61</v>
      </c>
      <c r="E1117" t="s">
        <v>2214</v>
      </c>
      <c r="F1117">
        <v>35</v>
      </c>
      <c r="G1117" t="s">
        <v>153</v>
      </c>
      <c r="H1117" s="9">
        <v>91827108</v>
      </c>
    </row>
    <row r="1118" spans="2:8" x14ac:dyDescent="0.3">
      <c r="B1118">
        <v>80</v>
      </c>
      <c r="C1118" t="s">
        <v>2215</v>
      </c>
      <c r="D1118" t="s">
        <v>61</v>
      </c>
      <c r="E1118" t="s">
        <v>2216</v>
      </c>
      <c r="F1118">
        <v>32</v>
      </c>
      <c r="G1118" t="s">
        <v>91</v>
      </c>
      <c r="H1118" s="9">
        <v>27386747</v>
      </c>
    </row>
    <row r="1119" spans="2:8" x14ac:dyDescent="0.3">
      <c r="B1119">
        <v>1292</v>
      </c>
      <c r="C1119" t="s">
        <v>2217</v>
      </c>
      <c r="D1119" t="s">
        <v>61</v>
      </c>
      <c r="E1119" t="s">
        <v>2218</v>
      </c>
      <c r="F1119">
        <v>40</v>
      </c>
      <c r="G1119" t="s">
        <v>194</v>
      </c>
      <c r="H1119" s="9">
        <v>50486350</v>
      </c>
    </row>
    <row r="1120" spans="2:8" x14ac:dyDescent="0.3">
      <c r="B1120">
        <v>525</v>
      </c>
      <c r="C1120" t="s">
        <v>2219</v>
      </c>
      <c r="D1120" t="s">
        <v>61</v>
      </c>
      <c r="E1120" t="s">
        <v>2220</v>
      </c>
      <c r="F1120">
        <v>29</v>
      </c>
      <c r="G1120" t="s">
        <v>67</v>
      </c>
      <c r="H1120" s="9">
        <v>36183636</v>
      </c>
    </row>
    <row r="1121" spans="2:8" x14ac:dyDescent="0.3">
      <c r="B1121">
        <v>973</v>
      </c>
      <c r="C1121" t="s">
        <v>2221</v>
      </c>
      <c r="D1121" t="s">
        <v>65</v>
      </c>
      <c r="E1121" t="s">
        <v>2222</v>
      </c>
      <c r="F1121">
        <v>30</v>
      </c>
      <c r="G1121" t="s">
        <v>102</v>
      </c>
      <c r="H1121" s="9">
        <v>57303680</v>
      </c>
    </row>
    <row r="1122" spans="2:8" x14ac:dyDescent="0.3">
      <c r="B1122">
        <v>1037</v>
      </c>
      <c r="C1122" t="s">
        <v>2223</v>
      </c>
      <c r="D1122" t="s">
        <v>61</v>
      </c>
      <c r="E1122" t="s">
        <v>2224</v>
      </c>
      <c r="F1122">
        <v>34</v>
      </c>
      <c r="G1122" t="s">
        <v>67</v>
      </c>
      <c r="H1122" s="9">
        <v>37539453</v>
      </c>
    </row>
    <row r="1123" spans="2:8" x14ac:dyDescent="0.3">
      <c r="B1123">
        <v>213</v>
      </c>
      <c r="C1123" t="s">
        <v>2225</v>
      </c>
      <c r="D1123" t="s">
        <v>61</v>
      </c>
      <c r="E1123" t="s">
        <v>2107</v>
      </c>
      <c r="F1123">
        <v>28</v>
      </c>
      <c r="G1123" t="s">
        <v>156</v>
      </c>
      <c r="H1123" s="9">
        <v>68979102</v>
      </c>
    </row>
    <row r="1124" spans="2:8" x14ac:dyDescent="0.3">
      <c r="B1124">
        <v>30</v>
      </c>
      <c r="C1124" t="s">
        <v>2226</v>
      </c>
      <c r="D1124" t="s">
        <v>61</v>
      </c>
      <c r="E1124" t="s">
        <v>2227</v>
      </c>
      <c r="F1124">
        <v>24</v>
      </c>
      <c r="G1124" t="s">
        <v>67</v>
      </c>
      <c r="H1124" s="9">
        <v>71263688</v>
      </c>
    </row>
    <row r="1125" spans="2:8" x14ac:dyDescent="0.3">
      <c r="B1125">
        <v>573</v>
      </c>
      <c r="C1125" t="s">
        <v>2228</v>
      </c>
      <c r="D1125" t="s">
        <v>61</v>
      </c>
      <c r="E1125" t="s">
        <v>2229</v>
      </c>
      <c r="F1125">
        <v>31</v>
      </c>
      <c r="G1125" t="s">
        <v>67</v>
      </c>
      <c r="H1125" s="9">
        <v>11672207</v>
      </c>
    </row>
    <row r="1126" spans="2:8" x14ac:dyDescent="0.3">
      <c r="B1126">
        <v>152</v>
      </c>
      <c r="C1126" t="s">
        <v>2230</v>
      </c>
      <c r="D1126" t="s">
        <v>61</v>
      </c>
      <c r="E1126" t="s">
        <v>2231</v>
      </c>
      <c r="F1126">
        <v>22</v>
      </c>
      <c r="G1126" t="s">
        <v>63</v>
      </c>
      <c r="H1126" s="9">
        <v>11673573</v>
      </c>
    </row>
    <row r="1127" spans="2:8" x14ac:dyDescent="0.3">
      <c r="B1127">
        <v>530</v>
      </c>
      <c r="C1127" t="s">
        <v>2232</v>
      </c>
      <c r="D1127" t="s">
        <v>76</v>
      </c>
      <c r="E1127" t="s">
        <v>2233</v>
      </c>
      <c r="F1127">
        <v>38</v>
      </c>
      <c r="G1127" t="s">
        <v>153</v>
      </c>
      <c r="H1127" s="9">
        <v>86944403</v>
      </c>
    </row>
    <row r="1128" spans="2:8" x14ac:dyDescent="0.3">
      <c r="B1128">
        <v>855</v>
      </c>
      <c r="C1128" t="s">
        <v>2234</v>
      </c>
      <c r="D1128" t="s">
        <v>65</v>
      </c>
      <c r="E1128" t="s">
        <v>476</v>
      </c>
      <c r="F1128">
        <v>24</v>
      </c>
      <c r="G1128" t="s">
        <v>88</v>
      </c>
      <c r="H1128" s="9">
        <v>56193632</v>
      </c>
    </row>
    <row r="1129" spans="2:8" x14ac:dyDescent="0.3">
      <c r="B1129">
        <v>818</v>
      </c>
      <c r="C1129" t="s">
        <v>2235</v>
      </c>
      <c r="D1129" t="s">
        <v>76</v>
      </c>
      <c r="E1129" t="s">
        <v>2236</v>
      </c>
      <c r="F1129">
        <v>23</v>
      </c>
      <c r="G1129" t="s">
        <v>67</v>
      </c>
      <c r="H1129" s="9">
        <v>4072719</v>
      </c>
    </row>
    <row r="1130" spans="2:8" x14ac:dyDescent="0.3">
      <c r="B1130">
        <v>267</v>
      </c>
      <c r="C1130" t="s">
        <v>2237</v>
      </c>
      <c r="D1130" t="s">
        <v>61</v>
      </c>
      <c r="E1130" t="s">
        <v>2238</v>
      </c>
      <c r="F1130">
        <v>20</v>
      </c>
      <c r="G1130" t="s">
        <v>259</v>
      </c>
      <c r="H1130" s="9">
        <v>48463536</v>
      </c>
    </row>
    <row r="1131" spans="2:8" x14ac:dyDescent="0.3">
      <c r="B1131">
        <v>315</v>
      </c>
      <c r="C1131" t="s">
        <v>2239</v>
      </c>
      <c r="D1131" t="s">
        <v>61</v>
      </c>
      <c r="E1131" t="s">
        <v>2240</v>
      </c>
      <c r="F1131">
        <v>26</v>
      </c>
      <c r="G1131" t="s">
        <v>67</v>
      </c>
      <c r="H1131" s="9">
        <v>15470650</v>
      </c>
    </row>
    <row r="1132" spans="2:8" x14ac:dyDescent="0.3">
      <c r="B1132">
        <v>498</v>
      </c>
      <c r="C1132" t="s">
        <v>2241</v>
      </c>
      <c r="D1132" t="s">
        <v>61</v>
      </c>
      <c r="E1132" t="s">
        <v>2242</v>
      </c>
      <c r="F1132">
        <v>32</v>
      </c>
      <c r="G1132" t="s">
        <v>67</v>
      </c>
      <c r="H1132" s="9">
        <v>94746358</v>
      </c>
    </row>
    <row r="1133" spans="2:8" x14ac:dyDescent="0.3">
      <c r="B1133">
        <v>1481</v>
      </c>
      <c r="C1133" t="s">
        <v>2243</v>
      </c>
      <c r="D1133" t="s">
        <v>61</v>
      </c>
      <c r="E1133" t="s">
        <v>2244</v>
      </c>
      <c r="F1133">
        <v>22</v>
      </c>
      <c r="G1133" t="s">
        <v>67</v>
      </c>
      <c r="H1133" s="9">
        <v>31686293</v>
      </c>
    </row>
    <row r="1134" spans="2:8" x14ac:dyDescent="0.3">
      <c r="B1134">
        <v>478</v>
      </c>
      <c r="C1134" t="s">
        <v>2245</v>
      </c>
      <c r="D1134" t="s">
        <v>65</v>
      </c>
      <c r="E1134" t="s">
        <v>2246</v>
      </c>
      <c r="F1134">
        <v>34</v>
      </c>
      <c r="G1134" t="s">
        <v>67</v>
      </c>
      <c r="H1134" s="9">
        <v>42523709</v>
      </c>
    </row>
    <row r="1135" spans="2:8" x14ac:dyDescent="0.3">
      <c r="B1135">
        <v>1347</v>
      </c>
      <c r="C1135" t="s">
        <v>2247</v>
      </c>
      <c r="D1135" t="s">
        <v>65</v>
      </c>
      <c r="E1135" t="s">
        <v>2248</v>
      </c>
      <c r="F1135">
        <v>24</v>
      </c>
      <c r="G1135" t="s">
        <v>63</v>
      </c>
      <c r="H1135" s="9">
        <v>23684976</v>
      </c>
    </row>
    <row r="1136" spans="2:8" x14ac:dyDescent="0.3">
      <c r="B1136">
        <v>348</v>
      </c>
      <c r="C1136" t="s">
        <v>2249</v>
      </c>
      <c r="D1136" t="s">
        <v>61</v>
      </c>
      <c r="E1136" t="s">
        <v>1455</v>
      </c>
      <c r="F1136">
        <v>24</v>
      </c>
      <c r="G1136" t="s">
        <v>67</v>
      </c>
      <c r="H1136" s="9">
        <v>92399212</v>
      </c>
    </row>
    <row r="1137" spans="2:8" x14ac:dyDescent="0.3">
      <c r="B1137">
        <v>843</v>
      </c>
      <c r="C1137" t="s">
        <v>2250</v>
      </c>
      <c r="D1137" t="s">
        <v>61</v>
      </c>
      <c r="E1137" t="s">
        <v>1371</v>
      </c>
      <c r="F1137">
        <v>25</v>
      </c>
      <c r="G1137" t="s">
        <v>67</v>
      </c>
      <c r="H1137" s="9">
        <v>38626760</v>
      </c>
    </row>
    <row r="1138" spans="2:8" x14ac:dyDescent="0.3">
      <c r="B1138">
        <v>1395</v>
      </c>
      <c r="C1138" t="s">
        <v>2251</v>
      </c>
      <c r="D1138" t="s">
        <v>65</v>
      </c>
      <c r="E1138" t="s">
        <v>2252</v>
      </c>
      <c r="F1138">
        <v>22</v>
      </c>
      <c r="G1138" t="s">
        <v>67</v>
      </c>
      <c r="H1138" s="9">
        <v>81220200</v>
      </c>
    </row>
    <row r="1139" spans="2:8" x14ac:dyDescent="0.3">
      <c r="B1139">
        <v>917</v>
      </c>
      <c r="C1139" t="s">
        <v>2253</v>
      </c>
      <c r="D1139" t="s">
        <v>65</v>
      </c>
      <c r="E1139" t="s">
        <v>2254</v>
      </c>
      <c r="F1139">
        <v>29</v>
      </c>
      <c r="G1139" t="s">
        <v>67</v>
      </c>
      <c r="H1139" s="9">
        <v>46437382</v>
      </c>
    </row>
    <row r="1140" spans="2:8" x14ac:dyDescent="0.3">
      <c r="B1140">
        <v>1067</v>
      </c>
      <c r="C1140" t="s">
        <v>2255</v>
      </c>
      <c r="D1140" t="s">
        <v>76</v>
      </c>
      <c r="E1140" t="s">
        <v>2256</v>
      </c>
      <c r="F1140">
        <v>20</v>
      </c>
      <c r="G1140" t="s">
        <v>67</v>
      </c>
      <c r="H1140" s="9">
        <v>1321420</v>
      </c>
    </row>
    <row r="1141" spans="2:8" x14ac:dyDescent="0.3">
      <c r="B1141">
        <v>865</v>
      </c>
      <c r="C1141" t="s">
        <v>2257</v>
      </c>
      <c r="D1141" t="s">
        <v>61</v>
      </c>
      <c r="E1141" t="s">
        <v>2258</v>
      </c>
      <c r="F1141">
        <v>30</v>
      </c>
      <c r="G1141" t="s">
        <v>67</v>
      </c>
      <c r="H1141" s="9">
        <v>67288160</v>
      </c>
    </row>
    <row r="1142" spans="2:8" x14ac:dyDescent="0.3">
      <c r="B1142">
        <v>197</v>
      </c>
      <c r="C1142" t="s">
        <v>2259</v>
      </c>
      <c r="D1142" t="s">
        <v>61</v>
      </c>
      <c r="E1142" t="s">
        <v>2260</v>
      </c>
      <c r="F1142">
        <v>32</v>
      </c>
      <c r="G1142" t="s">
        <v>153</v>
      </c>
      <c r="H1142" s="9">
        <v>2124541</v>
      </c>
    </row>
    <row r="1143" spans="2:8" x14ac:dyDescent="0.3">
      <c r="B1143">
        <v>45</v>
      </c>
      <c r="C1143" t="s">
        <v>2261</v>
      </c>
      <c r="D1143" t="s">
        <v>76</v>
      </c>
      <c r="E1143" t="s">
        <v>2262</v>
      </c>
      <c r="F1143">
        <v>27</v>
      </c>
      <c r="G1143" t="s">
        <v>67</v>
      </c>
      <c r="H1143" s="9">
        <v>55431651</v>
      </c>
    </row>
    <row r="1144" spans="2:8" x14ac:dyDescent="0.3">
      <c r="B1144">
        <v>1004</v>
      </c>
      <c r="C1144" t="s">
        <v>2263</v>
      </c>
      <c r="D1144" t="s">
        <v>61</v>
      </c>
      <c r="E1144" t="s">
        <v>1461</v>
      </c>
      <c r="F1144">
        <v>33</v>
      </c>
      <c r="G1144" t="s">
        <v>156</v>
      </c>
      <c r="H1144" s="9">
        <v>35580079</v>
      </c>
    </row>
    <row r="1145" spans="2:8" x14ac:dyDescent="0.3">
      <c r="B1145">
        <v>445</v>
      </c>
      <c r="C1145" t="s">
        <v>2264</v>
      </c>
      <c r="D1145" t="s">
        <v>76</v>
      </c>
      <c r="E1145" t="s">
        <v>2265</v>
      </c>
      <c r="F1145">
        <v>38</v>
      </c>
      <c r="G1145" t="s">
        <v>259</v>
      </c>
      <c r="H1145" s="9">
        <v>62788462</v>
      </c>
    </row>
    <row r="1146" spans="2:8" x14ac:dyDescent="0.3">
      <c r="B1146">
        <v>1181</v>
      </c>
      <c r="C1146" t="s">
        <v>2266</v>
      </c>
      <c r="D1146" t="s">
        <v>65</v>
      </c>
      <c r="E1146" t="s">
        <v>2267</v>
      </c>
      <c r="F1146">
        <v>34</v>
      </c>
      <c r="G1146" t="s">
        <v>156</v>
      </c>
      <c r="H1146" s="9">
        <v>72633671</v>
      </c>
    </row>
    <row r="1147" spans="2:8" x14ac:dyDescent="0.3">
      <c r="B1147">
        <v>1600</v>
      </c>
      <c r="C1147" t="s">
        <v>2268</v>
      </c>
      <c r="D1147" t="s">
        <v>61</v>
      </c>
      <c r="E1147" t="s">
        <v>2269</v>
      </c>
      <c r="F1147">
        <v>30</v>
      </c>
      <c r="G1147" t="s">
        <v>67</v>
      </c>
      <c r="H1147" s="9">
        <v>72723002</v>
      </c>
    </row>
    <row r="1148" spans="2:8" x14ac:dyDescent="0.3">
      <c r="B1148">
        <v>1334</v>
      </c>
      <c r="C1148" t="s">
        <v>2270</v>
      </c>
      <c r="D1148" t="s">
        <v>61</v>
      </c>
      <c r="E1148" t="s">
        <v>2271</v>
      </c>
      <c r="F1148">
        <v>46</v>
      </c>
      <c r="G1148" t="s">
        <v>67</v>
      </c>
      <c r="H1148" s="9">
        <v>14534649</v>
      </c>
    </row>
    <row r="1149" spans="2:8" x14ac:dyDescent="0.3">
      <c r="B1149">
        <v>300</v>
      </c>
      <c r="C1149" t="s">
        <v>2272</v>
      </c>
      <c r="D1149" t="s">
        <v>76</v>
      </c>
      <c r="E1149" t="s">
        <v>2273</v>
      </c>
      <c r="F1149">
        <v>33</v>
      </c>
      <c r="G1149" t="s">
        <v>153</v>
      </c>
      <c r="H1149" s="9">
        <v>48954967</v>
      </c>
    </row>
    <row r="1150" spans="2:8" x14ac:dyDescent="0.3">
      <c r="B1150">
        <v>481</v>
      </c>
      <c r="C1150" t="s">
        <v>2274</v>
      </c>
      <c r="D1150" t="s">
        <v>61</v>
      </c>
      <c r="E1150" t="s">
        <v>2275</v>
      </c>
      <c r="F1150">
        <v>41</v>
      </c>
      <c r="G1150" t="s">
        <v>67</v>
      </c>
      <c r="H1150" s="9">
        <v>12287071</v>
      </c>
    </row>
    <row r="1151" spans="2:8" x14ac:dyDescent="0.3">
      <c r="B1151">
        <v>424</v>
      </c>
      <c r="C1151" t="s">
        <v>2276</v>
      </c>
      <c r="D1151" t="s">
        <v>61</v>
      </c>
      <c r="E1151" t="s">
        <v>2277</v>
      </c>
      <c r="F1151">
        <v>35</v>
      </c>
      <c r="G1151" t="s">
        <v>156</v>
      </c>
      <c r="H1151" s="9">
        <v>84536713</v>
      </c>
    </row>
    <row r="1152" spans="2:8" x14ac:dyDescent="0.3">
      <c r="B1152">
        <v>215</v>
      </c>
      <c r="C1152" t="s">
        <v>2278</v>
      </c>
      <c r="D1152" t="s">
        <v>61</v>
      </c>
      <c r="E1152" t="s">
        <v>2279</v>
      </c>
      <c r="F1152">
        <v>27</v>
      </c>
      <c r="G1152" t="s">
        <v>67</v>
      </c>
      <c r="H1152" s="9">
        <v>14641251</v>
      </c>
    </row>
    <row r="1153" spans="2:8" x14ac:dyDescent="0.3">
      <c r="B1153">
        <v>675</v>
      </c>
      <c r="C1153" t="s">
        <v>2280</v>
      </c>
      <c r="D1153" t="s">
        <v>61</v>
      </c>
      <c r="E1153" t="s">
        <v>2281</v>
      </c>
      <c r="F1153">
        <v>22</v>
      </c>
      <c r="G1153" t="s">
        <v>67</v>
      </c>
      <c r="H1153" s="9">
        <v>13103110</v>
      </c>
    </row>
    <row r="1154" spans="2:8" x14ac:dyDescent="0.3">
      <c r="B1154">
        <v>2</v>
      </c>
      <c r="C1154" t="s">
        <v>2282</v>
      </c>
      <c r="D1154" t="s">
        <v>76</v>
      </c>
      <c r="E1154" t="s">
        <v>2283</v>
      </c>
      <c r="F1154">
        <v>33</v>
      </c>
      <c r="G1154" t="s">
        <v>156</v>
      </c>
      <c r="H1154" s="9">
        <v>22182944</v>
      </c>
    </row>
    <row r="1155" spans="2:8" x14ac:dyDescent="0.3">
      <c r="B1155">
        <v>739</v>
      </c>
      <c r="C1155" t="s">
        <v>2284</v>
      </c>
      <c r="D1155" t="s">
        <v>76</v>
      </c>
      <c r="E1155" t="s">
        <v>2285</v>
      </c>
      <c r="F1155">
        <v>31</v>
      </c>
      <c r="G1155" t="s">
        <v>67</v>
      </c>
      <c r="H1155" s="9">
        <v>8995458</v>
      </c>
    </row>
    <row r="1156" spans="2:8" x14ac:dyDescent="0.3">
      <c r="B1156">
        <v>1703</v>
      </c>
      <c r="C1156" t="s">
        <v>2286</v>
      </c>
      <c r="D1156" t="s">
        <v>61</v>
      </c>
      <c r="E1156" t="s">
        <v>2287</v>
      </c>
      <c r="F1156">
        <v>34</v>
      </c>
      <c r="G1156" t="s">
        <v>67</v>
      </c>
      <c r="H1156" s="9">
        <v>17304730</v>
      </c>
    </row>
    <row r="1157" spans="2:8" x14ac:dyDescent="0.3">
      <c r="B1157">
        <v>512</v>
      </c>
      <c r="C1157" t="s">
        <v>2288</v>
      </c>
      <c r="D1157" t="s">
        <v>61</v>
      </c>
      <c r="E1157" t="s">
        <v>2289</v>
      </c>
      <c r="F1157">
        <v>24</v>
      </c>
      <c r="G1157" t="s">
        <v>67</v>
      </c>
      <c r="H1157" s="9">
        <v>14659882</v>
      </c>
    </row>
    <row r="1158" spans="2:8" x14ac:dyDescent="0.3">
      <c r="B1158">
        <v>424</v>
      </c>
      <c r="C1158" t="s">
        <v>2290</v>
      </c>
      <c r="D1158" t="s">
        <v>61</v>
      </c>
      <c r="E1158" t="s">
        <v>2291</v>
      </c>
      <c r="F1158">
        <v>29</v>
      </c>
      <c r="G1158" t="s">
        <v>67</v>
      </c>
      <c r="H1158" s="9">
        <v>83559483</v>
      </c>
    </row>
    <row r="1159" spans="2:8" x14ac:dyDescent="0.3">
      <c r="B1159">
        <v>168</v>
      </c>
      <c r="C1159" t="s">
        <v>2292</v>
      </c>
      <c r="D1159" t="s">
        <v>61</v>
      </c>
      <c r="E1159" t="s">
        <v>2293</v>
      </c>
      <c r="F1159">
        <v>24</v>
      </c>
      <c r="G1159" t="s">
        <v>259</v>
      </c>
      <c r="H1159" s="9">
        <v>19863058</v>
      </c>
    </row>
    <row r="1160" spans="2:8" x14ac:dyDescent="0.3">
      <c r="B1160">
        <v>49</v>
      </c>
      <c r="C1160" t="s">
        <v>2294</v>
      </c>
      <c r="D1160" t="s">
        <v>76</v>
      </c>
      <c r="E1160" t="s">
        <v>2295</v>
      </c>
      <c r="F1160">
        <v>24</v>
      </c>
      <c r="G1160" t="s">
        <v>67</v>
      </c>
      <c r="H1160" s="9">
        <v>68118160</v>
      </c>
    </row>
    <row r="1161" spans="2:8" x14ac:dyDescent="0.3">
      <c r="B1161">
        <v>1701</v>
      </c>
      <c r="C1161" t="s">
        <v>2296</v>
      </c>
      <c r="D1161" t="s">
        <v>65</v>
      </c>
      <c r="E1161" t="s">
        <v>2297</v>
      </c>
      <c r="F1161">
        <v>33</v>
      </c>
      <c r="G1161" t="s">
        <v>102</v>
      </c>
      <c r="H1161" s="9">
        <v>87176834</v>
      </c>
    </row>
    <row r="1162" spans="2:8" x14ac:dyDescent="0.3">
      <c r="B1162">
        <v>1569</v>
      </c>
      <c r="C1162" t="s">
        <v>2298</v>
      </c>
      <c r="D1162" t="s">
        <v>61</v>
      </c>
      <c r="E1162" t="s">
        <v>2299</v>
      </c>
      <c r="F1162">
        <v>28</v>
      </c>
      <c r="G1162" t="s">
        <v>194</v>
      </c>
      <c r="H1162" s="9">
        <v>44444484</v>
      </c>
    </row>
    <row r="1163" spans="2:8" x14ac:dyDescent="0.3">
      <c r="B1163">
        <v>1128</v>
      </c>
      <c r="C1163" t="s">
        <v>2300</v>
      </c>
      <c r="D1163" t="s">
        <v>65</v>
      </c>
      <c r="E1163" t="s">
        <v>2301</v>
      </c>
      <c r="F1163">
        <v>29</v>
      </c>
      <c r="G1163" t="s">
        <v>91</v>
      </c>
      <c r="H1163" s="9">
        <v>94942775</v>
      </c>
    </row>
    <row r="1164" spans="2:8" x14ac:dyDescent="0.3">
      <c r="B1164">
        <v>1568</v>
      </c>
      <c r="C1164" t="s">
        <v>2302</v>
      </c>
      <c r="D1164" t="s">
        <v>61</v>
      </c>
      <c r="E1164" t="s">
        <v>2303</v>
      </c>
      <c r="F1164">
        <v>24</v>
      </c>
      <c r="G1164" t="s">
        <v>67</v>
      </c>
      <c r="H1164" s="9">
        <v>64681289</v>
      </c>
    </row>
    <row r="1165" spans="2:8" x14ac:dyDescent="0.3">
      <c r="B1165">
        <v>1042</v>
      </c>
      <c r="C1165" t="s">
        <v>2304</v>
      </c>
      <c r="D1165" t="s">
        <v>61</v>
      </c>
      <c r="E1165" t="s">
        <v>2305</v>
      </c>
      <c r="F1165">
        <v>31</v>
      </c>
      <c r="G1165" t="s">
        <v>102</v>
      </c>
      <c r="H1165" s="9">
        <v>69232416</v>
      </c>
    </row>
    <row r="1166" spans="2:8" x14ac:dyDescent="0.3">
      <c r="B1166">
        <v>367</v>
      </c>
      <c r="C1166" t="s">
        <v>2306</v>
      </c>
      <c r="D1166" t="s">
        <v>76</v>
      </c>
      <c r="E1166" t="s">
        <v>2307</v>
      </c>
      <c r="F1166">
        <v>27</v>
      </c>
      <c r="G1166" t="s">
        <v>67</v>
      </c>
      <c r="H1166" s="9">
        <v>68771747</v>
      </c>
    </row>
    <row r="1167" spans="2:8" x14ac:dyDescent="0.3">
      <c r="B1167">
        <v>396</v>
      </c>
      <c r="C1167" t="s">
        <v>2308</v>
      </c>
      <c r="D1167" t="s">
        <v>61</v>
      </c>
      <c r="E1167" t="s">
        <v>2309</v>
      </c>
      <c r="F1167">
        <v>21</v>
      </c>
      <c r="G1167" t="s">
        <v>156</v>
      </c>
      <c r="H1167" s="9">
        <v>32547600</v>
      </c>
    </row>
    <row r="1168" spans="2:8" x14ac:dyDescent="0.3">
      <c r="B1168">
        <v>1511</v>
      </c>
      <c r="C1168" t="s">
        <v>2310</v>
      </c>
      <c r="D1168" t="s">
        <v>61</v>
      </c>
      <c r="E1168" t="s">
        <v>2311</v>
      </c>
      <c r="F1168">
        <v>30</v>
      </c>
      <c r="G1168" t="s">
        <v>67</v>
      </c>
      <c r="H1168" s="9">
        <v>77698118</v>
      </c>
    </row>
    <row r="1169" spans="2:8" x14ac:dyDescent="0.3">
      <c r="B1169">
        <v>931</v>
      </c>
      <c r="C1169" t="s">
        <v>2312</v>
      </c>
      <c r="D1169" t="s">
        <v>65</v>
      </c>
      <c r="E1169" t="s">
        <v>554</v>
      </c>
      <c r="F1169">
        <v>31</v>
      </c>
      <c r="G1169" t="s">
        <v>67</v>
      </c>
      <c r="H1169" s="9">
        <v>94635054</v>
      </c>
    </row>
    <row r="1170" spans="2:8" x14ac:dyDescent="0.3">
      <c r="B1170">
        <v>709</v>
      </c>
      <c r="C1170" t="s">
        <v>2313</v>
      </c>
      <c r="D1170" t="s">
        <v>65</v>
      </c>
      <c r="E1170" t="s">
        <v>2314</v>
      </c>
      <c r="F1170">
        <v>40</v>
      </c>
      <c r="G1170" t="s">
        <v>259</v>
      </c>
      <c r="H1170" s="9">
        <v>23293536</v>
      </c>
    </row>
    <row r="1171" spans="2:8" x14ac:dyDescent="0.3">
      <c r="B1171">
        <v>1405</v>
      </c>
      <c r="C1171" t="s">
        <v>2315</v>
      </c>
      <c r="D1171" t="s">
        <v>65</v>
      </c>
      <c r="E1171" t="s">
        <v>2316</v>
      </c>
      <c r="F1171">
        <v>32</v>
      </c>
      <c r="G1171" t="s">
        <v>67</v>
      </c>
      <c r="H1171" s="9">
        <v>65229470</v>
      </c>
    </row>
    <row r="1172" spans="2:8" x14ac:dyDescent="0.3">
      <c r="B1172">
        <v>24</v>
      </c>
      <c r="C1172" t="s">
        <v>2317</v>
      </c>
      <c r="D1172" t="s">
        <v>61</v>
      </c>
      <c r="E1172" t="s">
        <v>2318</v>
      </c>
      <c r="F1172">
        <v>27</v>
      </c>
      <c r="G1172" t="s">
        <v>74</v>
      </c>
      <c r="H1172" s="9">
        <v>96192362</v>
      </c>
    </row>
    <row r="1173" spans="2:8" x14ac:dyDescent="0.3">
      <c r="B1173">
        <v>1061</v>
      </c>
      <c r="C1173" t="s">
        <v>2319</v>
      </c>
      <c r="D1173" t="s">
        <v>61</v>
      </c>
      <c r="E1173" t="s">
        <v>2320</v>
      </c>
      <c r="F1173">
        <v>21</v>
      </c>
      <c r="G1173" t="s">
        <v>67</v>
      </c>
      <c r="H1173" s="9">
        <v>64514920</v>
      </c>
    </row>
    <row r="1174" spans="2:8" x14ac:dyDescent="0.3">
      <c r="B1174">
        <v>344</v>
      </c>
      <c r="C1174" t="s">
        <v>2321</v>
      </c>
      <c r="D1174" t="s">
        <v>61</v>
      </c>
      <c r="E1174" t="s">
        <v>2322</v>
      </c>
      <c r="F1174">
        <v>29</v>
      </c>
      <c r="G1174" t="s">
        <v>156</v>
      </c>
      <c r="H1174" s="9">
        <v>33975716</v>
      </c>
    </row>
    <row r="1175" spans="2:8" x14ac:dyDescent="0.3">
      <c r="B1175">
        <v>515</v>
      </c>
      <c r="C1175" t="s">
        <v>2323</v>
      </c>
      <c r="D1175" t="s">
        <v>61</v>
      </c>
      <c r="E1175" t="s">
        <v>2324</v>
      </c>
      <c r="F1175">
        <v>38</v>
      </c>
      <c r="G1175" t="s">
        <v>67</v>
      </c>
      <c r="H1175" s="9">
        <v>87440423</v>
      </c>
    </row>
    <row r="1176" spans="2:8" x14ac:dyDescent="0.3">
      <c r="B1176">
        <v>904</v>
      </c>
      <c r="C1176" t="s">
        <v>497</v>
      </c>
      <c r="D1176" t="s">
        <v>65</v>
      </c>
      <c r="E1176" t="s">
        <v>498</v>
      </c>
      <c r="F1176">
        <v>30</v>
      </c>
      <c r="G1176" t="s">
        <v>88</v>
      </c>
      <c r="H1176" s="9">
        <v>79201860</v>
      </c>
    </row>
    <row r="1177" spans="2:8" x14ac:dyDescent="0.3">
      <c r="B1177">
        <v>453</v>
      </c>
      <c r="C1177" t="s">
        <v>2325</v>
      </c>
      <c r="D1177" t="s">
        <v>65</v>
      </c>
      <c r="E1177" t="s">
        <v>2326</v>
      </c>
      <c r="F1177">
        <v>30</v>
      </c>
      <c r="G1177" t="s">
        <v>67</v>
      </c>
      <c r="H1177" s="9">
        <v>42050816</v>
      </c>
    </row>
    <row r="1178" spans="2:8" x14ac:dyDescent="0.3">
      <c r="B1178">
        <v>1210</v>
      </c>
      <c r="C1178" t="s">
        <v>2327</v>
      </c>
      <c r="D1178" t="s">
        <v>61</v>
      </c>
      <c r="E1178" t="s">
        <v>2328</v>
      </c>
      <c r="F1178">
        <v>26</v>
      </c>
      <c r="G1178" t="s">
        <v>67</v>
      </c>
      <c r="H1178" s="9">
        <v>67060730</v>
      </c>
    </row>
    <row r="1179" spans="2:8" x14ac:dyDescent="0.3">
      <c r="B1179">
        <v>464</v>
      </c>
      <c r="C1179" t="s">
        <v>2329</v>
      </c>
      <c r="D1179" t="s">
        <v>65</v>
      </c>
      <c r="E1179" t="s">
        <v>2330</v>
      </c>
      <c r="F1179">
        <v>30</v>
      </c>
      <c r="G1179" t="s">
        <v>102</v>
      </c>
      <c r="H1179" s="9">
        <v>6516102</v>
      </c>
    </row>
    <row r="1180" spans="2:8" x14ac:dyDescent="0.3">
      <c r="B1180">
        <v>1064</v>
      </c>
      <c r="C1180" t="s">
        <v>2331</v>
      </c>
      <c r="D1180" t="s">
        <v>65</v>
      </c>
      <c r="E1180" t="s">
        <v>2332</v>
      </c>
      <c r="F1180">
        <v>29</v>
      </c>
      <c r="G1180" t="s">
        <v>102</v>
      </c>
      <c r="H1180" s="9">
        <v>61278975</v>
      </c>
    </row>
    <row r="1181" spans="2:8" x14ac:dyDescent="0.3">
      <c r="B1181">
        <v>442</v>
      </c>
      <c r="C1181" t="s">
        <v>2333</v>
      </c>
      <c r="D1181" t="s">
        <v>65</v>
      </c>
      <c r="E1181" t="s">
        <v>2334</v>
      </c>
      <c r="F1181">
        <v>20</v>
      </c>
      <c r="G1181" t="s">
        <v>67</v>
      </c>
      <c r="H1181" s="9">
        <v>70541276</v>
      </c>
    </row>
    <row r="1182" spans="2:8" x14ac:dyDescent="0.3">
      <c r="B1182">
        <v>106</v>
      </c>
      <c r="C1182" t="s">
        <v>2335</v>
      </c>
      <c r="D1182" t="s">
        <v>61</v>
      </c>
      <c r="E1182" t="s">
        <v>2336</v>
      </c>
      <c r="F1182">
        <v>29</v>
      </c>
      <c r="G1182" t="s">
        <v>67</v>
      </c>
      <c r="H1182" s="9">
        <v>30784391</v>
      </c>
    </row>
    <row r="1183" spans="2:8" x14ac:dyDescent="0.3">
      <c r="B1183">
        <v>1652</v>
      </c>
      <c r="C1183" t="s">
        <v>2337</v>
      </c>
      <c r="D1183" t="s">
        <v>76</v>
      </c>
      <c r="E1183" t="s">
        <v>2338</v>
      </c>
      <c r="F1183">
        <v>21</v>
      </c>
      <c r="G1183" t="s">
        <v>67</v>
      </c>
      <c r="H1183" s="9">
        <v>70203773</v>
      </c>
    </row>
    <row r="1184" spans="2:8" x14ac:dyDescent="0.3">
      <c r="B1184">
        <v>311</v>
      </c>
      <c r="C1184" t="s">
        <v>2339</v>
      </c>
      <c r="D1184" t="s">
        <v>61</v>
      </c>
      <c r="E1184" t="s">
        <v>2340</v>
      </c>
      <c r="F1184">
        <v>37</v>
      </c>
      <c r="G1184" t="s">
        <v>67</v>
      </c>
      <c r="H1184" s="9">
        <v>78229573</v>
      </c>
    </row>
    <row r="1185" spans="2:8" x14ac:dyDescent="0.3">
      <c r="B1185">
        <v>151</v>
      </c>
      <c r="C1185" t="s">
        <v>2341</v>
      </c>
      <c r="D1185" t="s">
        <v>61</v>
      </c>
      <c r="E1185" t="s">
        <v>2342</v>
      </c>
      <c r="F1185">
        <v>37</v>
      </c>
      <c r="G1185" t="s">
        <v>259</v>
      </c>
      <c r="H1185" s="9">
        <v>23625487</v>
      </c>
    </row>
    <row r="1186" spans="2:8" x14ac:dyDescent="0.3">
      <c r="B1186">
        <v>929</v>
      </c>
      <c r="C1186" t="s">
        <v>1462</v>
      </c>
      <c r="D1186" t="s">
        <v>61</v>
      </c>
      <c r="E1186" t="s">
        <v>1463</v>
      </c>
      <c r="F1186">
        <v>30</v>
      </c>
      <c r="G1186" t="s">
        <v>153</v>
      </c>
      <c r="H1186" s="9">
        <v>68877342</v>
      </c>
    </row>
    <row r="1187" spans="2:8" x14ac:dyDescent="0.3">
      <c r="B1187">
        <v>586</v>
      </c>
      <c r="C1187" t="s">
        <v>2343</v>
      </c>
      <c r="D1187" t="s">
        <v>61</v>
      </c>
      <c r="E1187" t="s">
        <v>2344</v>
      </c>
      <c r="F1187">
        <v>33</v>
      </c>
      <c r="G1187" t="s">
        <v>67</v>
      </c>
      <c r="H1187" s="9">
        <v>69581259</v>
      </c>
    </row>
    <row r="1188" spans="2:8" x14ac:dyDescent="0.3">
      <c r="B1188">
        <v>1257</v>
      </c>
      <c r="C1188" t="s">
        <v>2345</v>
      </c>
      <c r="D1188" t="s">
        <v>61</v>
      </c>
      <c r="E1188" t="s">
        <v>2346</v>
      </c>
      <c r="F1188">
        <v>31</v>
      </c>
      <c r="G1188" t="s">
        <v>67</v>
      </c>
      <c r="H1188" s="9">
        <v>96453370</v>
      </c>
    </row>
    <row r="1189" spans="2:8" x14ac:dyDescent="0.3">
      <c r="B1189">
        <v>1399</v>
      </c>
      <c r="C1189" t="s">
        <v>2347</v>
      </c>
      <c r="D1189" t="s">
        <v>61</v>
      </c>
      <c r="E1189" t="s">
        <v>1245</v>
      </c>
      <c r="F1189">
        <v>25</v>
      </c>
      <c r="G1189" t="s">
        <v>67</v>
      </c>
      <c r="H1189" s="9">
        <v>96032140</v>
      </c>
    </row>
    <row r="1190" spans="2:8" x14ac:dyDescent="0.3">
      <c r="B1190">
        <v>192</v>
      </c>
      <c r="C1190" t="s">
        <v>2348</v>
      </c>
      <c r="D1190" t="s">
        <v>61</v>
      </c>
      <c r="E1190" t="s">
        <v>2349</v>
      </c>
      <c r="F1190">
        <v>28</v>
      </c>
      <c r="G1190" t="s">
        <v>67</v>
      </c>
      <c r="H1190" s="9">
        <v>88874707</v>
      </c>
    </row>
    <row r="1191" spans="2:8" x14ac:dyDescent="0.3">
      <c r="B1191">
        <v>593</v>
      </c>
      <c r="C1191" t="s">
        <v>2350</v>
      </c>
      <c r="D1191" t="s">
        <v>61</v>
      </c>
      <c r="E1191" t="s">
        <v>2351</v>
      </c>
      <c r="F1191">
        <v>27</v>
      </c>
      <c r="G1191" t="s">
        <v>67</v>
      </c>
      <c r="H1191" s="9">
        <v>98733956</v>
      </c>
    </row>
    <row r="1192" spans="2:8" x14ac:dyDescent="0.3">
      <c r="B1192">
        <v>1560</v>
      </c>
      <c r="C1192" t="s">
        <v>2352</v>
      </c>
      <c r="D1192" t="s">
        <v>65</v>
      </c>
      <c r="E1192" t="s">
        <v>2353</v>
      </c>
      <c r="F1192">
        <v>23</v>
      </c>
      <c r="G1192" t="s">
        <v>88</v>
      </c>
      <c r="H1192" s="9">
        <v>31163844</v>
      </c>
    </row>
    <row r="1193" spans="2:8" x14ac:dyDescent="0.3">
      <c r="B1193">
        <v>33</v>
      </c>
      <c r="C1193" t="s">
        <v>2354</v>
      </c>
      <c r="D1193" t="s">
        <v>61</v>
      </c>
      <c r="E1193" t="s">
        <v>2355</v>
      </c>
      <c r="F1193">
        <v>27</v>
      </c>
      <c r="G1193" t="s">
        <v>67</v>
      </c>
      <c r="H1193" s="9">
        <v>41262857</v>
      </c>
    </row>
    <row r="1194" spans="2:8" x14ac:dyDescent="0.3">
      <c r="B1194">
        <v>1450</v>
      </c>
      <c r="C1194" t="s">
        <v>2356</v>
      </c>
      <c r="D1194" t="s">
        <v>65</v>
      </c>
      <c r="E1194" t="s">
        <v>2357</v>
      </c>
      <c r="F1194">
        <v>23</v>
      </c>
      <c r="G1194" t="s">
        <v>67</v>
      </c>
      <c r="H1194" s="9">
        <v>53256018</v>
      </c>
    </row>
    <row r="1195" spans="2:8" x14ac:dyDescent="0.3">
      <c r="B1195">
        <v>457</v>
      </c>
      <c r="C1195" t="s">
        <v>2358</v>
      </c>
      <c r="D1195" t="s">
        <v>61</v>
      </c>
      <c r="E1195" t="s">
        <v>2359</v>
      </c>
      <c r="F1195">
        <v>29</v>
      </c>
      <c r="G1195" t="s">
        <v>91</v>
      </c>
      <c r="H1195" s="9">
        <v>54122141</v>
      </c>
    </row>
    <row r="1196" spans="2:8" x14ac:dyDescent="0.3">
      <c r="B1196">
        <v>746</v>
      </c>
      <c r="C1196" t="s">
        <v>2360</v>
      </c>
      <c r="D1196" t="s">
        <v>61</v>
      </c>
      <c r="E1196" t="s">
        <v>2361</v>
      </c>
      <c r="F1196">
        <v>36</v>
      </c>
      <c r="G1196" t="s">
        <v>67</v>
      </c>
      <c r="H1196" s="9">
        <v>69055480</v>
      </c>
    </row>
    <row r="1197" spans="2:8" x14ac:dyDescent="0.3">
      <c r="B1197">
        <v>439</v>
      </c>
      <c r="C1197" t="s">
        <v>2362</v>
      </c>
      <c r="D1197" t="s">
        <v>61</v>
      </c>
      <c r="E1197" t="s">
        <v>2363</v>
      </c>
      <c r="F1197">
        <v>35</v>
      </c>
      <c r="G1197" t="s">
        <v>67</v>
      </c>
      <c r="H1197" s="9">
        <v>91932934</v>
      </c>
    </row>
    <row r="1198" spans="2:8" x14ac:dyDescent="0.3">
      <c r="B1198">
        <v>505</v>
      </c>
      <c r="C1198" t="s">
        <v>2364</v>
      </c>
      <c r="D1198" t="s">
        <v>61</v>
      </c>
      <c r="E1198" t="s">
        <v>2365</v>
      </c>
      <c r="F1198">
        <v>20</v>
      </c>
      <c r="G1198" t="s">
        <v>259</v>
      </c>
      <c r="H1198" s="9">
        <v>32747637</v>
      </c>
    </row>
    <row r="1199" spans="2:8" x14ac:dyDescent="0.3">
      <c r="B1199">
        <v>913</v>
      </c>
      <c r="C1199" t="s">
        <v>2366</v>
      </c>
      <c r="D1199" t="s">
        <v>65</v>
      </c>
      <c r="E1199" t="s">
        <v>1591</v>
      </c>
      <c r="F1199">
        <v>22</v>
      </c>
      <c r="G1199" t="s">
        <v>67</v>
      </c>
      <c r="H1199" s="9">
        <v>18723741</v>
      </c>
    </row>
    <row r="1200" spans="2:8" x14ac:dyDescent="0.3">
      <c r="B1200">
        <v>1029</v>
      </c>
      <c r="C1200" t="s">
        <v>2367</v>
      </c>
      <c r="D1200" t="s">
        <v>61</v>
      </c>
      <c r="E1200" t="s">
        <v>2368</v>
      </c>
      <c r="F1200">
        <v>28</v>
      </c>
      <c r="G1200" t="s">
        <v>67</v>
      </c>
      <c r="H1200" s="9">
        <v>7120934</v>
      </c>
    </row>
    <row r="1201" spans="2:8" x14ac:dyDescent="0.3">
      <c r="B1201">
        <v>1457</v>
      </c>
      <c r="C1201" t="s">
        <v>2369</v>
      </c>
      <c r="D1201" t="s">
        <v>61</v>
      </c>
      <c r="E1201" t="s">
        <v>200</v>
      </c>
      <c r="F1201">
        <v>26</v>
      </c>
      <c r="G1201" t="s">
        <v>91</v>
      </c>
      <c r="H1201" s="9">
        <v>1119998</v>
      </c>
    </row>
    <row r="1202" spans="2:8" x14ac:dyDescent="0.3">
      <c r="B1202">
        <v>53</v>
      </c>
      <c r="C1202" t="s">
        <v>2370</v>
      </c>
      <c r="D1202" t="s">
        <v>61</v>
      </c>
      <c r="E1202" t="s">
        <v>2371</v>
      </c>
      <c r="F1202">
        <v>18</v>
      </c>
      <c r="G1202" t="s">
        <v>2060</v>
      </c>
      <c r="H1202" s="9">
        <v>2482875</v>
      </c>
    </row>
    <row r="1203" spans="2:8" x14ac:dyDescent="0.3">
      <c r="B1203">
        <v>540</v>
      </c>
      <c r="C1203" t="s">
        <v>2372</v>
      </c>
      <c r="D1203" t="s">
        <v>65</v>
      </c>
      <c r="E1203" t="s">
        <v>1269</v>
      </c>
      <c r="F1203">
        <v>27</v>
      </c>
      <c r="G1203" t="s">
        <v>67</v>
      </c>
      <c r="H1203" s="9">
        <v>56789181</v>
      </c>
    </row>
    <row r="1204" spans="2:8" x14ac:dyDescent="0.3">
      <c r="B1204">
        <v>8</v>
      </c>
      <c r="C1204" t="s">
        <v>2373</v>
      </c>
      <c r="D1204" t="s">
        <v>65</v>
      </c>
      <c r="E1204" t="s">
        <v>2374</v>
      </c>
      <c r="F1204">
        <v>18</v>
      </c>
      <c r="G1204" t="s">
        <v>67</v>
      </c>
      <c r="H1204" s="9">
        <v>11595988</v>
      </c>
    </row>
    <row r="1205" spans="2:8" x14ac:dyDescent="0.3">
      <c r="B1205">
        <v>1734</v>
      </c>
      <c r="C1205" t="s">
        <v>2375</v>
      </c>
      <c r="D1205" t="s">
        <v>61</v>
      </c>
      <c r="E1205" t="s">
        <v>2376</v>
      </c>
      <c r="F1205">
        <v>34</v>
      </c>
      <c r="G1205" t="s">
        <v>67</v>
      </c>
      <c r="H1205" s="9">
        <v>60658893</v>
      </c>
    </row>
    <row r="1206" spans="2:8" x14ac:dyDescent="0.3">
      <c r="B1206">
        <v>1326</v>
      </c>
      <c r="C1206" t="s">
        <v>2377</v>
      </c>
      <c r="D1206" t="s">
        <v>76</v>
      </c>
      <c r="E1206" t="s">
        <v>2378</v>
      </c>
      <c r="F1206">
        <v>34</v>
      </c>
      <c r="G1206" t="s">
        <v>102</v>
      </c>
      <c r="H1206" s="9">
        <v>55275750</v>
      </c>
    </row>
    <row r="1207" spans="2:8" x14ac:dyDescent="0.3">
      <c r="B1207">
        <v>1779</v>
      </c>
      <c r="C1207" t="s">
        <v>2379</v>
      </c>
      <c r="D1207" t="s">
        <v>65</v>
      </c>
      <c r="E1207" t="s">
        <v>2380</v>
      </c>
      <c r="F1207">
        <v>28</v>
      </c>
      <c r="G1207" t="s">
        <v>102</v>
      </c>
      <c r="H1207" s="9">
        <v>90809187</v>
      </c>
    </row>
    <row r="1208" spans="2:8" x14ac:dyDescent="0.3">
      <c r="B1208">
        <v>1493</v>
      </c>
      <c r="C1208" t="s">
        <v>2381</v>
      </c>
      <c r="D1208" t="s">
        <v>65</v>
      </c>
      <c r="E1208" t="s">
        <v>2382</v>
      </c>
      <c r="F1208">
        <v>35</v>
      </c>
      <c r="G1208" t="s">
        <v>67</v>
      </c>
      <c r="H1208" s="9">
        <v>24467329</v>
      </c>
    </row>
    <row r="1209" spans="2:8" x14ac:dyDescent="0.3">
      <c r="B1209">
        <v>1785</v>
      </c>
      <c r="C1209" t="s">
        <v>2383</v>
      </c>
      <c r="D1209" t="s">
        <v>65</v>
      </c>
      <c r="E1209" t="s">
        <v>2384</v>
      </c>
      <c r="F1209">
        <v>28</v>
      </c>
      <c r="G1209" t="s">
        <v>67</v>
      </c>
      <c r="H1209" s="9">
        <v>89084311</v>
      </c>
    </row>
    <row r="1210" spans="2:8" x14ac:dyDescent="0.3">
      <c r="B1210">
        <v>85</v>
      </c>
      <c r="C1210" t="s">
        <v>2385</v>
      </c>
      <c r="D1210" t="s">
        <v>61</v>
      </c>
      <c r="E1210" t="s">
        <v>2386</v>
      </c>
      <c r="F1210">
        <v>39</v>
      </c>
      <c r="G1210" t="s">
        <v>67</v>
      </c>
      <c r="H1210" s="9">
        <v>99858877</v>
      </c>
    </row>
    <row r="1211" spans="2:8" x14ac:dyDescent="0.3">
      <c r="B1211">
        <v>785</v>
      </c>
      <c r="C1211" t="s">
        <v>2387</v>
      </c>
      <c r="D1211" t="s">
        <v>61</v>
      </c>
      <c r="E1211" t="s">
        <v>2388</v>
      </c>
      <c r="F1211">
        <v>34</v>
      </c>
      <c r="G1211" t="s">
        <v>88</v>
      </c>
      <c r="H1211" s="9">
        <v>28928361</v>
      </c>
    </row>
    <row r="1212" spans="2:8" x14ac:dyDescent="0.3">
      <c r="B1212">
        <v>871</v>
      </c>
      <c r="C1212" t="s">
        <v>648</v>
      </c>
      <c r="D1212" t="s">
        <v>65</v>
      </c>
      <c r="E1212" t="s">
        <v>649</v>
      </c>
      <c r="F1212">
        <v>21</v>
      </c>
      <c r="G1212" t="s">
        <v>67</v>
      </c>
      <c r="H1212" s="9">
        <v>27075631</v>
      </c>
    </row>
    <row r="1213" spans="2:8" x14ac:dyDescent="0.3">
      <c r="B1213">
        <v>736</v>
      </c>
      <c r="C1213" t="s">
        <v>2389</v>
      </c>
      <c r="D1213" t="s">
        <v>61</v>
      </c>
      <c r="E1213" t="s">
        <v>1199</v>
      </c>
      <c r="F1213">
        <v>32</v>
      </c>
      <c r="G1213" t="s">
        <v>194</v>
      </c>
      <c r="H1213" s="9">
        <v>76164586</v>
      </c>
    </row>
    <row r="1214" spans="2:8" x14ac:dyDescent="0.3">
      <c r="B1214">
        <v>1484</v>
      </c>
      <c r="C1214" t="s">
        <v>2390</v>
      </c>
      <c r="D1214" t="s">
        <v>61</v>
      </c>
      <c r="E1214" t="s">
        <v>2391</v>
      </c>
      <c r="F1214">
        <v>25</v>
      </c>
      <c r="G1214" t="s">
        <v>67</v>
      </c>
      <c r="H1214" s="9">
        <v>6863855</v>
      </c>
    </row>
    <row r="1215" spans="2:8" x14ac:dyDescent="0.3">
      <c r="B1215">
        <v>1082</v>
      </c>
      <c r="C1215" t="s">
        <v>2392</v>
      </c>
      <c r="D1215" t="s">
        <v>65</v>
      </c>
      <c r="E1215" t="s">
        <v>2393</v>
      </c>
      <c r="F1215">
        <v>27</v>
      </c>
      <c r="G1215" t="s">
        <v>91</v>
      </c>
      <c r="H1215" s="9">
        <v>27042017</v>
      </c>
    </row>
    <row r="1216" spans="2:8" x14ac:dyDescent="0.3">
      <c r="B1216">
        <v>349</v>
      </c>
      <c r="C1216" t="s">
        <v>2394</v>
      </c>
      <c r="D1216" t="s">
        <v>61</v>
      </c>
      <c r="E1216" t="s">
        <v>2395</v>
      </c>
      <c r="F1216">
        <v>23</v>
      </c>
      <c r="G1216" t="s">
        <v>67</v>
      </c>
      <c r="H1216" s="9">
        <v>65496905</v>
      </c>
    </row>
    <row r="1217" spans="2:8" x14ac:dyDescent="0.3">
      <c r="B1217">
        <v>112</v>
      </c>
      <c r="C1217" t="s">
        <v>2396</v>
      </c>
      <c r="D1217" t="s">
        <v>61</v>
      </c>
      <c r="E1217" t="s">
        <v>2397</v>
      </c>
      <c r="F1217">
        <v>20</v>
      </c>
      <c r="G1217" t="s">
        <v>67</v>
      </c>
      <c r="H1217" s="9">
        <v>25508270</v>
      </c>
    </row>
    <row r="1218" spans="2:8" x14ac:dyDescent="0.3">
      <c r="B1218">
        <v>1016</v>
      </c>
      <c r="C1218" t="s">
        <v>2398</v>
      </c>
      <c r="D1218" t="s">
        <v>61</v>
      </c>
      <c r="E1218" t="s">
        <v>2399</v>
      </c>
      <c r="F1218">
        <v>31</v>
      </c>
      <c r="G1218" t="s">
        <v>194</v>
      </c>
      <c r="H1218" s="9">
        <v>84090047</v>
      </c>
    </row>
    <row r="1219" spans="2:8" x14ac:dyDescent="0.3">
      <c r="B1219">
        <v>644</v>
      </c>
      <c r="C1219" t="s">
        <v>2400</v>
      </c>
      <c r="D1219" t="s">
        <v>61</v>
      </c>
      <c r="E1219" t="s">
        <v>2401</v>
      </c>
      <c r="F1219">
        <v>32</v>
      </c>
      <c r="G1219" t="s">
        <v>102</v>
      </c>
      <c r="H1219" s="9">
        <v>93001416</v>
      </c>
    </row>
    <row r="1220" spans="2:8" x14ac:dyDescent="0.3">
      <c r="B1220">
        <v>1176</v>
      </c>
      <c r="C1220" t="s">
        <v>2402</v>
      </c>
      <c r="D1220" t="s">
        <v>76</v>
      </c>
      <c r="E1220" t="s">
        <v>2403</v>
      </c>
      <c r="F1220">
        <v>36</v>
      </c>
      <c r="G1220" t="s">
        <v>67</v>
      </c>
      <c r="H1220" s="9">
        <v>34691590</v>
      </c>
    </row>
    <row r="1221" spans="2:8" x14ac:dyDescent="0.3">
      <c r="B1221">
        <v>1144</v>
      </c>
      <c r="C1221" t="s">
        <v>2404</v>
      </c>
      <c r="D1221" t="s">
        <v>61</v>
      </c>
      <c r="E1221" t="s">
        <v>2405</v>
      </c>
      <c r="F1221">
        <v>42</v>
      </c>
      <c r="G1221" t="s">
        <v>67</v>
      </c>
      <c r="H1221" s="9">
        <v>48860308</v>
      </c>
    </row>
    <row r="1222" spans="2:8" x14ac:dyDescent="0.3">
      <c r="B1222">
        <v>1650</v>
      </c>
      <c r="C1222" t="s">
        <v>2406</v>
      </c>
      <c r="D1222" t="s">
        <v>61</v>
      </c>
      <c r="E1222" t="s">
        <v>1500</v>
      </c>
      <c r="F1222">
        <v>26</v>
      </c>
      <c r="G1222" t="s">
        <v>156</v>
      </c>
      <c r="H1222" s="9">
        <v>63966887</v>
      </c>
    </row>
    <row r="1223" spans="2:8" x14ac:dyDescent="0.3">
      <c r="B1223">
        <v>945</v>
      </c>
      <c r="C1223" t="s">
        <v>2407</v>
      </c>
      <c r="D1223" t="s">
        <v>76</v>
      </c>
      <c r="E1223" t="s">
        <v>2408</v>
      </c>
      <c r="F1223">
        <v>26</v>
      </c>
      <c r="G1223" t="s">
        <v>63</v>
      </c>
      <c r="H1223" s="9">
        <v>88930972</v>
      </c>
    </row>
    <row r="1224" spans="2:8" x14ac:dyDescent="0.3">
      <c r="B1224">
        <v>864</v>
      </c>
      <c r="C1224" t="s">
        <v>2409</v>
      </c>
      <c r="D1224" t="s">
        <v>76</v>
      </c>
      <c r="E1224" t="s">
        <v>2410</v>
      </c>
      <c r="F1224">
        <v>30</v>
      </c>
      <c r="G1224" t="s">
        <v>67</v>
      </c>
      <c r="H1224" s="9">
        <v>8331990</v>
      </c>
    </row>
    <row r="1225" spans="2:8" x14ac:dyDescent="0.3">
      <c r="B1225">
        <v>282</v>
      </c>
      <c r="C1225" t="s">
        <v>2411</v>
      </c>
      <c r="D1225" t="s">
        <v>76</v>
      </c>
      <c r="E1225" t="s">
        <v>2412</v>
      </c>
      <c r="F1225">
        <v>25</v>
      </c>
      <c r="G1225" t="s">
        <v>67</v>
      </c>
      <c r="H1225" s="9">
        <v>32821583</v>
      </c>
    </row>
    <row r="1226" spans="2:8" x14ac:dyDescent="0.3">
      <c r="B1226">
        <v>551</v>
      </c>
      <c r="C1226" t="s">
        <v>2413</v>
      </c>
      <c r="D1226" t="s">
        <v>61</v>
      </c>
      <c r="E1226" t="s">
        <v>2414</v>
      </c>
      <c r="F1226">
        <v>21</v>
      </c>
      <c r="G1226" t="s">
        <v>67</v>
      </c>
      <c r="H1226" s="9">
        <v>43661343</v>
      </c>
    </row>
    <row r="1227" spans="2:8" x14ac:dyDescent="0.3">
      <c r="B1227">
        <v>1197</v>
      </c>
      <c r="C1227" t="s">
        <v>2415</v>
      </c>
      <c r="D1227" t="s">
        <v>61</v>
      </c>
      <c r="E1227" t="s">
        <v>2416</v>
      </c>
      <c r="F1227">
        <v>20</v>
      </c>
      <c r="G1227" t="s">
        <v>67</v>
      </c>
      <c r="H1227" s="9">
        <v>92532424</v>
      </c>
    </row>
    <row r="1228" spans="2:8" x14ac:dyDescent="0.3">
      <c r="B1228">
        <v>760</v>
      </c>
      <c r="C1228" t="s">
        <v>2417</v>
      </c>
      <c r="D1228" t="s">
        <v>65</v>
      </c>
      <c r="E1228" t="s">
        <v>2418</v>
      </c>
      <c r="F1228">
        <v>28</v>
      </c>
      <c r="G1228" t="s">
        <v>67</v>
      </c>
      <c r="H1228" s="9">
        <v>96346497</v>
      </c>
    </row>
    <row r="1229" spans="2:8" x14ac:dyDescent="0.3">
      <c r="B1229">
        <v>418</v>
      </c>
      <c r="C1229" t="s">
        <v>2419</v>
      </c>
      <c r="D1229" t="s">
        <v>61</v>
      </c>
      <c r="E1229" t="s">
        <v>2420</v>
      </c>
      <c r="F1229">
        <v>20</v>
      </c>
      <c r="G1229" t="s">
        <v>67</v>
      </c>
      <c r="H1229" s="9">
        <v>66703073</v>
      </c>
    </row>
    <row r="1230" spans="2:8" x14ac:dyDescent="0.3">
      <c r="B1230">
        <v>1135</v>
      </c>
      <c r="C1230" t="s">
        <v>2421</v>
      </c>
      <c r="D1230" t="s">
        <v>76</v>
      </c>
      <c r="E1230" t="s">
        <v>2422</v>
      </c>
      <c r="F1230">
        <v>28</v>
      </c>
      <c r="G1230" t="s">
        <v>67</v>
      </c>
      <c r="H1230" s="9">
        <v>40042838</v>
      </c>
    </row>
    <row r="1231" spans="2:8" x14ac:dyDescent="0.3">
      <c r="B1231">
        <v>1363</v>
      </c>
      <c r="C1231" t="s">
        <v>2423</v>
      </c>
      <c r="D1231" t="s">
        <v>61</v>
      </c>
      <c r="E1231" t="s">
        <v>980</v>
      </c>
      <c r="F1231">
        <v>33</v>
      </c>
      <c r="G1231" t="s">
        <v>67</v>
      </c>
      <c r="H1231" s="9">
        <v>96751908</v>
      </c>
    </row>
    <row r="1232" spans="2:8" x14ac:dyDescent="0.3">
      <c r="B1232">
        <v>11</v>
      </c>
      <c r="C1232" t="s">
        <v>2424</v>
      </c>
      <c r="D1232" t="s">
        <v>65</v>
      </c>
      <c r="E1232" t="s">
        <v>2425</v>
      </c>
      <c r="F1232">
        <v>33</v>
      </c>
      <c r="G1232" t="s">
        <v>67</v>
      </c>
      <c r="H1232" s="9">
        <v>85977930</v>
      </c>
    </row>
    <row r="1233" spans="2:8" x14ac:dyDescent="0.3">
      <c r="B1233">
        <v>638</v>
      </c>
      <c r="C1233" t="s">
        <v>2426</v>
      </c>
      <c r="D1233" t="s">
        <v>61</v>
      </c>
      <c r="E1233" t="s">
        <v>2427</v>
      </c>
      <c r="F1233">
        <v>23</v>
      </c>
      <c r="G1233" t="s">
        <v>259</v>
      </c>
      <c r="H1233" s="9">
        <v>7893422</v>
      </c>
    </row>
    <row r="1234" spans="2:8" x14ac:dyDescent="0.3">
      <c r="B1234">
        <v>492</v>
      </c>
      <c r="C1234" t="s">
        <v>2428</v>
      </c>
      <c r="D1234" t="s">
        <v>65</v>
      </c>
      <c r="E1234" t="s">
        <v>2429</v>
      </c>
      <c r="F1234">
        <v>41</v>
      </c>
      <c r="G1234" t="s">
        <v>259</v>
      </c>
      <c r="H1234" s="9">
        <v>8012868</v>
      </c>
    </row>
    <row r="1235" spans="2:8" x14ac:dyDescent="0.3">
      <c r="B1235">
        <v>19</v>
      </c>
      <c r="C1235" t="s">
        <v>2430</v>
      </c>
      <c r="D1235" t="s">
        <v>61</v>
      </c>
      <c r="E1235" t="s">
        <v>2431</v>
      </c>
      <c r="F1235">
        <v>35</v>
      </c>
      <c r="G1235" t="s">
        <v>91</v>
      </c>
      <c r="H1235" s="9">
        <v>1671793</v>
      </c>
    </row>
    <row r="1236" spans="2:8" x14ac:dyDescent="0.3">
      <c r="B1236">
        <v>423</v>
      </c>
      <c r="C1236" t="s">
        <v>2432</v>
      </c>
      <c r="D1236" t="s">
        <v>65</v>
      </c>
      <c r="E1236" t="s">
        <v>2433</v>
      </c>
      <c r="F1236">
        <v>38</v>
      </c>
      <c r="G1236" t="s">
        <v>67</v>
      </c>
      <c r="H1236" s="9">
        <v>2556877</v>
      </c>
    </row>
    <row r="1237" spans="2:8" x14ac:dyDescent="0.3">
      <c r="B1237">
        <v>603</v>
      </c>
      <c r="C1237" t="s">
        <v>2434</v>
      </c>
      <c r="D1237" t="s">
        <v>61</v>
      </c>
      <c r="E1237" t="s">
        <v>2435</v>
      </c>
      <c r="F1237">
        <v>38</v>
      </c>
      <c r="G1237" t="s">
        <v>156</v>
      </c>
      <c r="H1237" s="9">
        <v>77843103</v>
      </c>
    </row>
    <row r="1238" spans="2:8" x14ac:dyDescent="0.3">
      <c r="B1238">
        <v>602</v>
      </c>
      <c r="C1238" t="s">
        <v>2436</v>
      </c>
      <c r="D1238" t="s">
        <v>61</v>
      </c>
      <c r="E1238" t="s">
        <v>2437</v>
      </c>
      <c r="F1238">
        <v>37</v>
      </c>
      <c r="G1238" t="s">
        <v>67</v>
      </c>
      <c r="H1238" s="9">
        <v>40166887</v>
      </c>
    </row>
    <row r="1239" spans="2:8" x14ac:dyDescent="0.3">
      <c r="B1239">
        <v>422</v>
      </c>
      <c r="C1239" t="s">
        <v>2438</v>
      </c>
      <c r="D1239" t="s">
        <v>65</v>
      </c>
      <c r="E1239" t="s">
        <v>2439</v>
      </c>
      <c r="F1239">
        <v>35</v>
      </c>
      <c r="G1239" t="s">
        <v>67</v>
      </c>
      <c r="H1239" s="9">
        <v>84443000</v>
      </c>
    </row>
    <row r="1240" spans="2:8" x14ac:dyDescent="0.3">
      <c r="B1240">
        <v>991</v>
      </c>
      <c r="C1240" t="s">
        <v>685</v>
      </c>
      <c r="D1240" t="s">
        <v>61</v>
      </c>
      <c r="E1240" t="s">
        <v>686</v>
      </c>
      <c r="F1240">
        <v>34</v>
      </c>
      <c r="G1240" t="s">
        <v>67</v>
      </c>
      <c r="H1240" s="9">
        <v>27660460</v>
      </c>
    </row>
    <row r="1241" spans="2:8" x14ac:dyDescent="0.3">
      <c r="B1241">
        <v>1218</v>
      </c>
      <c r="C1241" t="s">
        <v>2440</v>
      </c>
      <c r="D1241" t="s">
        <v>61</v>
      </c>
      <c r="E1241" t="s">
        <v>2441</v>
      </c>
      <c r="F1241">
        <v>28</v>
      </c>
      <c r="G1241" t="s">
        <v>67</v>
      </c>
      <c r="H1241" s="9">
        <v>13839708</v>
      </c>
    </row>
    <row r="1242" spans="2:8" x14ac:dyDescent="0.3">
      <c r="B1242">
        <v>45</v>
      </c>
      <c r="C1242" t="s">
        <v>2442</v>
      </c>
      <c r="D1242" t="s">
        <v>65</v>
      </c>
      <c r="E1242" t="s">
        <v>2443</v>
      </c>
      <c r="F1242">
        <v>26</v>
      </c>
      <c r="G1242" t="s">
        <v>153</v>
      </c>
      <c r="H1242" s="9">
        <v>91636470</v>
      </c>
    </row>
    <row r="1243" spans="2:8" x14ac:dyDescent="0.3">
      <c r="B1243">
        <v>1002</v>
      </c>
      <c r="C1243" t="s">
        <v>2444</v>
      </c>
      <c r="D1243" t="s">
        <v>61</v>
      </c>
      <c r="E1243" t="s">
        <v>2445</v>
      </c>
      <c r="F1243">
        <v>24</v>
      </c>
      <c r="G1243" t="s">
        <v>67</v>
      </c>
      <c r="H1243" s="9">
        <v>79247144</v>
      </c>
    </row>
    <row r="1244" spans="2:8" x14ac:dyDescent="0.3">
      <c r="B1244">
        <v>672</v>
      </c>
      <c r="C1244" t="s">
        <v>2446</v>
      </c>
      <c r="D1244" t="s">
        <v>76</v>
      </c>
      <c r="E1244" t="s">
        <v>2447</v>
      </c>
      <c r="F1244">
        <v>22</v>
      </c>
      <c r="G1244" t="s">
        <v>67</v>
      </c>
      <c r="H1244" s="9">
        <v>31184971</v>
      </c>
    </row>
    <row r="1245" spans="2:8" x14ac:dyDescent="0.3">
      <c r="B1245">
        <v>738</v>
      </c>
      <c r="C1245" t="s">
        <v>2448</v>
      </c>
      <c r="D1245" t="s">
        <v>65</v>
      </c>
      <c r="E1245" t="s">
        <v>2449</v>
      </c>
      <c r="F1245">
        <v>31</v>
      </c>
      <c r="G1245" t="s">
        <v>153</v>
      </c>
      <c r="H1245" s="9">
        <v>43471394</v>
      </c>
    </row>
    <row r="1246" spans="2:8" x14ac:dyDescent="0.3">
      <c r="B1246">
        <v>1017</v>
      </c>
      <c r="C1246" t="s">
        <v>2450</v>
      </c>
      <c r="D1246" t="s">
        <v>61</v>
      </c>
      <c r="E1246" t="s">
        <v>2451</v>
      </c>
      <c r="F1246">
        <v>28</v>
      </c>
      <c r="G1246" t="s">
        <v>91</v>
      </c>
      <c r="H1246" s="9">
        <v>94693832</v>
      </c>
    </row>
    <row r="1247" spans="2:8" x14ac:dyDescent="0.3">
      <c r="B1247">
        <v>336</v>
      </c>
      <c r="C1247" t="s">
        <v>2452</v>
      </c>
      <c r="D1247" t="s">
        <v>65</v>
      </c>
      <c r="E1247" t="s">
        <v>2182</v>
      </c>
      <c r="F1247">
        <v>24</v>
      </c>
      <c r="G1247" t="s">
        <v>67</v>
      </c>
      <c r="H1247" s="9">
        <v>86312763</v>
      </c>
    </row>
    <row r="1248" spans="2:8" x14ac:dyDescent="0.3">
      <c r="B1248">
        <v>1300</v>
      </c>
      <c r="C1248" t="s">
        <v>2453</v>
      </c>
      <c r="D1248" t="s">
        <v>61</v>
      </c>
      <c r="E1248" t="s">
        <v>2454</v>
      </c>
      <c r="F1248">
        <v>37</v>
      </c>
      <c r="G1248" t="s">
        <v>67</v>
      </c>
      <c r="H1248" s="9">
        <v>15347297</v>
      </c>
    </row>
    <row r="1249" spans="2:8" x14ac:dyDescent="0.3">
      <c r="B1249">
        <v>617</v>
      </c>
      <c r="C1249" t="s">
        <v>2455</v>
      </c>
      <c r="D1249" t="s">
        <v>61</v>
      </c>
      <c r="E1249" t="s">
        <v>2456</v>
      </c>
      <c r="F1249">
        <v>40</v>
      </c>
      <c r="G1249" t="s">
        <v>102</v>
      </c>
      <c r="H1249" s="9">
        <v>65942871</v>
      </c>
    </row>
    <row r="1250" spans="2:8" x14ac:dyDescent="0.3">
      <c r="B1250">
        <v>273</v>
      </c>
      <c r="C1250" t="s">
        <v>2457</v>
      </c>
      <c r="D1250" t="s">
        <v>61</v>
      </c>
      <c r="E1250" t="s">
        <v>2458</v>
      </c>
      <c r="F1250">
        <v>28</v>
      </c>
      <c r="G1250" t="s">
        <v>67</v>
      </c>
      <c r="H1250" s="9">
        <v>97766690</v>
      </c>
    </row>
    <row r="1251" spans="2:8" x14ac:dyDescent="0.3">
      <c r="B1251">
        <v>801</v>
      </c>
      <c r="C1251" t="s">
        <v>2459</v>
      </c>
      <c r="D1251" t="s">
        <v>61</v>
      </c>
      <c r="E1251" t="s">
        <v>2460</v>
      </c>
      <c r="F1251">
        <v>20</v>
      </c>
      <c r="G1251" t="s">
        <v>67</v>
      </c>
      <c r="H1251" s="9">
        <v>69007014</v>
      </c>
    </row>
    <row r="1252" spans="2:8" x14ac:dyDescent="0.3">
      <c r="B1252">
        <v>284</v>
      </c>
      <c r="C1252" t="s">
        <v>2461</v>
      </c>
      <c r="D1252" t="s">
        <v>61</v>
      </c>
      <c r="E1252" t="s">
        <v>2462</v>
      </c>
      <c r="F1252">
        <v>27</v>
      </c>
      <c r="G1252" t="s">
        <v>67</v>
      </c>
      <c r="H1252" s="9">
        <v>30934387</v>
      </c>
    </row>
    <row r="1253" spans="2:8" x14ac:dyDescent="0.3">
      <c r="B1253">
        <v>404</v>
      </c>
      <c r="C1253" t="s">
        <v>2463</v>
      </c>
      <c r="D1253" t="s">
        <v>61</v>
      </c>
      <c r="E1253" t="s">
        <v>2464</v>
      </c>
      <c r="F1253">
        <v>21</v>
      </c>
      <c r="G1253" t="s">
        <v>67</v>
      </c>
      <c r="H1253" s="9">
        <v>34705825</v>
      </c>
    </row>
    <row r="1254" spans="2:8" x14ac:dyDescent="0.3">
      <c r="B1254">
        <v>1612</v>
      </c>
      <c r="C1254" t="s">
        <v>2465</v>
      </c>
      <c r="D1254" t="s">
        <v>76</v>
      </c>
      <c r="E1254" t="s">
        <v>2466</v>
      </c>
      <c r="F1254">
        <v>45</v>
      </c>
      <c r="G1254" t="s">
        <v>67</v>
      </c>
      <c r="H1254" s="9">
        <v>47252294</v>
      </c>
    </row>
  </sheetData>
  <autoFilter ref="B1:H1254" xr:uid="{70390FB9-6373-40E5-823B-D1DC74686722}"/>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
  <sheetViews>
    <sheetView workbookViewId="0"/>
  </sheetViews>
  <sheetFormatPr defaultRowHeight="14.4" x14ac:dyDescent="0.3"/>
  <sheetData>
    <row r="5" spans="1:1" x14ac:dyDescent="0.3">
      <c r="A5" t="s">
        <v>2467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4:R420"/>
  <sheetViews>
    <sheetView topLeftCell="C1" workbookViewId="0">
      <selection activeCell="O426" sqref="O426"/>
    </sheetView>
  </sheetViews>
  <sheetFormatPr defaultRowHeight="14.4" x14ac:dyDescent="0.3"/>
  <cols>
    <col min="6" max="6" width="8.21875" bestFit="1" customWidth="1"/>
    <col min="7" max="7" width="16.109375" bestFit="1" customWidth="1"/>
    <col min="8" max="8" width="28.44140625" bestFit="1" customWidth="1"/>
    <col min="9" max="9" width="10.6640625" bestFit="1" customWidth="1"/>
    <col min="10" max="10" width="15.21875" bestFit="1" customWidth="1"/>
    <col min="11" max="11" width="24.6640625" bestFit="1" customWidth="1"/>
    <col min="14" max="14" width="16.33203125" bestFit="1" customWidth="1"/>
    <col min="15" max="15" width="11.33203125" style="11" bestFit="1" customWidth="1"/>
  </cols>
  <sheetData>
    <row r="4" spans="5:18" x14ac:dyDescent="0.3">
      <c r="F4" s="1" t="s">
        <v>2468</v>
      </c>
      <c r="G4" s="1" t="s">
        <v>2469</v>
      </c>
      <c r="H4" s="1" t="s">
        <v>2470</v>
      </c>
      <c r="I4" s="1" t="s">
        <v>2925</v>
      </c>
      <c r="J4" s="1" t="s">
        <v>2471</v>
      </c>
      <c r="K4" s="1" t="s">
        <v>2926</v>
      </c>
      <c r="L4" s="1" t="s">
        <v>2472</v>
      </c>
      <c r="M4" s="1" t="s">
        <v>2473</v>
      </c>
      <c r="N4" s="1" t="s">
        <v>2474</v>
      </c>
      <c r="O4" s="10" t="s">
        <v>2475</v>
      </c>
    </row>
    <row r="5" spans="5:18" x14ac:dyDescent="0.3">
      <c r="E5" s="1">
        <v>25</v>
      </c>
      <c r="F5" t="s">
        <v>2476</v>
      </c>
      <c r="G5" t="s">
        <v>2477</v>
      </c>
      <c r="H5" t="s">
        <v>2478</v>
      </c>
      <c r="I5">
        <v>1994</v>
      </c>
      <c r="J5">
        <v>1</v>
      </c>
      <c r="K5">
        <v>10</v>
      </c>
      <c r="L5">
        <v>19940</v>
      </c>
      <c r="M5">
        <v>0.03</v>
      </c>
      <c r="N5">
        <v>19341.8</v>
      </c>
      <c r="O5" s="11" t="s">
        <v>2479</v>
      </c>
      <c r="P5">
        <f>WEEKDAY(O5,2)</f>
        <v>7</v>
      </c>
      <c r="Q5">
        <f>IF((O5&gt;="2017-09-24")*(O5&lt;="2019-12-02"),1,0)</f>
        <v>0</v>
      </c>
      <c r="R5">
        <f>J5*K5</f>
        <v>10</v>
      </c>
    </row>
    <row r="6" spans="5:18" x14ac:dyDescent="0.3">
      <c r="E6" s="1">
        <v>20</v>
      </c>
      <c r="F6" t="s">
        <v>2480</v>
      </c>
      <c r="G6" t="s">
        <v>2481</v>
      </c>
      <c r="H6" t="s">
        <v>2482</v>
      </c>
      <c r="I6">
        <v>2198</v>
      </c>
      <c r="J6">
        <v>1</v>
      </c>
      <c r="K6">
        <v>35</v>
      </c>
      <c r="L6">
        <v>76930</v>
      </c>
      <c r="M6">
        <v>0.12</v>
      </c>
      <c r="N6">
        <v>67698.399999999994</v>
      </c>
      <c r="O6" s="11" t="s">
        <v>2483</v>
      </c>
      <c r="P6" s="7">
        <f t="shared" ref="P6:P69" si="0">WEEKDAY(O6,2)</f>
        <v>2</v>
      </c>
      <c r="Q6" s="7">
        <f t="shared" ref="Q6:Q69" si="1">IF((O6&gt;="2017-09-24")*(O6&lt;="2019-12-02"),1,0)</f>
        <v>0</v>
      </c>
      <c r="R6" s="7">
        <f t="shared" ref="R6:R69" si="2">J6*K6</f>
        <v>35</v>
      </c>
    </row>
    <row r="7" spans="5:18" x14ac:dyDescent="0.3">
      <c r="E7" s="1">
        <v>53</v>
      </c>
      <c r="F7" t="s">
        <v>2484</v>
      </c>
      <c r="G7" t="s">
        <v>2485</v>
      </c>
      <c r="H7" t="s">
        <v>2486</v>
      </c>
      <c r="I7">
        <v>1923</v>
      </c>
      <c r="J7">
        <v>0.5</v>
      </c>
      <c r="K7">
        <v>35</v>
      </c>
      <c r="L7">
        <v>67305</v>
      </c>
      <c r="M7">
        <v>0.06</v>
      </c>
      <c r="N7">
        <v>63266.7</v>
      </c>
      <c r="O7" s="11" t="s">
        <v>2487</v>
      </c>
      <c r="P7" s="7">
        <f t="shared" si="0"/>
        <v>6</v>
      </c>
      <c r="Q7" s="7">
        <f t="shared" si="1"/>
        <v>0</v>
      </c>
      <c r="R7" s="7">
        <f t="shared" si="2"/>
        <v>17.5</v>
      </c>
    </row>
    <row r="8" spans="5:18" x14ac:dyDescent="0.3">
      <c r="E8" s="1">
        <v>8</v>
      </c>
      <c r="F8" t="s">
        <v>2488</v>
      </c>
      <c r="G8" t="s">
        <v>2489</v>
      </c>
      <c r="H8" t="s">
        <v>2490</v>
      </c>
      <c r="I8">
        <v>847</v>
      </c>
      <c r="J8">
        <v>0.5</v>
      </c>
      <c r="K8">
        <v>15</v>
      </c>
      <c r="L8">
        <v>12705</v>
      </c>
      <c r="M8">
        <v>0</v>
      </c>
      <c r="N8">
        <v>12705</v>
      </c>
      <c r="O8" s="11" t="s">
        <v>2491</v>
      </c>
      <c r="P8" s="7">
        <f t="shared" si="0"/>
        <v>3</v>
      </c>
      <c r="Q8" s="7">
        <f t="shared" si="1"/>
        <v>1</v>
      </c>
      <c r="R8" s="7">
        <f t="shared" si="2"/>
        <v>7.5</v>
      </c>
    </row>
    <row r="9" spans="5:18" x14ac:dyDescent="0.3">
      <c r="E9" s="1">
        <v>7</v>
      </c>
      <c r="F9" t="s">
        <v>2484</v>
      </c>
      <c r="G9" t="s">
        <v>2485</v>
      </c>
      <c r="H9" t="s">
        <v>2486</v>
      </c>
      <c r="I9">
        <v>1923</v>
      </c>
      <c r="J9">
        <v>0.5</v>
      </c>
      <c r="K9">
        <v>25</v>
      </c>
      <c r="L9">
        <v>48075</v>
      </c>
      <c r="M9">
        <v>0.06</v>
      </c>
      <c r="N9">
        <v>45190.5</v>
      </c>
      <c r="O9" s="11" t="s">
        <v>2492</v>
      </c>
      <c r="P9" s="7">
        <f t="shared" si="0"/>
        <v>1</v>
      </c>
      <c r="Q9" s="7">
        <f t="shared" si="1"/>
        <v>0</v>
      </c>
      <c r="R9" s="7">
        <f t="shared" si="2"/>
        <v>12.5</v>
      </c>
    </row>
    <row r="10" spans="5:18" x14ac:dyDescent="0.3">
      <c r="E10" s="1">
        <v>51</v>
      </c>
      <c r="F10" t="s">
        <v>2493</v>
      </c>
      <c r="G10" t="s">
        <v>2494</v>
      </c>
      <c r="H10" t="s">
        <v>2495</v>
      </c>
      <c r="I10">
        <v>2211</v>
      </c>
      <c r="J10">
        <v>1</v>
      </c>
      <c r="K10">
        <v>25</v>
      </c>
      <c r="L10">
        <v>55275</v>
      </c>
      <c r="M10">
        <v>0.09</v>
      </c>
      <c r="N10">
        <v>50300.25</v>
      </c>
      <c r="O10" s="11" t="s">
        <v>2496</v>
      </c>
      <c r="P10" s="7">
        <f t="shared" si="0"/>
        <v>6</v>
      </c>
      <c r="Q10" s="7">
        <f t="shared" si="1"/>
        <v>0</v>
      </c>
      <c r="R10" s="7">
        <f t="shared" si="2"/>
        <v>25</v>
      </c>
    </row>
    <row r="11" spans="5:18" x14ac:dyDescent="0.3">
      <c r="E11" s="1">
        <v>30</v>
      </c>
      <c r="F11" t="s">
        <v>2497</v>
      </c>
      <c r="G11" t="s">
        <v>2498</v>
      </c>
      <c r="H11" t="s">
        <v>2499</v>
      </c>
      <c r="I11">
        <v>1730</v>
      </c>
      <c r="J11">
        <v>0.5</v>
      </c>
      <c r="K11">
        <v>5</v>
      </c>
      <c r="L11">
        <v>8650</v>
      </c>
      <c r="M11">
        <v>0</v>
      </c>
      <c r="N11">
        <v>8650</v>
      </c>
      <c r="O11" s="11" t="s">
        <v>2500</v>
      </c>
      <c r="P11" s="7">
        <f t="shared" si="0"/>
        <v>5</v>
      </c>
      <c r="Q11" s="7">
        <f t="shared" si="1"/>
        <v>0</v>
      </c>
      <c r="R11" s="7">
        <f t="shared" si="2"/>
        <v>2.5</v>
      </c>
    </row>
    <row r="12" spans="5:18" x14ac:dyDescent="0.3">
      <c r="E12" s="1">
        <v>22</v>
      </c>
      <c r="F12" t="s">
        <v>2501</v>
      </c>
      <c r="G12" t="s">
        <v>2502</v>
      </c>
      <c r="H12" t="s">
        <v>2502</v>
      </c>
      <c r="I12">
        <v>4889</v>
      </c>
      <c r="J12">
        <v>1</v>
      </c>
      <c r="K12">
        <v>18</v>
      </c>
      <c r="L12">
        <v>88002</v>
      </c>
      <c r="M12">
        <v>0.12</v>
      </c>
      <c r="N12">
        <v>77441.759999999995</v>
      </c>
      <c r="O12" s="11" t="s">
        <v>2503</v>
      </c>
      <c r="P12" s="7">
        <f t="shared" si="0"/>
        <v>1</v>
      </c>
      <c r="Q12" s="7">
        <f t="shared" si="1"/>
        <v>1</v>
      </c>
      <c r="R12" s="7">
        <f t="shared" si="2"/>
        <v>18</v>
      </c>
    </row>
    <row r="13" spans="5:18" x14ac:dyDescent="0.3">
      <c r="E13" s="1">
        <v>54</v>
      </c>
      <c r="F13" t="s">
        <v>2488</v>
      </c>
      <c r="G13" t="s">
        <v>2489</v>
      </c>
      <c r="H13" t="s">
        <v>2490</v>
      </c>
      <c r="I13">
        <v>847</v>
      </c>
      <c r="J13">
        <v>0.5</v>
      </c>
      <c r="K13">
        <v>15</v>
      </c>
      <c r="L13">
        <v>12705</v>
      </c>
      <c r="M13">
        <v>0</v>
      </c>
      <c r="N13">
        <v>12705</v>
      </c>
      <c r="O13" s="11" t="s">
        <v>2504</v>
      </c>
      <c r="P13" s="7">
        <f t="shared" si="0"/>
        <v>6</v>
      </c>
      <c r="Q13" s="7">
        <f t="shared" si="1"/>
        <v>0</v>
      </c>
      <c r="R13" s="7">
        <f t="shared" si="2"/>
        <v>7.5</v>
      </c>
    </row>
    <row r="14" spans="5:18" x14ac:dyDescent="0.3">
      <c r="E14" s="1">
        <v>9</v>
      </c>
      <c r="F14" t="s">
        <v>2505</v>
      </c>
      <c r="G14" t="s">
        <v>2494</v>
      </c>
      <c r="H14" t="s">
        <v>2494</v>
      </c>
      <c r="I14">
        <v>699</v>
      </c>
      <c r="J14">
        <v>1</v>
      </c>
      <c r="K14">
        <v>10</v>
      </c>
      <c r="L14">
        <v>6990</v>
      </c>
      <c r="M14">
        <v>0</v>
      </c>
      <c r="N14">
        <v>6990</v>
      </c>
      <c r="O14" s="11" t="s">
        <v>2506</v>
      </c>
      <c r="P14" s="7">
        <f t="shared" si="0"/>
        <v>4</v>
      </c>
      <c r="Q14" s="7">
        <f t="shared" si="1"/>
        <v>1</v>
      </c>
      <c r="R14" s="7">
        <f t="shared" si="2"/>
        <v>10</v>
      </c>
    </row>
    <row r="15" spans="5:18" x14ac:dyDescent="0.3">
      <c r="E15" s="1">
        <v>20</v>
      </c>
      <c r="F15" t="s">
        <v>2480</v>
      </c>
      <c r="G15" t="s">
        <v>2481</v>
      </c>
      <c r="H15" t="s">
        <v>2482</v>
      </c>
      <c r="I15">
        <v>2198</v>
      </c>
      <c r="J15">
        <v>1</v>
      </c>
      <c r="K15">
        <v>35</v>
      </c>
      <c r="L15">
        <v>76930</v>
      </c>
      <c r="M15">
        <v>0.12</v>
      </c>
      <c r="N15">
        <v>67698.399999999994</v>
      </c>
      <c r="O15" s="11" t="s">
        <v>2507</v>
      </c>
      <c r="P15" s="7">
        <f t="shared" si="0"/>
        <v>1</v>
      </c>
      <c r="Q15" s="7">
        <f t="shared" si="1"/>
        <v>1</v>
      </c>
      <c r="R15" s="7">
        <f t="shared" si="2"/>
        <v>35</v>
      </c>
    </row>
    <row r="16" spans="5:18" x14ac:dyDescent="0.3">
      <c r="E16" s="1">
        <v>53</v>
      </c>
      <c r="F16" t="s">
        <v>2484</v>
      </c>
      <c r="G16" t="s">
        <v>2485</v>
      </c>
      <c r="H16" t="s">
        <v>2486</v>
      </c>
      <c r="I16">
        <v>1923</v>
      </c>
      <c r="J16">
        <v>0.5</v>
      </c>
      <c r="K16">
        <v>35</v>
      </c>
      <c r="L16">
        <v>67305</v>
      </c>
      <c r="M16">
        <v>0.06</v>
      </c>
      <c r="N16">
        <v>63266.7</v>
      </c>
      <c r="O16" s="11" t="s">
        <v>2508</v>
      </c>
      <c r="P16" s="7">
        <f t="shared" si="0"/>
        <v>6</v>
      </c>
      <c r="Q16" s="7">
        <f t="shared" si="1"/>
        <v>1</v>
      </c>
      <c r="R16" s="7">
        <f t="shared" si="2"/>
        <v>17.5</v>
      </c>
    </row>
    <row r="17" spans="5:18" x14ac:dyDescent="0.3">
      <c r="E17" s="1">
        <v>52</v>
      </c>
      <c r="F17" t="s">
        <v>2509</v>
      </c>
      <c r="G17" t="s">
        <v>2510</v>
      </c>
      <c r="H17" t="s">
        <v>2511</v>
      </c>
      <c r="I17">
        <v>1182</v>
      </c>
      <c r="J17">
        <v>0.5</v>
      </c>
      <c r="K17">
        <v>17</v>
      </c>
      <c r="L17">
        <v>20094</v>
      </c>
      <c r="M17">
        <v>0.03</v>
      </c>
      <c r="N17">
        <v>19491.18</v>
      </c>
      <c r="O17" s="11" t="s">
        <v>2512</v>
      </c>
      <c r="P17" s="7">
        <f t="shared" si="0"/>
        <v>1</v>
      </c>
      <c r="Q17" s="7">
        <f t="shared" si="1"/>
        <v>0</v>
      </c>
      <c r="R17" s="7">
        <f t="shared" si="2"/>
        <v>8.5</v>
      </c>
    </row>
    <row r="18" spans="5:18" x14ac:dyDescent="0.3">
      <c r="E18" s="1">
        <v>3</v>
      </c>
      <c r="F18" t="s">
        <v>2513</v>
      </c>
      <c r="G18" t="s">
        <v>2510</v>
      </c>
      <c r="H18" t="s">
        <v>2510</v>
      </c>
      <c r="I18">
        <v>807</v>
      </c>
      <c r="J18">
        <v>0.5</v>
      </c>
      <c r="K18">
        <v>18</v>
      </c>
      <c r="L18">
        <v>14526</v>
      </c>
      <c r="M18">
        <v>0</v>
      </c>
      <c r="N18">
        <v>14526</v>
      </c>
      <c r="O18" s="11" t="s">
        <v>2514</v>
      </c>
      <c r="P18" s="7">
        <f t="shared" si="0"/>
        <v>4</v>
      </c>
      <c r="Q18" s="7">
        <f t="shared" si="1"/>
        <v>0</v>
      </c>
      <c r="R18" s="7">
        <f t="shared" si="2"/>
        <v>9</v>
      </c>
    </row>
    <row r="19" spans="5:18" x14ac:dyDescent="0.3">
      <c r="E19" s="1">
        <v>37</v>
      </c>
      <c r="F19" t="s">
        <v>2493</v>
      </c>
      <c r="G19" t="s">
        <v>2494</v>
      </c>
      <c r="H19" t="s">
        <v>2495</v>
      </c>
      <c r="I19">
        <v>2211</v>
      </c>
      <c r="J19">
        <v>1</v>
      </c>
      <c r="K19">
        <v>25</v>
      </c>
      <c r="L19">
        <v>55275</v>
      </c>
      <c r="M19">
        <v>0.09</v>
      </c>
      <c r="N19">
        <v>50300.25</v>
      </c>
      <c r="O19" s="11" t="s">
        <v>2508</v>
      </c>
      <c r="P19" s="7">
        <f t="shared" si="0"/>
        <v>6</v>
      </c>
      <c r="Q19" s="7">
        <f t="shared" si="1"/>
        <v>1</v>
      </c>
      <c r="R19" s="7">
        <f t="shared" si="2"/>
        <v>25</v>
      </c>
    </row>
    <row r="20" spans="5:18" x14ac:dyDescent="0.3">
      <c r="E20" s="1">
        <v>14</v>
      </c>
      <c r="F20" t="s">
        <v>2515</v>
      </c>
      <c r="G20" t="s">
        <v>2498</v>
      </c>
      <c r="H20" t="s">
        <v>2498</v>
      </c>
      <c r="I20">
        <v>770</v>
      </c>
      <c r="J20">
        <v>0.5</v>
      </c>
      <c r="K20">
        <v>20</v>
      </c>
      <c r="L20">
        <v>15400</v>
      </c>
      <c r="M20">
        <v>0.03</v>
      </c>
      <c r="N20">
        <v>14938</v>
      </c>
      <c r="O20" s="11" t="s">
        <v>2516</v>
      </c>
      <c r="P20" s="7">
        <f t="shared" si="0"/>
        <v>7</v>
      </c>
      <c r="Q20" s="7">
        <f t="shared" si="1"/>
        <v>0</v>
      </c>
      <c r="R20" s="7">
        <f t="shared" si="2"/>
        <v>10</v>
      </c>
    </row>
    <row r="21" spans="5:18" x14ac:dyDescent="0.3">
      <c r="E21" s="1">
        <v>17</v>
      </c>
      <c r="F21" t="s">
        <v>2517</v>
      </c>
      <c r="G21" t="s">
        <v>2510</v>
      </c>
      <c r="H21" t="s">
        <v>2518</v>
      </c>
      <c r="I21">
        <v>967</v>
      </c>
      <c r="J21">
        <v>1</v>
      </c>
      <c r="K21">
        <v>12</v>
      </c>
      <c r="L21">
        <v>11604</v>
      </c>
      <c r="M21">
        <v>0</v>
      </c>
      <c r="N21">
        <v>11604</v>
      </c>
      <c r="O21" s="11" t="s">
        <v>2519</v>
      </c>
      <c r="P21" s="7">
        <f t="shared" si="0"/>
        <v>4</v>
      </c>
      <c r="Q21" s="7">
        <f t="shared" si="1"/>
        <v>1</v>
      </c>
      <c r="R21" s="7">
        <f t="shared" si="2"/>
        <v>12</v>
      </c>
    </row>
    <row r="22" spans="5:18" x14ac:dyDescent="0.3">
      <c r="E22" s="1">
        <v>35</v>
      </c>
      <c r="F22" t="s">
        <v>2520</v>
      </c>
      <c r="G22" t="s">
        <v>2521</v>
      </c>
      <c r="H22" t="s">
        <v>2522</v>
      </c>
      <c r="I22">
        <v>617</v>
      </c>
      <c r="J22">
        <v>1</v>
      </c>
      <c r="K22">
        <v>10</v>
      </c>
      <c r="L22">
        <v>6170</v>
      </c>
      <c r="M22">
        <v>0</v>
      </c>
      <c r="N22">
        <v>6170</v>
      </c>
      <c r="O22" s="11" t="s">
        <v>2523</v>
      </c>
      <c r="P22" s="7">
        <f t="shared" si="0"/>
        <v>1</v>
      </c>
      <c r="Q22" s="7">
        <f t="shared" si="1"/>
        <v>1</v>
      </c>
      <c r="R22" s="7">
        <f t="shared" si="2"/>
        <v>10</v>
      </c>
    </row>
    <row r="23" spans="5:18" x14ac:dyDescent="0.3">
      <c r="E23" s="1">
        <v>10</v>
      </c>
      <c r="F23" t="s">
        <v>2524</v>
      </c>
      <c r="G23" t="s">
        <v>2485</v>
      </c>
      <c r="H23" t="s">
        <v>2525</v>
      </c>
      <c r="I23">
        <v>800</v>
      </c>
      <c r="J23">
        <v>0.5</v>
      </c>
      <c r="K23">
        <v>25</v>
      </c>
      <c r="L23">
        <v>20000</v>
      </c>
      <c r="M23">
        <v>0.03</v>
      </c>
      <c r="N23">
        <v>19400</v>
      </c>
      <c r="O23" s="11" t="s">
        <v>2526</v>
      </c>
      <c r="P23" s="7">
        <f t="shared" si="0"/>
        <v>2</v>
      </c>
      <c r="Q23" s="7">
        <f t="shared" si="1"/>
        <v>0</v>
      </c>
      <c r="R23" s="7">
        <f t="shared" si="2"/>
        <v>12.5</v>
      </c>
    </row>
    <row r="24" spans="5:18" x14ac:dyDescent="0.3">
      <c r="E24" s="1">
        <v>33</v>
      </c>
      <c r="F24" t="s">
        <v>2527</v>
      </c>
      <c r="G24" t="s">
        <v>2477</v>
      </c>
      <c r="H24" t="s">
        <v>2528</v>
      </c>
      <c r="I24">
        <v>1994</v>
      </c>
      <c r="J24">
        <v>1</v>
      </c>
      <c r="K24">
        <v>12</v>
      </c>
      <c r="L24">
        <v>23928</v>
      </c>
      <c r="M24">
        <v>0.03</v>
      </c>
      <c r="N24">
        <v>23210.16</v>
      </c>
      <c r="O24" s="11" t="s">
        <v>2529</v>
      </c>
      <c r="P24" s="7">
        <f t="shared" si="0"/>
        <v>1</v>
      </c>
      <c r="Q24" s="7">
        <f t="shared" si="1"/>
        <v>0</v>
      </c>
      <c r="R24" s="7">
        <f t="shared" si="2"/>
        <v>12</v>
      </c>
    </row>
    <row r="25" spans="5:18" x14ac:dyDescent="0.3">
      <c r="E25" s="1">
        <v>32</v>
      </c>
      <c r="F25" t="s">
        <v>2530</v>
      </c>
      <c r="G25" t="s">
        <v>2510</v>
      </c>
      <c r="H25" t="s">
        <v>2518</v>
      </c>
      <c r="I25">
        <v>967</v>
      </c>
      <c r="J25">
        <v>1</v>
      </c>
      <c r="K25">
        <v>8</v>
      </c>
      <c r="L25">
        <v>7736</v>
      </c>
      <c r="M25">
        <v>0</v>
      </c>
      <c r="N25">
        <v>7736</v>
      </c>
      <c r="O25" s="11" t="s">
        <v>2531</v>
      </c>
      <c r="P25" s="7">
        <f t="shared" si="0"/>
        <v>5</v>
      </c>
      <c r="Q25" s="7">
        <f t="shared" si="1"/>
        <v>0</v>
      </c>
      <c r="R25" s="7">
        <f t="shared" si="2"/>
        <v>8</v>
      </c>
    </row>
    <row r="26" spans="5:18" x14ac:dyDescent="0.3">
      <c r="E26" s="1">
        <v>7</v>
      </c>
      <c r="F26" t="s">
        <v>2484</v>
      </c>
      <c r="G26" t="s">
        <v>2485</v>
      </c>
      <c r="H26" t="s">
        <v>2486</v>
      </c>
      <c r="I26">
        <v>1923</v>
      </c>
      <c r="J26">
        <v>0.5</v>
      </c>
      <c r="K26">
        <v>25</v>
      </c>
      <c r="L26">
        <v>48075</v>
      </c>
      <c r="M26">
        <v>0.06</v>
      </c>
      <c r="N26">
        <v>45190.5</v>
      </c>
      <c r="O26" s="11" t="s">
        <v>2516</v>
      </c>
      <c r="P26" s="7">
        <f t="shared" si="0"/>
        <v>7</v>
      </c>
      <c r="Q26" s="7">
        <f t="shared" si="1"/>
        <v>0</v>
      </c>
      <c r="R26" s="7">
        <f t="shared" si="2"/>
        <v>12.5</v>
      </c>
    </row>
    <row r="27" spans="5:18" x14ac:dyDescent="0.3">
      <c r="E27" s="1">
        <v>5</v>
      </c>
      <c r="F27" t="s">
        <v>2509</v>
      </c>
      <c r="G27" t="s">
        <v>2510</v>
      </c>
      <c r="H27" t="s">
        <v>2511</v>
      </c>
      <c r="I27">
        <v>1182</v>
      </c>
      <c r="J27">
        <v>0.5</v>
      </c>
      <c r="K27">
        <v>17</v>
      </c>
      <c r="L27">
        <v>20094</v>
      </c>
      <c r="M27">
        <v>0.03</v>
      </c>
      <c r="N27">
        <v>19491.18</v>
      </c>
      <c r="O27" s="11" t="s">
        <v>2532</v>
      </c>
      <c r="P27" s="7">
        <f t="shared" si="0"/>
        <v>6</v>
      </c>
      <c r="Q27" s="7">
        <f t="shared" si="1"/>
        <v>1</v>
      </c>
      <c r="R27" s="7">
        <f t="shared" si="2"/>
        <v>8.5</v>
      </c>
    </row>
    <row r="28" spans="5:18" x14ac:dyDescent="0.3">
      <c r="E28" s="1">
        <v>12</v>
      </c>
      <c r="F28" t="s">
        <v>2533</v>
      </c>
      <c r="G28" t="s">
        <v>2489</v>
      </c>
      <c r="H28" t="s">
        <v>2534</v>
      </c>
      <c r="I28">
        <v>1386</v>
      </c>
      <c r="J28">
        <v>0.5</v>
      </c>
      <c r="K28">
        <v>20</v>
      </c>
      <c r="L28">
        <v>27720</v>
      </c>
      <c r="M28">
        <v>0.03</v>
      </c>
      <c r="N28">
        <v>26888.400000000001</v>
      </c>
      <c r="O28" s="11" t="s">
        <v>2535</v>
      </c>
      <c r="P28" s="7">
        <f t="shared" si="0"/>
        <v>5</v>
      </c>
      <c r="Q28" s="7">
        <f t="shared" si="1"/>
        <v>1</v>
      </c>
      <c r="R28" s="7">
        <f t="shared" si="2"/>
        <v>10</v>
      </c>
    </row>
    <row r="29" spans="5:18" x14ac:dyDescent="0.3">
      <c r="E29" s="1">
        <v>43</v>
      </c>
      <c r="F29" t="s">
        <v>2536</v>
      </c>
      <c r="G29" t="s">
        <v>2510</v>
      </c>
      <c r="H29" t="s">
        <v>2537</v>
      </c>
      <c r="I29">
        <v>759</v>
      </c>
      <c r="J29">
        <v>1</v>
      </c>
      <c r="K29">
        <v>10</v>
      </c>
      <c r="L29">
        <v>7590</v>
      </c>
      <c r="M29">
        <v>0</v>
      </c>
      <c r="N29">
        <v>7590</v>
      </c>
      <c r="O29" s="11" t="s">
        <v>2538</v>
      </c>
      <c r="P29" s="7">
        <f t="shared" si="0"/>
        <v>1</v>
      </c>
      <c r="Q29" s="7">
        <f t="shared" si="1"/>
        <v>0</v>
      </c>
      <c r="R29" s="7">
        <f t="shared" si="2"/>
        <v>10</v>
      </c>
    </row>
    <row r="30" spans="5:18" x14ac:dyDescent="0.3">
      <c r="E30" s="1">
        <v>46</v>
      </c>
      <c r="F30" t="s">
        <v>2515</v>
      </c>
      <c r="G30" t="s">
        <v>2498</v>
      </c>
      <c r="H30" t="s">
        <v>2498</v>
      </c>
      <c r="I30">
        <v>770</v>
      </c>
      <c r="J30">
        <v>0.5</v>
      </c>
      <c r="K30">
        <v>20</v>
      </c>
      <c r="L30">
        <v>15400</v>
      </c>
      <c r="M30">
        <v>0.03</v>
      </c>
      <c r="N30">
        <v>14938</v>
      </c>
      <c r="O30" s="11" t="s">
        <v>2539</v>
      </c>
      <c r="P30" s="7">
        <f t="shared" si="0"/>
        <v>7</v>
      </c>
      <c r="Q30" s="7">
        <f t="shared" si="1"/>
        <v>1</v>
      </c>
      <c r="R30" s="7">
        <f t="shared" si="2"/>
        <v>10</v>
      </c>
    </row>
    <row r="31" spans="5:18" x14ac:dyDescent="0.3">
      <c r="E31" s="1">
        <v>48</v>
      </c>
      <c r="F31" t="s">
        <v>2540</v>
      </c>
      <c r="G31" t="s">
        <v>2485</v>
      </c>
      <c r="H31" t="s">
        <v>2541</v>
      </c>
      <c r="I31">
        <v>2199</v>
      </c>
      <c r="J31">
        <v>0.5</v>
      </c>
      <c r="K31">
        <v>55</v>
      </c>
      <c r="L31">
        <v>120945</v>
      </c>
      <c r="M31">
        <v>0.15</v>
      </c>
      <c r="N31">
        <v>102803.25</v>
      </c>
      <c r="O31" s="11" t="s">
        <v>2542</v>
      </c>
      <c r="P31" s="7">
        <f t="shared" si="0"/>
        <v>2</v>
      </c>
      <c r="Q31" s="7">
        <f t="shared" si="1"/>
        <v>0</v>
      </c>
      <c r="R31" s="7">
        <f t="shared" si="2"/>
        <v>27.5</v>
      </c>
    </row>
    <row r="32" spans="5:18" x14ac:dyDescent="0.3">
      <c r="E32" s="1">
        <v>15</v>
      </c>
      <c r="F32" t="s">
        <v>2543</v>
      </c>
      <c r="G32" t="s">
        <v>2477</v>
      </c>
      <c r="H32" t="s">
        <v>2544</v>
      </c>
      <c r="I32">
        <v>1994</v>
      </c>
      <c r="J32">
        <v>1</v>
      </c>
      <c r="K32">
        <v>17</v>
      </c>
      <c r="L32">
        <v>33898</v>
      </c>
      <c r="M32">
        <v>0.06</v>
      </c>
      <c r="N32">
        <v>31864.12</v>
      </c>
      <c r="O32" s="11" t="s">
        <v>2523</v>
      </c>
      <c r="P32" s="7">
        <f t="shared" si="0"/>
        <v>1</v>
      </c>
      <c r="Q32" s="7">
        <f t="shared" si="1"/>
        <v>1</v>
      </c>
      <c r="R32" s="7">
        <f t="shared" si="2"/>
        <v>17</v>
      </c>
    </row>
    <row r="33" spans="5:18" x14ac:dyDescent="0.3">
      <c r="E33" s="1">
        <v>45</v>
      </c>
      <c r="F33" t="s">
        <v>2545</v>
      </c>
      <c r="G33" t="s">
        <v>2510</v>
      </c>
      <c r="H33" t="s">
        <v>2537</v>
      </c>
      <c r="I33">
        <v>759</v>
      </c>
      <c r="J33">
        <v>1</v>
      </c>
      <c r="K33">
        <v>14</v>
      </c>
      <c r="L33">
        <v>10626</v>
      </c>
      <c r="M33">
        <v>0</v>
      </c>
      <c r="N33">
        <v>10626</v>
      </c>
      <c r="O33" s="11" t="s">
        <v>2546</v>
      </c>
      <c r="P33" s="7">
        <f t="shared" si="0"/>
        <v>1</v>
      </c>
      <c r="Q33" s="7">
        <f t="shared" si="1"/>
        <v>1</v>
      </c>
      <c r="R33" s="7">
        <f t="shared" si="2"/>
        <v>14</v>
      </c>
    </row>
    <row r="34" spans="5:18" x14ac:dyDescent="0.3">
      <c r="E34" s="1">
        <v>44</v>
      </c>
      <c r="F34" t="s">
        <v>2533</v>
      </c>
      <c r="G34" t="s">
        <v>2489</v>
      </c>
      <c r="H34" t="s">
        <v>2534</v>
      </c>
      <c r="I34">
        <v>1386</v>
      </c>
      <c r="J34">
        <v>0.5</v>
      </c>
      <c r="K34">
        <v>20</v>
      </c>
      <c r="L34">
        <v>27720</v>
      </c>
      <c r="M34">
        <v>0.03</v>
      </c>
      <c r="N34">
        <v>26888.400000000001</v>
      </c>
      <c r="O34" s="11" t="s">
        <v>2547</v>
      </c>
      <c r="P34" s="7">
        <f t="shared" si="0"/>
        <v>3</v>
      </c>
      <c r="Q34" s="7">
        <f t="shared" si="1"/>
        <v>0</v>
      </c>
      <c r="R34" s="7">
        <f t="shared" si="2"/>
        <v>10</v>
      </c>
    </row>
    <row r="35" spans="5:18" x14ac:dyDescent="0.3">
      <c r="E35" s="1">
        <v>25</v>
      </c>
      <c r="F35" t="s">
        <v>2476</v>
      </c>
      <c r="G35" t="s">
        <v>2477</v>
      </c>
      <c r="H35" t="s">
        <v>2478</v>
      </c>
      <c r="I35">
        <v>1994</v>
      </c>
      <c r="J35">
        <v>1</v>
      </c>
      <c r="K35">
        <v>10</v>
      </c>
      <c r="L35">
        <v>19940</v>
      </c>
      <c r="M35">
        <v>0.03</v>
      </c>
      <c r="N35">
        <v>19341.8</v>
      </c>
      <c r="O35" s="11" t="s">
        <v>2548</v>
      </c>
      <c r="P35" s="7">
        <f t="shared" si="0"/>
        <v>1</v>
      </c>
      <c r="Q35" s="7">
        <f t="shared" si="1"/>
        <v>0</v>
      </c>
      <c r="R35" s="7">
        <f t="shared" si="2"/>
        <v>10</v>
      </c>
    </row>
    <row r="36" spans="5:18" x14ac:dyDescent="0.3">
      <c r="E36" s="1">
        <v>36</v>
      </c>
      <c r="F36" t="s">
        <v>2549</v>
      </c>
      <c r="G36" t="s">
        <v>2489</v>
      </c>
      <c r="H36" t="s">
        <v>2550</v>
      </c>
      <c r="I36">
        <v>912</v>
      </c>
      <c r="J36">
        <v>0.5</v>
      </c>
      <c r="K36">
        <v>15</v>
      </c>
      <c r="L36">
        <v>13680</v>
      </c>
      <c r="M36">
        <v>0</v>
      </c>
      <c r="N36">
        <v>13680</v>
      </c>
      <c r="O36" s="11" t="s">
        <v>2551</v>
      </c>
      <c r="P36" s="7">
        <f t="shared" si="0"/>
        <v>6</v>
      </c>
      <c r="Q36" s="7">
        <f t="shared" si="1"/>
        <v>1</v>
      </c>
      <c r="R36" s="7">
        <f t="shared" si="2"/>
        <v>7.5</v>
      </c>
    </row>
    <row r="37" spans="5:18" x14ac:dyDescent="0.3">
      <c r="E37" s="1">
        <v>38</v>
      </c>
      <c r="F37" t="s">
        <v>2509</v>
      </c>
      <c r="G37" t="s">
        <v>2510</v>
      </c>
      <c r="H37" t="s">
        <v>2511</v>
      </c>
      <c r="I37">
        <v>1182</v>
      </c>
      <c r="J37">
        <v>0.5</v>
      </c>
      <c r="K37">
        <v>17</v>
      </c>
      <c r="L37">
        <v>20094</v>
      </c>
      <c r="M37">
        <v>0.03</v>
      </c>
      <c r="N37">
        <v>19491.18</v>
      </c>
      <c r="O37" s="11" t="s">
        <v>2552</v>
      </c>
      <c r="P37" s="7">
        <f t="shared" si="0"/>
        <v>5</v>
      </c>
      <c r="Q37" s="7">
        <f t="shared" si="1"/>
        <v>1</v>
      </c>
      <c r="R37" s="7">
        <f t="shared" si="2"/>
        <v>8.5</v>
      </c>
    </row>
    <row r="38" spans="5:18" x14ac:dyDescent="0.3">
      <c r="E38" s="1">
        <v>39</v>
      </c>
      <c r="F38" t="s">
        <v>2484</v>
      </c>
      <c r="G38" t="s">
        <v>2485</v>
      </c>
      <c r="H38" t="s">
        <v>2486</v>
      </c>
      <c r="I38">
        <v>1923</v>
      </c>
      <c r="J38">
        <v>0.5</v>
      </c>
      <c r="K38">
        <v>25</v>
      </c>
      <c r="L38">
        <v>48075</v>
      </c>
      <c r="M38">
        <v>0.06</v>
      </c>
      <c r="N38">
        <v>45190.5</v>
      </c>
      <c r="O38" s="11" t="s">
        <v>2553</v>
      </c>
      <c r="P38" s="7">
        <f t="shared" si="0"/>
        <v>1</v>
      </c>
      <c r="Q38" s="7">
        <f t="shared" si="1"/>
        <v>0</v>
      </c>
      <c r="R38" s="7">
        <f t="shared" si="2"/>
        <v>12.5</v>
      </c>
    </row>
    <row r="39" spans="5:18" x14ac:dyDescent="0.3">
      <c r="E39" s="1">
        <v>6</v>
      </c>
      <c r="F39" t="s">
        <v>2554</v>
      </c>
      <c r="G39" t="s">
        <v>2510</v>
      </c>
      <c r="H39" t="s">
        <v>2555</v>
      </c>
      <c r="I39">
        <v>3197</v>
      </c>
      <c r="J39">
        <v>1</v>
      </c>
      <c r="K39">
        <v>6</v>
      </c>
      <c r="L39">
        <v>19182</v>
      </c>
      <c r="M39">
        <v>0.03</v>
      </c>
      <c r="N39">
        <v>18606.54</v>
      </c>
      <c r="O39" s="11" t="s">
        <v>2556</v>
      </c>
      <c r="P39" s="7">
        <f t="shared" si="0"/>
        <v>5</v>
      </c>
      <c r="Q39" s="7">
        <f t="shared" si="1"/>
        <v>0</v>
      </c>
      <c r="R39" s="7">
        <f t="shared" si="2"/>
        <v>6</v>
      </c>
    </row>
    <row r="40" spans="5:18" x14ac:dyDescent="0.3">
      <c r="E40" s="1">
        <v>42</v>
      </c>
      <c r="F40" t="s">
        <v>2524</v>
      </c>
      <c r="G40" t="s">
        <v>2485</v>
      </c>
      <c r="H40" t="s">
        <v>2525</v>
      </c>
      <c r="I40">
        <v>800</v>
      </c>
      <c r="J40">
        <v>0.5</v>
      </c>
      <c r="K40">
        <v>25</v>
      </c>
      <c r="L40">
        <v>20000</v>
      </c>
      <c r="M40">
        <v>0.03</v>
      </c>
      <c r="N40">
        <v>19400</v>
      </c>
      <c r="O40" s="11" t="s">
        <v>2557</v>
      </c>
      <c r="P40" s="7">
        <f t="shared" si="0"/>
        <v>1</v>
      </c>
      <c r="Q40" s="7">
        <f t="shared" si="1"/>
        <v>0</v>
      </c>
      <c r="R40" s="7">
        <f t="shared" si="2"/>
        <v>12.5</v>
      </c>
    </row>
    <row r="41" spans="5:18" x14ac:dyDescent="0.3">
      <c r="E41" s="1">
        <v>32</v>
      </c>
      <c r="F41" t="s">
        <v>2530</v>
      </c>
      <c r="G41" t="s">
        <v>2510</v>
      </c>
      <c r="H41" t="s">
        <v>2518</v>
      </c>
      <c r="I41">
        <v>967</v>
      </c>
      <c r="J41">
        <v>1</v>
      </c>
      <c r="K41">
        <v>8</v>
      </c>
      <c r="L41">
        <v>7736</v>
      </c>
      <c r="M41">
        <v>0</v>
      </c>
      <c r="N41">
        <v>7736</v>
      </c>
      <c r="O41" s="11" t="s">
        <v>2558</v>
      </c>
      <c r="P41" s="7">
        <f t="shared" si="0"/>
        <v>4</v>
      </c>
      <c r="Q41" s="7">
        <f t="shared" si="1"/>
        <v>1</v>
      </c>
      <c r="R41" s="7">
        <f t="shared" si="2"/>
        <v>8</v>
      </c>
    </row>
    <row r="42" spans="5:18" x14ac:dyDescent="0.3">
      <c r="E42" s="1">
        <v>1</v>
      </c>
      <c r="F42" t="s">
        <v>2559</v>
      </c>
      <c r="G42" t="s">
        <v>2485</v>
      </c>
      <c r="H42" t="s">
        <v>2560</v>
      </c>
      <c r="I42">
        <v>876</v>
      </c>
      <c r="J42">
        <v>1</v>
      </c>
      <c r="K42">
        <v>20</v>
      </c>
      <c r="L42">
        <v>17520</v>
      </c>
      <c r="M42">
        <v>0.03</v>
      </c>
      <c r="N42">
        <v>16994.400000000001</v>
      </c>
      <c r="O42" s="11" t="s">
        <v>2561</v>
      </c>
      <c r="P42" s="7">
        <f t="shared" si="0"/>
        <v>3</v>
      </c>
      <c r="Q42" s="7">
        <f t="shared" si="1"/>
        <v>1</v>
      </c>
      <c r="R42" s="7">
        <f t="shared" si="2"/>
        <v>20</v>
      </c>
    </row>
    <row r="43" spans="5:18" x14ac:dyDescent="0.3">
      <c r="E43" s="1">
        <v>37</v>
      </c>
      <c r="F43" t="s">
        <v>2493</v>
      </c>
      <c r="G43" t="s">
        <v>2494</v>
      </c>
      <c r="H43" t="s">
        <v>2495</v>
      </c>
      <c r="I43">
        <v>2211</v>
      </c>
      <c r="J43">
        <v>1</v>
      </c>
      <c r="K43">
        <v>25</v>
      </c>
      <c r="L43">
        <v>55275</v>
      </c>
      <c r="M43">
        <v>0.09</v>
      </c>
      <c r="N43">
        <v>50300.25</v>
      </c>
      <c r="O43" s="11" t="s">
        <v>2562</v>
      </c>
      <c r="P43" s="7">
        <f t="shared" si="0"/>
        <v>2</v>
      </c>
      <c r="Q43" s="7">
        <f t="shared" si="1"/>
        <v>0</v>
      </c>
      <c r="R43" s="7">
        <f t="shared" si="2"/>
        <v>25</v>
      </c>
    </row>
    <row r="44" spans="5:18" x14ac:dyDescent="0.3">
      <c r="E44" s="1">
        <v>56</v>
      </c>
      <c r="F44" t="s">
        <v>2524</v>
      </c>
      <c r="G44" t="s">
        <v>2485</v>
      </c>
      <c r="H44" t="s">
        <v>2525</v>
      </c>
      <c r="I44">
        <v>800</v>
      </c>
      <c r="J44">
        <v>0.5</v>
      </c>
      <c r="K44">
        <v>40</v>
      </c>
      <c r="L44">
        <v>32000</v>
      </c>
      <c r="M44">
        <v>0.03</v>
      </c>
      <c r="N44">
        <v>31040</v>
      </c>
      <c r="O44" s="11" t="s">
        <v>2563</v>
      </c>
      <c r="P44" s="7">
        <f t="shared" si="0"/>
        <v>5</v>
      </c>
      <c r="Q44" s="7">
        <f t="shared" si="1"/>
        <v>1</v>
      </c>
      <c r="R44" s="7">
        <f t="shared" si="2"/>
        <v>20</v>
      </c>
    </row>
    <row r="45" spans="5:18" x14ac:dyDescent="0.3">
      <c r="E45" s="1">
        <v>25</v>
      </c>
      <c r="F45" t="s">
        <v>2476</v>
      </c>
      <c r="G45" t="s">
        <v>2477</v>
      </c>
      <c r="H45" t="s">
        <v>2478</v>
      </c>
      <c r="I45">
        <v>1994</v>
      </c>
      <c r="J45">
        <v>1</v>
      </c>
      <c r="K45">
        <v>10</v>
      </c>
      <c r="L45">
        <v>19940</v>
      </c>
      <c r="M45">
        <v>0.03</v>
      </c>
      <c r="N45">
        <v>19341.8</v>
      </c>
      <c r="O45" s="11" t="s">
        <v>2564</v>
      </c>
      <c r="P45" s="7">
        <f t="shared" si="0"/>
        <v>6</v>
      </c>
      <c r="Q45" s="7">
        <f t="shared" si="1"/>
        <v>0</v>
      </c>
      <c r="R45" s="7">
        <f t="shared" si="2"/>
        <v>10</v>
      </c>
    </row>
    <row r="46" spans="5:18" x14ac:dyDescent="0.3">
      <c r="E46" s="1">
        <v>21</v>
      </c>
      <c r="F46" t="s">
        <v>2565</v>
      </c>
      <c r="G46" t="s">
        <v>2521</v>
      </c>
      <c r="H46" t="s">
        <v>2566</v>
      </c>
      <c r="I46">
        <v>887</v>
      </c>
      <c r="J46">
        <v>1</v>
      </c>
      <c r="K46">
        <v>15</v>
      </c>
      <c r="L46">
        <v>13305</v>
      </c>
      <c r="M46">
        <v>0</v>
      </c>
      <c r="N46">
        <v>13305</v>
      </c>
      <c r="O46" s="11" t="s">
        <v>2567</v>
      </c>
      <c r="P46" s="7">
        <f t="shared" si="0"/>
        <v>4</v>
      </c>
      <c r="Q46" s="7">
        <f t="shared" si="1"/>
        <v>0</v>
      </c>
      <c r="R46" s="7">
        <f t="shared" si="2"/>
        <v>15</v>
      </c>
    </row>
    <row r="47" spans="5:18" x14ac:dyDescent="0.3">
      <c r="E47" s="1">
        <v>11</v>
      </c>
      <c r="F47" t="s">
        <v>2536</v>
      </c>
      <c r="G47" t="s">
        <v>2510</v>
      </c>
      <c r="H47" t="s">
        <v>2568</v>
      </c>
      <c r="I47">
        <v>3197</v>
      </c>
      <c r="J47">
        <v>1</v>
      </c>
      <c r="K47">
        <v>10</v>
      </c>
      <c r="L47">
        <v>31970</v>
      </c>
      <c r="M47">
        <v>0</v>
      </c>
      <c r="N47">
        <v>31970</v>
      </c>
      <c r="O47" s="11" t="s">
        <v>2569</v>
      </c>
      <c r="P47" s="7">
        <f t="shared" si="0"/>
        <v>1</v>
      </c>
      <c r="Q47" s="7">
        <f t="shared" si="1"/>
        <v>0</v>
      </c>
      <c r="R47" s="7">
        <f t="shared" si="2"/>
        <v>10</v>
      </c>
    </row>
    <row r="48" spans="5:18" x14ac:dyDescent="0.3">
      <c r="E48" s="1">
        <v>15</v>
      </c>
      <c r="F48" t="s">
        <v>2543</v>
      </c>
      <c r="G48" t="s">
        <v>2477</v>
      </c>
      <c r="H48" t="s">
        <v>2544</v>
      </c>
      <c r="I48">
        <v>1994</v>
      </c>
      <c r="J48">
        <v>1</v>
      </c>
      <c r="K48">
        <v>17</v>
      </c>
      <c r="L48">
        <v>33898</v>
      </c>
      <c r="M48">
        <v>0.06</v>
      </c>
      <c r="N48">
        <v>31864.12</v>
      </c>
      <c r="O48" s="11" t="s">
        <v>2570</v>
      </c>
      <c r="P48" s="7">
        <f t="shared" si="0"/>
        <v>3</v>
      </c>
      <c r="Q48" s="7">
        <f t="shared" si="1"/>
        <v>0</v>
      </c>
      <c r="R48" s="7">
        <f t="shared" si="2"/>
        <v>17</v>
      </c>
    </row>
    <row r="49" spans="5:18" x14ac:dyDescent="0.3">
      <c r="E49" s="1">
        <v>24</v>
      </c>
      <c r="F49" t="s">
        <v>2571</v>
      </c>
      <c r="G49" t="s">
        <v>2481</v>
      </c>
      <c r="H49" t="s">
        <v>2572</v>
      </c>
      <c r="I49">
        <v>957</v>
      </c>
      <c r="J49">
        <v>0.5</v>
      </c>
      <c r="K49">
        <v>25</v>
      </c>
      <c r="L49">
        <v>23925</v>
      </c>
      <c r="M49">
        <v>0.03</v>
      </c>
      <c r="N49">
        <v>23207.25</v>
      </c>
      <c r="O49" s="11" t="s">
        <v>2573</v>
      </c>
      <c r="P49" s="7">
        <f t="shared" si="0"/>
        <v>5</v>
      </c>
      <c r="Q49" s="7">
        <f t="shared" si="1"/>
        <v>0</v>
      </c>
      <c r="R49" s="7">
        <f t="shared" si="2"/>
        <v>12.5</v>
      </c>
    </row>
    <row r="50" spans="5:18" x14ac:dyDescent="0.3">
      <c r="E50" s="1">
        <v>4</v>
      </c>
      <c r="F50" t="s">
        <v>2493</v>
      </c>
      <c r="G50" t="s">
        <v>2494</v>
      </c>
      <c r="H50" t="s">
        <v>2574</v>
      </c>
      <c r="I50">
        <v>2211</v>
      </c>
      <c r="J50">
        <v>1</v>
      </c>
      <c r="K50">
        <v>25</v>
      </c>
      <c r="L50">
        <v>55275</v>
      </c>
      <c r="M50">
        <v>0.09</v>
      </c>
      <c r="N50">
        <v>50300.25</v>
      </c>
      <c r="O50" s="11" t="s">
        <v>2575</v>
      </c>
      <c r="P50" s="7">
        <f t="shared" si="0"/>
        <v>5</v>
      </c>
      <c r="Q50" s="7">
        <f t="shared" si="1"/>
        <v>0</v>
      </c>
      <c r="R50" s="7">
        <f t="shared" si="2"/>
        <v>25</v>
      </c>
    </row>
    <row r="51" spans="5:18" x14ac:dyDescent="0.3">
      <c r="E51" s="1">
        <v>39</v>
      </c>
      <c r="F51" t="s">
        <v>2484</v>
      </c>
      <c r="G51" t="s">
        <v>2485</v>
      </c>
      <c r="H51" t="s">
        <v>2486</v>
      </c>
      <c r="I51">
        <v>1923</v>
      </c>
      <c r="J51">
        <v>0.5</v>
      </c>
      <c r="K51">
        <v>25</v>
      </c>
      <c r="L51">
        <v>48075</v>
      </c>
      <c r="M51">
        <v>0.06</v>
      </c>
      <c r="N51">
        <v>45190.5</v>
      </c>
      <c r="O51" s="11" t="s">
        <v>2576</v>
      </c>
      <c r="P51" s="7">
        <f t="shared" si="0"/>
        <v>6</v>
      </c>
      <c r="Q51" s="7">
        <f t="shared" si="1"/>
        <v>1</v>
      </c>
      <c r="R51" s="7">
        <f t="shared" si="2"/>
        <v>12.5</v>
      </c>
    </row>
    <row r="52" spans="5:18" x14ac:dyDescent="0.3">
      <c r="E52" s="1">
        <v>47</v>
      </c>
      <c r="F52" t="s">
        <v>2527</v>
      </c>
      <c r="G52" t="s">
        <v>2477</v>
      </c>
      <c r="H52" t="s">
        <v>2528</v>
      </c>
      <c r="I52">
        <v>1994</v>
      </c>
      <c r="J52">
        <v>1</v>
      </c>
      <c r="K52">
        <v>12</v>
      </c>
      <c r="L52">
        <v>23928</v>
      </c>
      <c r="M52">
        <v>0.03</v>
      </c>
      <c r="N52">
        <v>23210.16</v>
      </c>
      <c r="O52" s="11" t="s">
        <v>2577</v>
      </c>
      <c r="P52" s="7">
        <f t="shared" si="0"/>
        <v>6</v>
      </c>
      <c r="Q52" s="7">
        <f t="shared" si="1"/>
        <v>1</v>
      </c>
      <c r="R52" s="7">
        <f t="shared" si="2"/>
        <v>12</v>
      </c>
    </row>
    <row r="53" spans="5:18" x14ac:dyDescent="0.3">
      <c r="E53" s="1">
        <v>11</v>
      </c>
      <c r="F53" t="s">
        <v>2536</v>
      </c>
      <c r="G53" t="s">
        <v>2510</v>
      </c>
      <c r="H53" t="s">
        <v>2568</v>
      </c>
      <c r="I53">
        <v>3197</v>
      </c>
      <c r="J53">
        <v>1</v>
      </c>
      <c r="K53">
        <v>10</v>
      </c>
      <c r="L53">
        <v>31970</v>
      </c>
      <c r="M53">
        <v>0</v>
      </c>
      <c r="N53">
        <v>31970</v>
      </c>
      <c r="O53" s="11" t="s">
        <v>2578</v>
      </c>
      <c r="P53" s="7">
        <f t="shared" si="0"/>
        <v>4</v>
      </c>
      <c r="Q53" s="7">
        <f t="shared" si="1"/>
        <v>0</v>
      </c>
      <c r="R53" s="7">
        <f t="shared" si="2"/>
        <v>10</v>
      </c>
    </row>
    <row r="54" spans="5:18" x14ac:dyDescent="0.3">
      <c r="E54" s="1">
        <v>56</v>
      </c>
      <c r="F54" t="s">
        <v>2524</v>
      </c>
      <c r="G54" t="s">
        <v>2485</v>
      </c>
      <c r="H54" t="s">
        <v>2525</v>
      </c>
      <c r="I54">
        <v>800</v>
      </c>
      <c r="J54">
        <v>0.5</v>
      </c>
      <c r="K54">
        <v>40</v>
      </c>
      <c r="L54">
        <v>32000</v>
      </c>
      <c r="M54">
        <v>0.03</v>
      </c>
      <c r="N54">
        <v>31040</v>
      </c>
      <c r="O54" s="11" t="s">
        <v>2579</v>
      </c>
      <c r="P54" s="7">
        <f t="shared" si="0"/>
        <v>5</v>
      </c>
      <c r="Q54" s="7">
        <f t="shared" si="1"/>
        <v>1</v>
      </c>
      <c r="R54" s="7">
        <f t="shared" si="2"/>
        <v>20</v>
      </c>
    </row>
    <row r="55" spans="5:18" x14ac:dyDescent="0.3">
      <c r="E55" s="1">
        <v>12</v>
      </c>
      <c r="F55" t="s">
        <v>2533</v>
      </c>
      <c r="G55" t="s">
        <v>2489</v>
      </c>
      <c r="H55" t="s">
        <v>2534</v>
      </c>
      <c r="I55">
        <v>1386</v>
      </c>
      <c r="J55">
        <v>0.5</v>
      </c>
      <c r="K55">
        <v>20</v>
      </c>
      <c r="L55">
        <v>27720</v>
      </c>
      <c r="M55">
        <v>0.03</v>
      </c>
      <c r="N55">
        <v>26888.400000000001</v>
      </c>
      <c r="O55" s="11" t="s">
        <v>2580</v>
      </c>
      <c r="P55" s="7">
        <f t="shared" si="0"/>
        <v>4</v>
      </c>
      <c r="Q55" s="7">
        <f t="shared" si="1"/>
        <v>0</v>
      </c>
      <c r="R55" s="7">
        <f t="shared" si="2"/>
        <v>10</v>
      </c>
    </row>
    <row r="56" spans="5:18" x14ac:dyDescent="0.3">
      <c r="E56" s="1">
        <v>0</v>
      </c>
      <c r="F56" t="s">
        <v>2581</v>
      </c>
      <c r="G56" t="s">
        <v>2521</v>
      </c>
      <c r="H56" t="s">
        <v>2582</v>
      </c>
      <c r="I56">
        <v>620</v>
      </c>
      <c r="J56">
        <v>1</v>
      </c>
      <c r="K56">
        <v>30</v>
      </c>
      <c r="L56">
        <v>18600</v>
      </c>
      <c r="M56">
        <v>0.03</v>
      </c>
      <c r="N56">
        <v>18042</v>
      </c>
      <c r="O56" s="11" t="s">
        <v>2583</v>
      </c>
      <c r="P56" s="7">
        <f t="shared" si="0"/>
        <v>7</v>
      </c>
      <c r="Q56" s="7">
        <f t="shared" si="1"/>
        <v>0</v>
      </c>
      <c r="R56" s="7">
        <f t="shared" si="2"/>
        <v>30</v>
      </c>
    </row>
    <row r="57" spans="5:18" x14ac:dyDescent="0.3">
      <c r="E57" s="1">
        <v>42</v>
      </c>
      <c r="F57" t="s">
        <v>2524</v>
      </c>
      <c r="G57" t="s">
        <v>2485</v>
      </c>
      <c r="H57" t="s">
        <v>2525</v>
      </c>
      <c r="I57">
        <v>800</v>
      </c>
      <c r="J57">
        <v>0.5</v>
      </c>
      <c r="K57">
        <v>25</v>
      </c>
      <c r="L57">
        <v>20000</v>
      </c>
      <c r="M57">
        <v>0.03</v>
      </c>
      <c r="N57">
        <v>19400</v>
      </c>
      <c r="O57" s="11" t="s">
        <v>2584</v>
      </c>
      <c r="P57" s="7">
        <f t="shared" si="0"/>
        <v>3</v>
      </c>
      <c r="Q57" s="7">
        <f t="shared" si="1"/>
        <v>1</v>
      </c>
      <c r="R57" s="7">
        <f t="shared" si="2"/>
        <v>12.5</v>
      </c>
    </row>
    <row r="58" spans="5:18" x14ac:dyDescent="0.3">
      <c r="E58" s="1">
        <v>1</v>
      </c>
      <c r="F58" t="s">
        <v>2559</v>
      </c>
      <c r="G58" t="s">
        <v>2485</v>
      </c>
      <c r="H58" t="s">
        <v>2560</v>
      </c>
      <c r="I58">
        <v>876</v>
      </c>
      <c r="J58">
        <v>1</v>
      </c>
      <c r="K58">
        <v>20</v>
      </c>
      <c r="L58">
        <v>17520</v>
      </c>
      <c r="M58">
        <v>0.03</v>
      </c>
      <c r="N58">
        <v>16994.400000000001</v>
      </c>
      <c r="O58" s="11" t="s">
        <v>2585</v>
      </c>
      <c r="P58" s="7">
        <f t="shared" si="0"/>
        <v>3</v>
      </c>
      <c r="Q58" s="7">
        <f t="shared" si="1"/>
        <v>1</v>
      </c>
      <c r="R58" s="7">
        <f t="shared" si="2"/>
        <v>20</v>
      </c>
    </row>
    <row r="59" spans="5:18" x14ac:dyDescent="0.3">
      <c r="E59" s="1">
        <v>40</v>
      </c>
      <c r="F59" t="s">
        <v>2488</v>
      </c>
      <c r="G59" t="s">
        <v>2489</v>
      </c>
      <c r="H59" t="s">
        <v>2490</v>
      </c>
      <c r="I59">
        <v>847</v>
      </c>
      <c r="J59">
        <v>0.5</v>
      </c>
      <c r="K59">
        <v>15</v>
      </c>
      <c r="L59">
        <v>12705</v>
      </c>
      <c r="M59">
        <v>0</v>
      </c>
      <c r="N59">
        <v>12705</v>
      </c>
      <c r="O59" s="11" t="s">
        <v>2586</v>
      </c>
      <c r="P59" s="7">
        <f t="shared" si="0"/>
        <v>6</v>
      </c>
      <c r="Q59" s="7">
        <f t="shared" si="1"/>
        <v>0</v>
      </c>
      <c r="R59" s="7">
        <f t="shared" si="2"/>
        <v>7.5</v>
      </c>
    </row>
    <row r="60" spans="5:18" x14ac:dyDescent="0.3">
      <c r="E60" s="1">
        <v>36</v>
      </c>
      <c r="F60" t="s">
        <v>2549</v>
      </c>
      <c r="G60" t="s">
        <v>2489</v>
      </c>
      <c r="H60" t="s">
        <v>2550</v>
      </c>
      <c r="I60">
        <v>912</v>
      </c>
      <c r="J60">
        <v>0.5</v>
      </c>
      <c r="K60">
        <v>15</v>
      </c>
      <c r="L60">
        <v>13680</v>
      </c>
      <c r="M60">
        <v>0</v>
      </c>
      <c r="N60">
        <v>13680</v>
      </c>
      <c r="O60" s="11" t="s">
        <v>2587</v>
      </c>
      <c r="P60" s="7">
        <f t="shared" si="0"/>
        <v>1</v>
      </c>
      <c r="Q60" s="7">
        <f t="shared" si="1"/>
        <v>1</v>
      </c>
      <c r="R60" s="7">
        <f t="shared" si="2"/>
        <v>7.5</v>
      </c>
    </row>
    <row r="61" spans="5:18" x14ac:dyDescent="0.3">
      <c r="E61" s="1">
        <v>22</v>
      </c>
      <c r="F61" t="s">
        <v>2501</v>
      </c>
      <c r="G61" t="s">
        <v>2502</v>
      </c>
      <c r="H61" t="s">
        <v>2502</v>
      </c>
      <c r="I61">
        <v>4889</v>
      </c>
      <c r="J61">
        <v>1</v>
      </c>
      <c r="K61">
        <v>18</v>
      </c>
      <c r="L61">
        <v>88002</v>
      </c>
      <c r="M61">
        <v>0.12</v>
      </c>
      <c r="N61">
        <v>77441.759999999995</v>
      </c>
      <c r="O61" s="11" t="s">
        <v>2557</v>
      </c>
      <c r="P61" s="7">
        <f t="shared" si="0"/>
        <v>1</v>
      </c>
      <c r="Q61" s="7">
        <f t="shared" si="1"/>
        <v>0</v>
      </c>
      <c r="R61" s="7">
        <f t="shared" si="2"/>
        <v>18</v>
      </c>
    </row>
    <row r="62" spans="5:18" x14ac:dyDescent="0.3">
      <c r="E62" s="1">
        <v>26</v>
      </c>
      <c r="F62" t="s">
        <v>2588</v>
      </c>
      <c r="G62" t="s">
        <v>2521</v>
      </c>
      <c r="H62" t="s">
        <v>2522</v>
      </c>
      <c r="I62">
        <v>2197</v>
      </c>
      <c r="J62">
        <v>0.5</v>
      </c>
      <c r="K62">
        <v>40</v>
      </c>
      <c r="L62">
        <v>87880</v>
      </c>
      <c r="M62">
        <v>0.12</v>
      </c>
      <c r="N62">
        <v>77334.399999999994</v>
      </c>
      <c r="O62" s="11" t="s">
        <v>2589</v>
      </c>
      <c r="P62" s="7">
        <f t="shared" si="0"/>
        <v>7</v>
      </c>
      <c r="Q62" s="7">
        <f t="shared" si="1"/>
        <v>1</v>
      </c>
      <c r="R62" s="7">
        <f t="shared" si="2"/>
        <v>20</v>
      </c>
    </row>
    <row r="63" spans="5:18" x14ac:dyDescent="0.3">
      <c r="E63" s="1">
        <v>54</v>
      </c>
      <c r="F63" t="s">
        <v>2488</v>
      </c>
      <c r="G63" t="s">
        <v>2489</v>
      </c>
      <c r="H63" t="s">
        <v>2490</v>
      </c>
      <c r="I63">
        <v>847</v>
      </c>
      <c r="J63">
        <v>0.5</v>
      </c>
      <c r="K63">
        <v>15</v>
      </c>
      <c r="L63">
        <v>12705</v>
      </c>
      <c r="M63">
        <v>0</v>
      </c>
      <c r="N63">
        <v>12705</v>
      </c>
      <c r="O63" s="11" t="s">
        <v>2590</v>
      </c>
      <c r="P63" s="7">
        <f t="shared" si="0"/>
        <v>6</v>
      </c>
      <c r="Q63" s="7">
        <f t="shared" si="1"/>
        <v>0</v>
      </c>
      <c r="R63" s="7">
        <f t="shared" si="2"/>
        <v>7.5</v>
      </c>
    </row>
    <row r="64" spans="5:18" x14ac:dyDescent="0.3">
      <c r="E64" s="1">
        <v>28</v>
      </c>
      <c r="F64" t="s">
        <v>2591</v>
      </c>
      <c r="G64" t="s">
        <v>2477</v>
      </c>
      <c r="H64" t="s">
        <v>2478</v>
      </c>
      <c r="I64">
        <v>1994</v>
      </c>
      <c r="J64">
        <v>1</v>
      </c>
      <c r="K64">
        <v>40</v>
      </c>
      <c r="L64">
        <v>79760</v>
      </c>
      <c r="M64">
        <v>0.12</v>
      </c>
      <c r="N64">
        <v>70188.800000000003</v>
      </c>
      <c r="O64" s="11" t="s">
        <v>2592</v>
      </c>
      <c r="P64" s="7">
        <f t="shared" si="0"/>
        <v>5</v>
      </c>
      <c r="Q64" s="7">
        <f t="shared" si="1"/>
        <v>1</v>
      </c>
      <c r="R64" s="7">
        <f t="shared" si="2"/>
        <v>40</v>
      </c>
    </row>
    <row r="65" spans="5:18" x14ac:dyDescent="0.3">
      <c r="E65" s="1">
        <v>50</v>
      </c>
      <c r="F65" t="s">
        <v>2549</v>
      </c>
      <c r="G65" t="s">
        <v>2489</v>
      </c>
      <c r="H65" t="s">
        <v>2550</v>
      </c>
      <c r="I65">
        <v>912</v>
      </c>
      <c r="J65">
        <v>0.5</v>
      </c>
      <c r="K65">
        <v>20</v>
      </c>
      <c r="L65">
        <v>18240</v>
      </c>
      <c r="M65">
        <v>0</v>
      </c>
      <c r="N65">
        <v>18240</v>
      </c>
      <c r="O65" s="11" t="s">
        <v>2593</v>
      </c>
      <c r="P65" s="7">
        <f t="shared" si="0"/>
        <v>4</v>
      </c>
      <c r="Q65" s="7">
        <f t="shared" si="1"/>
        <v>1</v>
      </c>
      <c r="R65" s="7">
        <f t="shared" si="2"/>
        <v>10</v>
      </c>
    </row>
    <row r="66" spans="5:18" x14ac:dyDescent="0.3">
      <c r="E66" s="1">
        <v>54</v>
      </c>
      <c r="F66" t="s">
        <v>2488</v>
      </c>
      <c r="G66" t="s">
        <v>2489</v>
      </c>
      <c r="H66" t="s">
        <v>2490</v>
      </c>
      <c r="I66">
        <v>847</v>
      </c>
      <c r="J66">
        <v>0.5</v>
      </c>
      <c r="K66">
        <v>15</v>
      </c>
      <c r="L66">
        <v>12705</v>
      </c>
      <c r="M66">
        <v>0</v>
      </c>
      <c r="N66">
        <v>12705</v>
      </c>
      <c r="O66" s="11" t="s">
        <v>2594</v>
      </c>
      <c r="P66" s="7">
        <f t="shared" si="0"/>
        <v>7</v>
      </c>
      <c r="Q66" s="7">
        <f t="shared" si="1"/>
        <v>0</v>
      </c>
      <c r="R66" s="7">
        <f t="shared" si="2"/>
        <v>7.5</v>
      </c>
    </row>
    <row r="67" spans="5:18" x14ac:dyDescent="0.3">
      <c r="E67" s="1">
        <v>49</v>
      </c>
      <c r="F67" t="s">
        <v>2520</v>
      </c>
      <c r="G67" t="s">
        <v>2521</v>
      </c>
      <c r="H67" t="s">
        <v>2522</v>
      </c>
      <c r="I67">
        <v>617</v>
      </c>
      <c r="J67">
        <v>1</v>
      </c>
      <c r="K67">
        <v>25</v>
      </c>
      <c r="L67">
        <v>15425</v>
      </c>
      <c r="M67">
        <v>0</v>
      </c>
      <c r="N67">
        <v>15425</v>
      </c>
      <c r="O67" s="11" t="s">
        <v>2595</v>
      </c>
      <c r="P67" s="7">
        <f t="shared" si="0"/>
        <v>3</v>
      </c>
      <c r="Q67" s="7">
        <f t="shared" si="1"/>
        <v>1</v>
      </c>
      <c r="R67" s="7">
        <f t="shared" si="2"/>
        <v>25</v>
      </c>
    </row>
    <row r="68" spans="5:18" x14ac:dyDescent="0.3">
      <c r="E68" s="1">
        <v>9</v>
      </c>
      <c r="F68" t="s">
        <v>2505</v>
      </c>
      <c r="G68" t="s">
        <v>2494</v>
      </c>
      <c r="H68" t="s">
        <v>2494</v>
      </c>
      <c r="I68">
        <v>699</v>
      </c>
      <c r="J68">
        <v>1</v>
      </c>
      <c r="K68">
        <v>10</v>
      </c>
      <c r="L68">
        <v>6990</v>
      </c>
      <c r="M68">
        <v>0</v>
      </c>
      <c r="N68">
        <v>6990</v>
      </c>
      <c r="O68" s="11" t="s">
        <v>2596</v>
      </c>
      <c r="P68" s="7">
        <f t="shared" si="0"/>
        <v>3</v>
      </c>
      <c r="Q68" s="7">
        <f t="shared" si="1"/>
        <v>0</v>
      </c>
      <c r="R68" s="7">
        <f t="shared" si="2"/>
        <v>10</v>
      </c>
    </row>
    <row r="69" spans="5:18" x14ac:dyDescent="0.3">
      <c r="E69" s="1">
        <v>26</v>
      </c>
      <c r="F69" t="s">
        <v>2588</v>
      </c>
      <c r="G69" t="s">
        <v>2521</v>
      </c>
      <c r="H69" t="s">
        <v>2522</v>
      </c>
      <c r="I69">
        <v>2197</v>
      </c>
      <c r="J69">
        <v>0.5</v>
      </c>
      <c r="K69">
        <v>40</v>
      </c>
      <c r="L69">
        <v>87880</v>
      </c>
      <c r="M69">
        <v>0.12</v>
      </c>
      <c r="N69">
        <v>77334.399999999994</v>
      </c>
      <c r="O69" s="11" t="s">
        <v>2597</v>
      </c>
      <c r="P69" s="7">
        <f t="shared" si="0"/>
        <v>2</v>
      </c>
      <c r="Q69" s="7">
        <f t="shared" si="1"/>
        <v>0</v>
      </c>
      <c r="R69" s="7">
        <f t="shared" si="2"/>
        <v>20</v>
      </c>
    </row>
    <row r="70" spans="5:18" x14ac:dyDescent="0.3">
      <c r="E70" s="1">
        <v>56</v>
      </c>
      <c r="F70" t="s">
        <v>2524</v>
      </c>
      <c r="G70" t="s">
        <v>2485</v>
      </c>
      <c r="H70" t="s">
        <v>2525</v>
      </c>
      <c r="I70">
        <v>800</v>
      </c>
      <c r="J70">
        <v>0.5</v>
      </c>
      <c r="K70">
        <v>40</v>
      </c>
      <c r="L70">
        <v>32000</v>
      </c>
      <c r="M70">
        <v>0.03</v>
      </c>
      <c r="N70">
        <v>31040</v>
      </c>
      <c r="O70" s="11" t="s">
        <v>2598</v>
      </c>
      <c r="P70" s="7">
        <f t="shared" ref="P70:P133" si="3">WEEKDAY(O70,2)</f>
        <v>5</v>
      </c>
      <c r="Q70" s="7">
        <f t="shared" ref="Q70:Q133" si="4">IF((O70&gt;="2017-09-24")*(O70&lt;="2019-12-02"),1,0)</f>
        <v>1</v>
      </c>
      <c r="R70" s="7">
        <f t="shared" ref="R70:R133" si="5">J70*K70</f>
        <v>20</v>
      </c>
    </row>
    <row r="71" spans="5:18" x14ac:dyDescent="0.3">
      <c r="E71" s="1">
        <v>45</v>
      </c>
      <c r="F71" t="s">
        <v>2545</v>
      </c>
      <c r="G71" t="s">
        <v>2510</v>
      </c>
      <c r="H71" t="s">
        <v>2537</v>
      </c>
      <c r="I71">
        <v>759</v>
      </c>
      <c r="J71">
        <v>1</v>
      </c>
      <c r="K71">
        <v>14</v>
      </c>
      <c r="L71">
        <v>10626</v>
      </c>
      <c r="M71">
        <v>0</v>
      </c>
      <c r="N71">
        <v>10626</v>
      </c>
      <c r="O71" s="11" t="s">
        <v>2599</v>
      </c>
      <c r="P71" s="7">
        <f t="shared" si="3"/>
        <v>4</v>
      </c>
      <c r="Q71" s="7">
        <f t="shared" si="4"/>
        <v>1</v>
      </c>
      <c r="R71" s="7">
        <f t="shared" si="5"/>
        <v>14</v>
      </c>
    </row>
    <row r="72" spans="5:18" x14ac:dyDescent="0.3">
      <c r="E72" s="1">
        <v>41</v>
      </c>
      <c r="F72" t="s">
        <v>2505</v>
      </c>
      <c r="G72" t="s">
        <v>2494</v>
      </c>
      <c r="H72" t="s">
        <v>2494</v>
      </c>
      <c r="I72">
        <v>699</v>
      </c>
      <c r="J72">
        <v>1</v>
      </c>
      <c r="K72">
        <v>10</v>
      </c>
      <c r="L72">
        <v>6990</v>
      </c>
      <c r="M72">
        <v>0</v>
      </c>
      <c r="N72">
        <v>6990</v>
      </c>
      <c r="O72" s="11" t="s">
        <v>2600</v>
      </c>
      <c r="P72" s="7">
        <f t="shared" si="3"/>
        <v>3</v>
      </c>
      <c r="Q72" s="7">
        <f t="shared" si="4"/>
        <v>0</v>
      </c>
      <c r="R72" s="7">
        <f t="shared" si="5"/>
        <v>10</v>
      </c>
    </row>
    <row r="73" spans="5:18" x14ac:dyDescent="0.3">
      <c r="E73" s="1">
        <v>1</v>
      </c>
      <c r="F73" t="s">
        <v>2559</v>
      </c>
      <c r="G73" t="s">
        <v>2485</v>
      </c>
      <c r="H73" t="s">
        <v>2560</v>
      </c>
      <c r="I73">
        <v>876</v>
      </c>
      <c r="J73">
        <v>1</v>
      </c>
      <c r="K73">
        <v>20</v>
      </c>
      <c r="L73">
        <v>17520</v>
      </c>
      <c r="M73">
        <v>0.03</v>
      </c>
      <c r="N73">
        <v>16994.400000000001</v>
      </c>
      <c r="O73" s="11" t="s">
        <v>2601</v>
      </c>
      <c r="P73" s="7">
        <f t="shared" si="3"/>
        <v>6</v>
      </c>
      <c r="Q73" s="7">
        <f t="shared" si="4"/>
        <v>1</v>
      </c>
      <c r="R73" s="7">
        <f t="shared" si="5"/>
        <v>20</v>
      </c>
    </row>
    <row r="74" spans="5:18" x14ac:dyDescent="0.3">
      <c r="E74" s="1">
        <v>11</v>
      </c>
      <c r="F74" t="s">
        <v>2536</v>
      </c>
      <c r="G74" t="s">
        <v>2510</v>
      </c>
      <c r="H74" t="s">
        <v>2568</v>
      </c>
      <c r="I74">
        <v>3197</v>
      </c>
      <c r="J74">
        <v>1</v>
      </c>
      <c r="K74">
        <v>10</v>
      </c>
      <c r="L74">
        <v>31970</v>
      </c>
      <c r="M74">
        <v>0</v>
      </c>
      <c r="N74">
        <v>31970</v>
      </c>
      <c r="O74" s="11" t="s">
        <v>2602</v>
      </c>
      <c r="P74" s="7">
        <f t="shared" si="3"/>
        <v>1</v>
      </c>
      <c r="Q74" s="7">
        <f t="shared" si="4"/>
        <v>1</v>
      </c>
      <c r="R74" s="7">
        <f t="shared" si="5"/>
        <v>10</v>
      </c>
    </row>
    <row r="75" spans="5:18" x14ac:dyDescent="0.3">
      <c r="E75" s="1">
        <v>56</v>
      </c>
      <c r="F75" t="s">
        <v>2524</v>
      </c>
      <c r="G75" t="s">
        <v>2485</v>
      </c>
      <c r="H75" t="s">
        <v>2525</v>
      </c>
      <c r="I75">
        <v>800</v>
      </c>
      <c r="J75">
        <v>0.5</v>
      </c>
      <c r="K75">
        <v>40</v>
      </c>
      <c r="L75">
        <v>32000</v>
      </c>
      <c r="M75">
        <v>0.03</v>
      </c>
      <c r="N75">
        <v>31040</v>
      </c>
      <c r="O75" s="11" t="s">
        <v>2603</v>
      </c>
      <c r="P75" s="7">
        <f t="shared" si="3"/>
        <v>7</v>
      </c>
      <c r="Q75" s="7">
        <f t="shared" si="4"/>
        <v>0</v>
      </c>
      <c r="R75" s="7">
        <f t="shared" si="5"/>
        <v>20</v>
      </c>
    </row>
    <row r="76" spans="5:18" x14ac:dyDescent="0.3">
      <c r="E76" s="1">
        <v>0</v>
      </c>
      <c r="F76" t="s">
        <v>2581</v>
      </c>
      <c r="G76" t="s">
        <v>2521</v>
      </c>
      <c r="H76" t="s">
        <v>2582</v>
      </c>
      <c r="I76">
        <v>620</v>
      </c>
      <c r="J76">
        <v>1</v>
      </c>
      <c r="K76">
        <v>30</v>
      </c>
      <c r="L76">
        <v>18600</v>
      </c>
      <c r="M76">
        <v>0.03</v>
      </c>
      <c r="N76">
        <v>18042</v>
      </c>
      <c r="O76" s="11" t="s">
        <v>2604</v>
      </c>
      <c r="P76" s="7">
        <f t="shared" si="3"/>
        <v>6</v>
      </c>
      <c r="Q76" s="7">
        <f t="shared" si="4"/>
        <v>0</v>
      </c>
      <c r="R76" s="7">
        <f t="shared" si="5"/>
        <v>30</v>
      </c>
    </row>
    <row r="77" spans="5:18" x14ac:dyDescent="0.3">
      <c r="E77" s="1">
        <v>55</v>
      </c>
      <c r="F77" t="s">
        <v>2505</v>
      </c>
      <c r="G77" t="s">
        <v>2494</v>
      </c>
      <c r="H77" t="s">
        <v>2494</v>
      </c>
      <c r="I77">
        <v>699</v>
      </c>
      <c r="J77">
        <v>1</v>
      </c>
      <c r="K77">
        <v>10</v>
      </c>
      <c r="L77">
        <v>6990</v>
      </c>
      <c r="M77">
        <v>0</v>
      </c>
      <c r="N77">
        <v>6990</v>
      </c>
      <c r="O77" s="11" t="s">
        <v>2605</v>
      </c>
      <c r="P77" s="7">
        <f t="shared" si="3"/>
        <v>5</v>
      </c>
      <c r="Q77" s="7">
        <f t="shared" si="4"/>
        <v>0</v>
      </c>
      <c r="R77" s="7">
        <f t="shared" si="5"/>
        <v>10</v>
      </c>
    </row>
    <row r="78" spans="5:18" x14ac:dyDescent="0.3">
      <c r="E78" s="1">
        <v>38</v>
      </c>
      <c r="F78" t="s">
        <v>2509</v>
      </c>
      <c r="G78" t="s">
        <v>2510</v>
      </c>
      <c r="H78" t="s">
        <v>2511</v>
      </c>
      <c r="I78">
        <v>1182</v>
      </c>
      <c r="J78">
        <v>0.5</v>
      </c>
      <c r="K78">
        <v>17</v>
      </c>
      <c r="L78">
        <v>20094</v>
      </c>
      <c r="M78">
        <v>0.03</v>
      </c>
      <c r="N78">
        <v>19491.18</v>
      </c>
      <c r="O78" s="11" t="s">
        <v>2606</v>
      </c>
      <c r="P78" s="7">
        <f t="shared" si="3"/>
        <v>1</v>
      </c>
      <c r="Q78" s="7">
        <f t="shared" si="4"/>
        <v>0</v>
      </c>
      <c r="R78" s="7">
        <f t="shared" si="5"/>
        <v>8.5</v>
      </c>
    </row>
    <row r="79" spans="5:18" x14ac:dyDescent="0.3">
      <c r="E79" s="1">
        <v>47</v>
      </c>
      <c r="F79" t="s">
        <v>2527</v>
      </c>
      <c r="G79" t="s">
        <v>2477</v>
      </c>
      <c r="H79" t="s">
        <v>2528</v>
      </c>
      <c r="I79">
        <v>1994</v>
      </c>
      <c r="J79">
        <v>1</v>
      </c>
      <c r="K79">
        <v>12</v>
      </c>
      <c r="L79">
        <v>23928</v>
      </c>
      <c r="M79">
        <v>0.03</v>
      </c>
      <c r="N79">
        <v>23210.16</v>
      </c>
      <c r="O79" s="11" t="s">
        <v>2607</v>
      </c>
      <c r="P79" s="7">
        <f t="shared" si="3"/>
        <v>4</v>
      </c>
      <c r="Q79" s="7">
        <f t="shared" si="4"/>
        <v>1</v>
      </c>
      <c r="R79" s="7">
        <f t="shared" si="5"/>
        <v>12</v>
      </c>
    </row>
    <row r="80" spans="5:18" x14ac:dyDescent="0.3">
      <c r="E80" s="1">
        <v>20</v>
      </c>
      <c r="F80" t="s">
        <v>2480</v>
      </c>
      <c r="G80" t="s">
        <v>2481</v>
      </c>
      <c r="H80" t="s">
        <v>2482</v>
      </c>
      <c r="I80">
        <v>2198</v>
      </c>
      <c r="J80">
        <v>1</v>
      </c>
      <c r="K80">
        <v>35</v>
      </c>
      <c r="L80">
        <v>76930</v>
      </c>
      <c r="M80">
        <v>0.12</v>
      </c>
      <c r="N80">
        <v>67698.399999999994</v>
      </c>
      <c r="O80" s="11" t="s">
        <v>2535</v>
      </c>
      <c r="P80" s="7">
        <f t="shared" si="3"/>
        <v>5</v>
      </c>
      <c r="Q80" s="7">
        <f t="shared" si="4"/>
        <v>1</v>
      </c>
      <c r="R80" s="7">
        <f t="shared" si="5"/>
        <v>35</v>
      </c>
    </row>
    <row r="81" spans="5:18" x14ac:dyDescent="0.3">
      <c r="E81" s="1">
        <v>30</v>
      </c>
      <c r="F81" t="s">
        <v>2497</v>
      </c>
      <c r="G81" t="s">
        <v>2498</v>
      </c>
      <c r="H81" t="s">
        <v>2499</v>
      </c>
      <c r="I81">
        <v>1730</v>
      </c>
      <c r="J81">
        <v>0.5</v>
      </c>
      <c r="K81">
        <v>5</v>
      </c>
      <c r="L81">
        <v>8650</v>
      </c>
      <c r="M81">
        <v>0</v>
      </c>
      <c r="N81">
        <v>8650</v>
      </c>
      <c r="O81" s="11" t="s">
        <v>2608</v>
      </c>
      <c r="P81" s="7">
        <f t="shared" si="3"/>
        <v>3</v>
      </c>
      <c r="Q81" s="7">
        <f t="shared" si="4"/>
        <v>1</v>
      </c>
      <c r="R81" s="7">
        <f t="shared" si="5"/>
        <v>2.5</v>
      </c>
    </row>
    <row r="82" spans="5:18" x14ac:dyDescent="0.3">
      <c r="E82" s="1">
        <v>40</v>
      </c>
      <c r="F82" t="s">
        <v>2488</v>
      </c>
      <c r="G82" t="s">
        <v>2489</v>
      </c>
      <c r="H82" t="s">
        <v>2490</v>
      </c>
      <c r="I82">
        <v>847</v>
      </c>
      <c r="J82">
        <v>0.5</v>
      </c>
      <c r="K82">
        <v>15</v>
      </c>
      <c r="L82">
        <v>12705</v>
      </c>
      <c r="M82">
        <v>0</v>
      </c>
      <c r="N82">
        <v>12705</v>
      </c>
      <c r="O82" s="11" t="s">
        <v>2551</v>
      </c>
      <c r="P82" s="7">
        <f t="shared" si="3"/>
        <v>6</v>
      </c>
      <c r="Q82" s="7">
        <f t="shared" si="4"/>
        <v>1</v>
      </c>
      <c r="R82" s="7">
        <f t="shared" si="5"/>
        <v>7.5</v>
      </c>
    </row>
    <row r="83" spans="5:18" x14ac:dyDescent="0.3">
      <c r="E83" s="1">
        <v>13</v>
      </c>
      <c r="F83" t="s">
        <v>2545</v>
      </c>
      <c r="G83" t="s">
        <v>2510</v>
      </c>
      <c r="H83" t="s">
        <v>2537</v>
      </c>
      <c r="I83">
        <v>759</v>
      </c>
      <c r="J83">
        <v>1</v>
      </c>
      <c r="K83">
        <v>14</v>
      </c>
      <c r="L83">
        <v>10626</v>
      </c>
      <c r="M83">
        <v>0</v>
      </c>
      <c r="N83">
        <v>10626</v>
      </c>
      <c r="O83" s="11" t="s">
        <v>2609</v>
      </c>
      <c r="P83" s="7">
        <f t="shared" si="3"/>
        <v>6</v>
      </c>
      <c r="Q83" s="7">
        <f t="shared" si="4"/>
        <v>0</v>
      </c>
      <c r="R83" s="7">
        <f t="shared" si="5"/>
        <v>14</v>
      </c>
    </row>
    <row r="84" spans="5:18" x14ac:dyDescent="0.3">
      <c r="E84" s="1">
        <v>37</v>
      </c>
      <c r="F84" t="s">
        <v>2493</v>
      </c>
      <c r="G84" t="s">
        <v>2494</v>
      </c>
      <c r="H84" t="s">
        <v>2495</v>
      </c>
      <c r="I84">
        <v>2211</v>
      </c>
      <c r="J84">
        <v>1</v>
      </c>
      <c r="K84">
        <v>25</v>
      </c>
      <c r="L84">
        <v>55275</v>
      </c>
      <c r="M84">
        <v>0.09</v>
      </c>
      <c r="N84">
        <v>50300.25</v>
      </c>
      <c r="O84" s="11" t="s">
        <v>2610</v>
      </c>
      <c r="P84" s="7">
        <f t="shared" si="3"/>
        <v>3</v>
      </c>
      <c r="Q84" s="7">
        <f t="shared" si="4"/>
        <v>1</v>
      </c>
      <c r="R84" s="7">
        <f t="shared" si="5"/>
        <v>25</v>
      </c>
    </row>
    <row r="85" spans="5:18" x14ac:dyDescent="0.3">
      <c r="E85" s="1">
        <v>40</v>
      </c>
      <c r="F85" t="s">
        <v>2488</v>
      </c>
      <c r="G85" t="s">
        <v>2489</v>
      </c>
      <c r="H85" t="s">
        <v>2490</v>
      </c>
      <c r="I85">
        <v>847</v>
      </c>
      <c r="J85">
        <v>0.5</v>
      </c>
      <c r="K85">
        <v>15</v>
      </c>
      <c r="L85">
        <v>12705</v>
      </c>
      <c r="M85">
        <v>0</v>
      </c>
      <c r="N85">
        <v>12705</v>
      </c>
      <c r="O85" s="11" t="s">
        <v>2611</v>
      </c>
      <c r="P85" s="7">
        <f t="shared" si="3"/>
        <v>6</v>
      </c>
      <c r="Q85" s="7">
        <f t="shared" si="4"/>
        <v>1</v>
      </c>
      <c r="R85" s="7">
        <f t="shared" si="5"/>
        <v>7.5</v>
      </c>
    </row>
    <row r="86" spans="5:18" x14ac:dyDescent="0.3">
      <c r="E86" s="1">
        <v>0</v>
      </c>
      <c r="F86" t="s">
        <v>2581</v>
      </c>
      <c r="G86" t="s">
        <v>2521</v>
      </c>
      <c r="H86" t="s">
        <v>2582</v>
      </c>
      <c r="I86">
        <v>620</v>
      </c>
      <c r="J86">
        <v>1</v>
      </c>
      <c r="K86">
        <v>30</v>
      </c>
      <c r="L86">
        <v>18600</v>
      </c>
      <c r="M86">
        <v>0.03</v>
      </c>
      <c r="N86">
        <v>18042</v>
      </c>
      <c r="O86" s="11" t="s">
        <v>2612</v>
      </c>
      <c r="P86" s="7">
        <f t="shared" si="3"/>
        <v>1</v>
      </c>
      <c r="Q86" s="7">
        <f t="shared" si="4"/>
        <v>0</v>
      </c>
      <c r="R86" s="7">
        <f t="shared" si="5"/>
        <v>30</v>
      </c>
    </row>
    <row r="87" spans="5:18" x14ac:dyDescent="0.3">
      <c r="E87" s="1">
        <v>38</v>
      </c>
      <c r="F87" t="s">
        <v>2509</v>
      </c>
      <c r="G87" t="s">
        <v>2510</v>
      </c>
      <c r="H87" t="s">
        <v>2511</v>
      </c>
      <c r="I87">
        <v>1182</v>
      </c>
      <c r="J87">
        <v>0.5</v>
      </c>
      <c r="K87">
        <v>17</v>
      </c>
      <c r="L87">
        <v>20094</v>
      </c>
      <c r="M87">
        <v>0.03</v>
      </c>
      <c r="N87">
        <v>19491.18</v>
      </c>
      <c r="O87" s="11" t="s">
        <v>2613</v>
      </c>
      <c r="P87" s="7">
        <f t="shared" si="3"/>
        <v>2</v>
      </c>
      <c r="Q87" s="7">
        <f t="shared" si="4"/>
        <v>1</v>
      </c>
      <c r="R87" s="7">
        <f t="shared" si="5"/>
        <v>8.5</v>
      </c>
    </row>
    <row r="88" spans="5:18" x14ac:dyDescent="0.3">
      <c r="E88" s="1">
        <v>0</v>
      </c>
      <c r="F88" t="s">
        <v>2581</v>
      </c>
      <c r="G88" t="s">
        <v>2521</v>
      </c>
      <c r="H88" t="s">
        <v>2582</v>
      </c>
      <c r="I88">
        <v>620</v>
      </c>
      <c r="J88">
        <v>1</v>
      </c>
      <c r="K88">
        <v>30</v>
      </c>
      <c r="L88">
        <v>18600</v>
      </c>
      <c r="M88">
        <v>0.03</v>
      </c>
      <c r="N88">
        <v>18042</v>
      </c>
      <c r="O88" s="11" t="s">
        <v>2614</v>
      </c>
      <c r="P88" s="7">
        <f t="shared" si="3"/>
        <v>3</v>
      </c>
      <c r="Q88" s="7">
        <f t="shared" si="4"/>
        <v>1</v>
      </c>
      <c r="R88" s="7">
        <f t="shared" si="5"/>
        <v>30</v>
      </c>
    </row>
    <row r="89" spans="5:18" x14ac:dyDescent="0.3">
      <c r="E89" s="1">
        <v>10</v>
      </c>
      <c r="F89" t="s">
        <v>2524</v>
      </c>
      <c r="G89" t="s">
        <v>2485</v>
      </c>
      <c r="H89" t="s">
        <v>2525</v>
      </c>
      <c r="I89">
        <v>800</v>
      </c>
      <c r="J89">
        <v>0.5</v>
      </c>
      <c r="K89">
        <v>25</v>
      </c>
      <c r="L89">
        <v>20000</v>
      </c>
      <c r="M89">
        <v>0.03</v>
      </c>
      <c r="N89">
        <v>19400</v>
      </c>
      <c r="O89" s="11" t="s">
        <v>2615</v>
      </c>
      <c r="P89" s="7">
        <f t="shared" si="3"/>
        <v>3</v>
      </c>
      <c r="Q89" s="7">
        <f t="shared" si="4"/>
        <v>1</v>
      </c>
      <c r="R89" s="7">
        <f t="shared" si="5"/>
        <v>12.5</v>
      </c>
    </row>
    <row r="90" spans="5:18" x14ac:dyDescent="0.3">
      <c r="E90" s="1">
        <v>23</v>
      </c>
      <c r="F90" t="s">
        <v>2616</v>
      </c>
      <c r="G90" t="s">
        <v>2494</v>
      </c>
      <c r="H90" t="s">
        <v>2617</v>
      </c>
      <c r="I90">
        <v>2645</v>
      </c>
      <c r="J90">
        <v>1</v>
      </c>
      <c r="K90">
        <v>50</v>
      </c>
      <c r="L90">
        <v>132250</v>
      </c>
      <c r="M90">
        <v>0.15</v>
      </c>
      <c r="N90">
        <v>112412.5</v>
      </c>
      <c r="O90" s="11" t="s">
        <v>2618</v>
      </c>
      <c r="P90" s="7">
        <f t="shared" si="3"/>
        <v>5</v>
      </c>
      <c r="Q90" s="7">
        <f t="shared" si="4"/>
        <v>1</v>
      </c>
      <c r="R90" s="7">
        <f t="shared" si="5"/>
        <v>50</v>
      </c>
    </row>
    <row r="91" spans="5:18" x14ac:dyDescent="0.3">
      <c r="E91" s="1">
        <v>24</v>
      </c>
      <c r="F91" t="s">
        <v>2571</v>
      </c>
      <c r="G91" t="s">
        <v>2481</v>
      </c>
      <c r="H91" t="s">
        <v>2572</v>
      </c>
      <c r="I91">
        <v>957</v>
      </c>
      <c r="J91">
        <v>0.5</v>
      </c>
      <c r="K91">
        <v>25</v>
      </c>
      <c r="L91">
        <v>23925</v>
      </c>
      <c r="M91">
        <v>0.03</v>
      </c>
      <c r="N91">
        <v>23207.25</v>
      </c>
      <c r="O91" s="11" t="s">
        <v>2619</v>
      </c>
      <c r="P91" s="7">
        <f t="shared" si="3"/>
        <v>6</v>
      </c>
      <c r="Q91" s="7">
        <f t="shared" si="4"/>
        <v>1</v>
      </c>
      <c r="R91" s="7">
        <f t="shared" si="5"/>
        <v>12.5</v>
      </c>
    </row>
    <row r="92" spans="5:18" x14ac:dyDescent="0.3">
      <c r="E92" s="1">
        <v>3</v>
      </c>
      <c r="F92" t="s">
        <v>2513</v>
      </c>
      <c r="G92" t="s">
        <v>2510</v>
      </c>
      <c r="H92" t="s">
        <v>2510</v>
      </c>
      <c r="I92">
        <v>807</v>
      </c>
      <c r="J92">
        <v>0.5</v>
      </c>
      <c r="K92">
        <v>18</v>
      </c>
      <c r="L92">
        <v>14526</v>
      </c>
      <c r="M92">
        <v>0</v>
      </c>
      <c r="N92">
        <v>14526</v>
      </c>
      <c r="O92" s="11" t="s">
        <v>2620</v>
      </c>
      <c r="P92" s="7">
        <f t="shared" si="3"/>
        <v>6</v>
      </c>
      <c r="Q92" s="7">
        <f t="shared" si="4"/>
        <v>0</v>
      </c>
      <c r="R92" s="7">
        <f t="shared" si="5"/>
        <v>9</v>
      </c>
    </row>
    <row r="93" spans="5:18" x14ac:dyDescent="0.3">
      <c r="E93" s="1">
        <v>38</v>
      </c>
      <c r="F93" t="s">
        <v>2509</v>
      </c>
      <c r="G93" t="s">
        <v>2510</v>
      </c>
      <c r="H93" t="s">
        <v>2511</v>
      </c>
      <c r="I93">
        <v>1182</v>
      </c>
      <c r="J93">
        <v>0.5</v>
      </c>
      <c r="K93">
        <v>17</v>
      </c>
      <c r="L93">
        <v>20094</v>
      </c>
      <c r="M93">
        <v>0.03</v>
      </c>
      <c r="N93">
        <v>19491.18</v>
      </c>
      <c r="O93" s="11" t="s">
        <v>2621</v>
      </c>
      <c r="P93" s="7">
        <f t="shared" si="3"/>
        <v>6</v>
      </c>
      <c r="Q93" s="7">
        <f t="shared" si="4"/>
        <v>1</v>
      </c>
      <c r="R93" s="7">
        <f t="shared" si="5"/>
        <v>8.5</v>
      </c>
    </row>
    <row r="94" spans="5:18" x14ac:dyDescent="0.3">
      <c r="E94" s="1">
        <v>7</v>
      </c>
      <c r="F94" t="s">
        <v>2484</v>
      </c>
      <c r="G94" t="s">
        <v>2485</v>
      </c>
      <c r="H94" t="s">
        <v>2486</v>
      </c>
      <c r="I94">
        <v>1923</v>
      </c>
      <c r="J94">
        <v>0.5</v>
      </c>
      <c r="K94">
        <v>25</v>
      </c>
      <c r="L94">
        <v>48075</v>
      </c>
      <c r="M94">
        <v>0.06</v>
      </c>
      <c r="N94">
        <v>45190.5</v>
      </c>
      <c r="O94" s="11" t="s">
        <v>2622</v>
      </c>
      <c r="P94" s="7">
        <f t="shared" si="3"/>
        <v>4</v>
      </c>
      <c r="Q94" s="7">
        <f t="shared" si="4"/>
        <v>1</v>
      </c>
      <c r="R94" s="7">
        <f t="shared" si="5"/>
        <v>12.5</v>
      </c>
    </row>
    <row r="95" spans="5:18" x14ac:dyDescent="0.3">
      <c r="E95" s="1">
        <v>29</v>
      </c>
      <c r="F95" t="s">
        <v>2623</v>
      </c>
      <c r="G95" t="s">
        <v>2624</v>
      </c>
      <c r="H95" t="s">
        <v>2625</v>
      </c>
      <c r="I95">
        <v>843</v>
      </c>
      <c r="J95">
        <v>1</v>
      </c>
      <c r="K95">
        <v>10</v>
      </c>
      <c r="L95">
        <v>8430</v>
      </c>
      <c r="M95">
        <v>0</v>
      </c>
      <c r="N95">
        <v>8430</v>
      </c>
      <c r="O95" s="11" t="s">
        <v>2626</v>
      </c>
      <c r="P95" s="7">
        <f t="shared" si="3"/>
        <v>3</v>
      </c>
      <c r="Q95" s="7">
        <f t="shared" si="4"/>
        <v>1</v>
      </c>
      <c r="R95" s="7">
        <f t="shared" si="5"/>
        <v>10</v>
      </c>
    </row>
    <row r="96" spans="5:18" x14ac:dyDescent="0.3">
      <c r="E96" s="1">
        <v>0</v>
      </c>
      <c r="F96" t="s">
        <v>2581</v>
      </c>
      <c r="G96" t="s">
        <v>2521</v>
      </c>
      <c r="H96" t="s">
        <v>2582</v>
      </c>
      <c r="I96">
        <v>620</v>
      </c>
      <c r="J96">
        <v>1</v>
      </c>
      <c r="K96">
        <v>30</v>
      </c>
      <c r="L96">
        <v>18600</v>
      </c>
      <c r="M96">
        <v>0.03</v>
      </c>
      <c r="N96">
        <v>18042</v>
      </c>
      <c r="O96" s="11" t="s">
        <v>2627</v>
      </c>
      <c r="P96" s="7">
        <f t="shared" si="3"/>
        <v>6</v>
      </c>
      <c r="Q96" s="7">
        <f t="shared" si="4"/>
        <v>1</v>
      </c>
      <c r="R96" s="7">
        <f t="shared" si="5"/>
        <v>30</v>
      </c>
    </row>
    <row r="97" spans="5:18" x14ac:dyDescent="0.3">
      <c r="E97" s="1">
        <v>24</v>
      </c>
      <c r="F97" t="s">
        <v>2571</v>
      </c>
      <c r="G97" t="s">
        <v>2481</v>
      </c>
      <c r="H97" t="s">
        <v>2572</v>
      </c>
      <c r="I97">
        <v>957</v>
      </c>
      <c r="J97">
        <v>0.5</v>
      </c>
      <c r="K97">
        <v>25</v>
      </c>
      <c r="L97">
        <v>23925</v>
      </c>
      <c r="M97">
        <v>0.03</v>
      </c>
      <c r="N97">
        <v>23207.25</v>
      </c>
      <c r="O97" s="11" t="s">
        <v>2628</v>
      </c>
      <c r="P97" s="7">
        <f t="shared" si="3"/>
        <v>4</v>
      </c>
      <c r="Q97" s="7">
        <f t="shared" si="4"/>
        <v>1</v>
      </c>
      <c r="R97" s="7">
        <f t="shared" si="5"/>
        <v>12.5</v>
      </c>
    </row>
    <row r="98" spans="5:18" x14ac:dyDescent="0.3">
      <c r="E98" s="1">
        <v>47</v>
      </c>
      <c r="F98" t="s">
        <v>2527</v>
      </c>
      <c r="G98" t="s">
        <v>2477</v>
      </c>
      <c r="H98" t="s">
        <v>2528</v>
      </c>
      <c r="I98">
        <v>1994</v>
      </c>
      <c r="J98">
        <v>1</v>
      </c>
      <c r="K98">
        <v>12</v>
      </c>
      <c r="L98">
        <v>23928</v>
      </c>
      <c r="M98">
        <v>0.03</v>
      </c>
      <c r="N98">
        <v>23210.16</v>
      </c>
      <c r="O98" s="11" t="s">
        <v>2629</v>
      </c>
      <c r="P98" s="7">
        <f t="shared" si="3"/>
        <v>7</v>
      </c>
      <c r="Q98" s="7">
        <f t="shared" si="4"/>
        <v>1</v>
      </c>
      <c r="R98" s="7">
        <f t="shared" si="5"/>
        <v>12</v>
      </c>
    </row>
    <row r="99" spans="5:18" x14ac:dyDescent="0.3">
      <c r="E99" s="1">
        <v>26</v>
      </c>
      <c r="F99" t="s">
        <v>2588</v>
      </c>
      <c r="G99" t="s">
        <v>2521</v>
      </c>
      <c r="H99" t="s">
        <v>2522</v>
      </c>
      <c r="I99">
        <v>2197</v>
      </c>
      <c r="J99">
        <v>0.5</v>
      </c>
      <c r="K99">
        <v>40</v>
      </c>
      <c r="L99">
        <v>87880</v>
      </c>
      <c r="M99">
        <v>0.12</v>
      </c>
      <c r="N99">
        <v>77334.399999999994</v>
      </c>
      <c r="O99" s="11" t="s">
        <v>2630</v>
      </c>
      <c r="P99" s="7">
        <f t="shared" si="3"/>
        <v>3</v>
      </c>
      <c r="Q99" s="7">
        <f t="shared" si="4"/>
        <v>1</v>
      </c>
      <c r="R99" s="7">
        <f t="shared" si="5"/>
        <v>20</v>
      </c>
    </row>
    <row r="100" spans="5:18" x14ac:dyDescent="0.3">
      <c r="E100" s="1">
        <v>16</v>
      </c>
      <c r="F100" t="s">
        <v>2631</v>
      </c>
      <c r="G100" t="s">
        <v>2624</v>
      </c>
      <c r="H100" t="s">
        <v>2632</v>
      </c>
      <c r="I100">
        <v>843</v>
      </c>
      <c r="J100">
        <v>1</v>
      </c>
      <c r="K100">
        <v>5</v>
      </c>
      <c r="L100">
        <v>4215</v>
      </c>
      <c r="M100">
        <v>0</v>
      </c>
      <c r="N100">
        <v>4215</v>
      </c>
      <c r="O100" s="11" t="s">
        <v>2633</v>
      </c>
      <c r="P100" s="7">
        <f t="shared" si="3"/>
        <v>7</v>
      </c>
      <c r="Q100" s="7">
        <f t="shared" si="4"/>
        <v>0</v>
      </c>
      <c r="R100" s="7">
        <f t="shared" si="5"/>
        <v>5</v>
      </c>
    </row>
    <row r="101" spans="5:18" x14ac:dyDescent="0.3">
      <c r="E101" s="1">
        <v>22</v>
      </c>
      <c r="F101" t="s">
        <v>2501</v>
      </c>
      <c r="G101" t="s">
        <v>2502</v>
      </c>
      <c r="H101" t="s">
        <v>2502</v>
      </c>
      <c r="I101">
        <v>4889</v>
      </c>
      <c r="J101">
        <v>1</v>
      </c>
      <c r="K101">
        <v>18</v>
      </c>
      <c r="L101">
        <v>88002</v>
      </c>
      <c r="M101">
        <v>0.12</v>
      </c>
      <c r="N101">
        <v>77441.759999999995</v>
      </c>
      <c r="O101" s="11" t="s">
        <v>2634</v>
      </c>
      <c r="P101" s="7">
        <f t="shared" si="3"/>
        <v>2</v>
      </c>
      <c r="Q101" s="7">
        <f t="shared" si="4"/>
        <v>1</v>
      </c>
      <c r="R101" s="7">
        <f t="shared" si="5"/>
        <v>18</v>
      </c>
    </row>
    <row r="102" spans="5:18" x14ac:dyDescent="0.3">
      <c r="E102" s="1">
        <v>53</v>
      </c>
      <c r="F102" t="s">
        <v>2484</v>
      </c>
      <c r="G102" t="s">
        <v>2485</v>
      </c>
      <c r="H102" t="s">
        <v>2486</v>
      </c>
      <c r="I102">
        <v>1923</v>
      </c>
      <c r="J102">
        <v>0.5</v>
      </c>
      <c r="K102">
        <v>35</v>
      </c>
      <c r="L102">
        <v>67305</v>
      </c>
      <c r="M102">
        <v>0.06</v>
      </c>
      <c r="N102">
        <v>63266.7</v>
      </c>
      <c r="O102" s="11" t="s">
        <v>2635</v>
      </c>
      <c r="P102" s="7">
        <f t="shared" si="3"/>
        <v>4</v>
      </c>
      <c r="Q102" s="7">
        <f t="shared" si="4"/>
        <v>1</v>
      </c>
      <c r="R102" s="7">
        <f t="shared" si="5"/>
        <v>17.5</v>
      </c>
    </row>
    <row r="103" spans="5:18" x14ac:dyDescent="0.3">
      <c r="E103" s="1">
        <v>55</v>
      </c>
      <c r="F103" t="s">
        <v>2505</v>
      </c>
      <c r="G103" t="s">
        <v>2494</v>
      </c>
      <c r="H103" t="s">
        <v>2494</v>
      </c>
      <c r="I103">
        <v>699</v>
      </c>
      <c r="J103">
        <v>1</v>
      </c>
      <c r="K103">
        <v>10</v>
      </c>
      <c r="L103">
        <v>6990</v>
      </c>
      <c r="M103">
        <v>0</v>
      </c>
      <c r="N103">
        <v>6990</v>
      </c>
      <c r="O103" s="11" t="s">
        <v>2636</v>
      </c>
      <c r="P103" s="7">
        <f t="shared" si="3"/>
        <v>5</v>
      </c>
      <c r="Q103" s="7">
        <f t="shared" si="4"/>
        <v>1</v>
      </c>
      <c r="R103" s="7">
        <f t="shared" si="5"/>
        <v>10</v>
      </c>
    </row>
    <row r="104" spans="5:18" x14ac:dyDescent="0.3">
      <c r="E104" s="1">
        <v>47</v>
      </c>
      <c r="F104" t="s">
        <v>2527</v>
      </c>
      <c r="G104" t="s">
        <v>2477</v>
      </c>
      <c r="H104" t="s">
        <v>2528</v>
      </c>
      <c r="I104">
        <v>1994</v>
      </c>
      <c r="J104">
        <v>1</v>
      </c>
      <c r="K104">
        <v>12</v>
      </c>
      <c r="L104">
        <v>23928</v>
      </c>
      <c r="M104">
        <v>0.03</v>
      </c>
      <c r="N104">
        <v>23210.16</v>
      </c>
      <c r="O104" s="11" t="s">
        <v>2637</v>
      </c>
      <c r="P104" s="7">
        <f t="shared" si="3"/>
        <v>1</v>
      </c>
      <c r="Q104" s="7">
        <f t="shared" si="4"/>
        <v>0</v>
      </c>
      <c r="R104" s="7">
        <f t="shared" si="5"/>
        <v>12</v>
      </c>
    </row>
    <row r="105" spans="5:18" x14ac:dyDescent="0.3">
      <c r="E105" s="1">
        <v>5</v>
      </c>
      <c r="F105" t="s">
        <v>2509</v>
      </c>
      <c r="G105" t="s">
        <v>2510</v>
      </c>
      <c r="H105" t="s">
        <v>2511</v>
      </c>
      <c r="I105">
        <v>1182</v>
      </c>
      <c r="J105">
        <v>0.5</v>
      </c>
      <c r="K105">
        <v>17</v>
      </c>
      <c r="L105">
        <v>20094</v>
      </c>
      <c r="M105">
        <v>0.03</v>
      </c>
      <c r="N105">
        <v>19491.18</v>
      </c>
      <c r="O105" s="11" t="s">
        <v>2638</v>
      </c>
      <c r="P105" s="7">
        <f t="shared" si="3"/>
        <v>7</v>
      </c>
      <c r="Q105" s="7">
        <f t="shared" si="4"/>
        <v>0</v>
      </c>
      <c r="R105" s="7">
        <f t="shared" si="5"/>
        <v>8.5</v>
      </c>
    </row>
    <row r="106" spans="5:18" x14ac:dyDescent="0.3">
      <c r="E106" s="1">
        <v>46</v>
      </c>
      <c r="F106" t="s">
        <v>2515</v>
      </c>
      <c r="G106" t="s">
        <v>2498</v>
      </c>
      <c r="H106" t="s">
        <v>2498</v>
      </c>
      <c r="I106">
        <v>770</v>
      </c>
      <c r="J106">
        <v>0.5</v>
      </c>
      <c r="K106">
        <v>20</v>
      </c>
      <c r="L106">
        <v>15400</v>
      </c>
      <c r="M106">
        <v>0.03</v>
      </c>
      <c r="N106">
        <v>14938</v>
      </c>
      <c r="O106" s="11" t="s">
        <v>2639</v>
      </c>
      <c r="P106" s="7">
        <f t="shared" si="3"/>
        <v>5</v>
      </c>
      <c r="Q106" s="7">
        <f t="shared" si="4"/>
        <v>0</v>
      </c>
      <c r="R106" s="7">
        <f t="shared" si="5"/>
        <v>10</v>
      </c>
    </row>
    <row r="107" spans="5:18" x14ac:dyDescent="0.3">
      <c r="E107" s="1">
        <v>2</v>
      </c>
      <c r="F107" t="s">
        <v>2640</v>
      </c>
      <c r="G107" t="s">
        <v>2510</v>
      </c>
      <c r="H107" t="s">
        <v>2641</v>
      </c>
      <c r="I107">
        <v>1178</v>
      </c>
      <c r="J107">
        <v>1</v>
      </c>
      <c r="K107">
        <v>10</v>
      </c>
      <c r="L107">
        <v>11780</v>
      </c>
      <c r="M107">
        <v>0</v>
      </c>
      <c r="N107">
        <v>11780</v>
      </c>
      <c r="O107" s="11" t="s">
        <v>2642</v>
      </c>
      <c r="P107" s="7">
        <f t="shared" si="3"/>
        <v>3</v>
      </c>
      <c r="Q107" s="7">
        <f t="shared" si="4"/>
        <v>0</v>
      </c>
      <c r="R107" s="7">
        <f t="shared" si="5"/>
        <v>10</v>
      </c>
    </row>
    <row r="108" spans="5:18" x14ac:dyDescent="0.3">
      <c r="E108" s="1">
        <v>24</v>
      </c>
      <c r="F108" t="s">
        <v>2571</v>
      </c>
      <c r="G108" t="s">
        <v>2481</v>
      </c>
      <c r="H108" t="s">
        <v>2572</v>
      </c>
      <c r="I108">
        <v>957</v>
      </c>
      <c r="J108">
        <v>0.5</v>
      </c>
      <c r="K108">
        <v>25</v>
      </c>
      <c r="L108">
        <v>23925</v>
      </c>
      <c r="M108">
        <v>0.03</v>
      </c>
      <c r="N108">
        <v>23207.25</v>
      </c>
      <c r="O108" s="11" t="s">
        <v>2643</v>
      </c>
      <c r="P108" s="7">
        <f t="shared" si="3"/>
        <v>5</v>
      </c>
      <c r="Q108" s="7">
        <f t="shared" si="4"/>
        <v>0</v>
      </c>
      <c r="R108" s="7">
        <f t="shared" si="5"/>
        <v>12.5</v>
      </c>
    </row>
    <row r="109" spans="5:18" x14ac:dyDescent="0.3">
      <c r="E109" s="1">
        <v>41</v>
      </c>
      <c r="F109" t="s">
        <v>2505</v>
      </c>
      <c r="G109" t="s">
        <v>2494</v>
      </c>
      <c r="H109" t="s">
        <v>2494</v>
      </c>
      <c r="I109">
        <v>699</v>
      </c>
      <c r="J109">
        <v>1</v>
      </c>
      <c r="K109">
        <v>10</v>
      </c>
      <c r="L109">
        <v>6990</v>
      </c>
      <c r="M109">
        <v>0</v>
      </c>
      <c r="N109">
        <v>6990</v>
      </c>
      <c r="O109" s="11" t="s">
        <v>2613</v>
      </c>
      <c r="P109" s="7">
        <f t="shared" si="3"/>
        <v>2</v>
      </c>
      <c r="Q109" s="7">
        <f t="shared" si="4"/>
        <v>1</v>
      </c>
      <c r="R109" s="7">
        <f t="shared" si="5"/>
        <v>10</v>
      </c>
    </row>
    <row r="110" spans="5:18" x14ac:dyDescent="0.3">
      <c r="E110" s="1">
        <v>28</v>
      </c>
      <c r="F110" t="s">
        <v>2591</v>
      </c>
      <c r="G110" t="s">
        <v>2477</v>
      </c>
      <c r="H110" t="s">
        <v>2478</v>
      </c>
      <c r="I110">
        <v>1994</v>
      </c>
      <c r="J110">
        <v>1</v>
      </c>
      <c r="K110">
        <v>40</v>
      </c>
      <c r="L110">
        <v>79760</v>
      </c>
      <c r="M110">
        <v>0.12</v>
      </c>
      <c r="N110">
        <v>70188.800000000003</v>
      </c>
      <c r="O110" s="11" t="s">
        <v>2644</v>
      </c>
      <c r="P110" s="7">
        <f t="shared" si="3"/>
        <v>2</v>
      </c>
      <c r="Q110" s="7">
        <f t="shared" si="4"/>
        <v>0</v>
      </c>
      <c r="R110" s="7">
        <f t="shared" si="5"/>
        <v>40</v>
      </c>
    </row>
    <row r="111" spans="5:18" x14ac:dyDescent="0.3">
      <c r="E111" s="1">
        <v>36</v>
      </c>
      <c r="F111" t="s">
        <v>2549</v>
      </c>
      <c r="G111" t="s">
        <v>2489</v>
      </c>
      <c r="H111" t="s">
        <v>2550</v>
      </c>
      <c r="I111">
        <v>912</v>
      </c>
      <c r="J111">
        <v>0.5</v>
      </c>
      <c r="K111">
        <v>15</v>
      </c>
      <c r="L111">
        <v>13680</v>
      </c>
      <c r="M111">
        <v>0</v>
      </c>
      <c r="N111">
        <v>13680</v>
      </c>
      <c r="O111" s="11" t="s">
        <v>2645</v>
      </c>
      <c r="P111" s="7">
        <f t="shared" si="3"/>
        <v>2</v>
      </c>
      <c r="Q111" s="7">
        <f t="shared" si="4"/>
        <v>0</v>
      </c>
      <c r="R111" s="7">
        <f t="shared" si="5"/>
        <v>7.5</v>
      </c>
    </row>
    <row r="112" spans="5:18" x14ac:dyDescent="0.3">
      <c r="E112" s="1">
        <v>14</v>
      </c>
      <c r="F112" t="s">
        <v>2515</v>
      </c>
      <c r="G112" t="s">
        <v>2498</v>
      </c>
      <c r="H112" t="s">
        <v>2498</v>
      </c>
      <c r="I112">
        <v>770</v>
      </c>
      <c r="J112">
        <v>0.5</v>
      </c>
      <c r="K112">
        <v>20</v>
      </c>
      <c r="L112">
        <v>15400</v>
      </c>
      <c r="M112">
        <v>0.03</v>
      </c>
      <c r="N112">
        <v>14938</v>
      </c>
      <c r="O112" s="11" t="s">
        <v>2646</v>
      </c>
      <c r="P112" s="7">
        <f t="shared" si="3"/>
        <v>4</v>
      </c>
      <c r="Q112" s="7">
        <f t="shared" si="4"/>
        <v>1</v>
      </c>
      <c r="R112" s="7">
        <f t="shared" si="5"/>
        <v>10</v>
      </c>
    </row>
    <row r="113" spans="5:18" x14ac:dyDescent="0.3">
      <c r="E113" s="1">
        <v>3</v>
      </c>
      <c r="F113" t="s">
        <v>2513</v>
      </c>
      <c r="G113" t="s">
        <v>2510</v>
      </c>
      <c r="H113" t="s">
        <v>2510</v>
      </c>
      <c r="I113">
        <v>807</v>
      </c>
      <c r="J113">
        <v>0.5</v>
      </c>
      <c r="K113">
        <v>18</v>
      </c>
      <c r="L113">
        <v>14526</v>
      </c>
      <c r="M113">
        <v>0</v>
      </c>
      <c r="N113">
        <v>14526</v>
      </c>
      <c r="O113" s="11" t="s">
        <v>2647</v>
      </c>
      <c r="P113" s="7">
        <f t="shared" si="3"/>
        <v>6</v>
      </c>
      <c r="Q113" s="7">
        <f t="shared" si="4"/>
        <v>0</v>
      </c>
      <c r="R113" s="7">
        <f t="shared" si="5"/>
        <v>9</v>
      </c>
    </row>
    <row r="114" spans="5:18" x14ac:dyDescent="0.3">
      <c r="E114" s="1">
        <v>19</v>
      </c>
      <c r="F114" t="s">
        <v>2648</v>
      </c>
      <c r="G114" t="s">
        <v>2489</v>
      </c>
      <c r="H114" t="s">
        <v>2649</v>
      </c>
      <c r="I114">
        <v>1879</v>
      </c>
      <c r="J114">
        <v>0.5</v>
      </c>
      <c r="K114">
        <v>15</v>
      </c>
      <c r="L114">
        <v>28185</v>
      </c>
      <c r="M114">
        <v>0.03</v>
      </c>
      <c r="N114">
        <v>27339.45</v>
      </c>
      <c r="O114" s="11" t="s">
        <v>2650</v>
      </c>
      <c r="P114" s="7">
        <f t="shared" si="3"/>
        <v>6</v>
      </c>
      <c r="Q114" s="7">
        <f t="shared" si="4"/>
        <v>0</v>
      </c>
      <c r="R114" s="7">
        <f t="shared" si="5"/>
        <v>7.5</v>
      </c>
    </row>
    <row r="115" spans="5:18" x14ac:dyDescent="0.3">
      <c r="E115" s="1">
        <v>28</v>
      </c>
      <c r="F115" t="s">
        <v>2591</v>
      </c>
      <c r="G115" t="s">
        <v>2477</v>
      </c>
      <c r="H115" t="s">
        <v>2478</v>
      </c>
      <c r="I115">
        <v>1994</v>
      </c>
      <c r="J115">
        <v>1</v>
      </c>
      <c r="K115">
        <v>40</v>
      </c>
      <c r="L115">
        <v>79760</v>
      </c>
      <c r="M115">
        <v>0.12</v>
      </c>
      <c r="N115">
        <v>70188.800000000003</v>
      </c>
      <c r="O115" s="11" t="s">
        <v>2651</v>
      </c>
      <c r="P115" s="7">
        <f t="shared" si="3"/>
        <v>1</v>
      </c>
      <c r="Q115" s="7">
        <f t="shared" si="4"/>
        <v>0</v>
      </c>
      <c r="R115" s="7">
        <f t="shared" si="5"/>
        <v>40</v>
      </c>
    </row>
    <row r="116" spans="5:18" x14ac:dyDescent="0.3">
      <c r="E116" s="1">
        <v>6</v>
      </c>
      <c r="F116" t="s">
        <v>2554</v>
      </c>
      <c r="G116" t="s">
        <v>2510</v>
      </c>
      <c r="H116" t="s">
        <v>2555</v>
      </c>
      <c r="I116">
        <v>3197</v>
      </c>
      <c r="J116">
        <v>1</v>
      </c>
      <c r="K116">
        <v>6</v>
      </c>
      <c r="L116">
        <v>19182</v>
      </c>
      <c r="M116">
        <v>0.03</v>
      </c>
      <c r="N116">
        <v>18606.54</v>
      </c>
      <c r="O116" s="11" t="s">
        <v>2652</v>
      </c>
      <c r="P116" s="7">
        <f t="shared" si="3"/>
        <v>1</v>
      </c>
      <c r="Q116" s="7">
        <f t="shared" si="4"/>
        <v>0</v>
      </c>
      <c r="R116" s="7">
        <f t="shared" si="5"/>
        <v>6</v>
      </c>
    </row>
    <row r="117" spans="5:18" x14ac:dyDescent="0.3">
      <c r="E117" s="1">
        <v>0</v>
      </c>
      <c r="F117" t="s">
        <v>2581</v>
      </c>
      <c r="G117" t="s">
        <v>2521</v>
      </c>
      <c r="H117" t="s">
        <v>2582</v>
      </c>
      <c r="I117">
        <v>620</v>
      </c>
      <c r="J117">
        <v>1</v>
      </c>
      <c r="K117">
        <v>30</v>
      </c>
      <c r="L117">
        <v>18600</v>
      </c>
      <c r="M117">
        <v>0.03</v>
      </c>
      <c r="N117">
        <v>18042</v>
      </c>
      <c r="O117" s="11" t="s">
        <v>2653</v>
      </c>
      <c r="P117" s="7">
        <f t="shared" si="3"/>
        <v>3</v>
      </c>
      <c r="Q117" s="7">
        <f t="shared" si="4"/>
        <v>0</v>
      </c>
      <c r="R117" s="7">
        <f t="shared" si="5"/>
        <v>30</v>
      </c>
    </row>
    <row r="118" spans="5:18" x14ac:dyDescent="0.3">
      <c r="E118" s="1">
        <v>45</v>
      </c>
      <c r="F118" t="s">
        <v>2545</v>
      </c>
      <c r="G118" t="s">
        <v>2510</v>
      </c>
      <c r="H118" t="s">
        <v>2537</v>
      </c>
      <c r="I118">
        <v>759</v>
      </c>
      <c r="J118">
        <v>1</v>
      </c>
      <c r="K118">
        <v>14</v>
      </c>
      <c r="L118">
        <v>10626</v>
      </c>
      <c r="M118">
        <v>0</v>
      </c>
      <c r="N118">
        <v>10626</v>
      </c>
      <c r="O118" s="11" t="s">
        <v>2654</v>
      </c>
      <c r="P118" s="7">
        <f t="shared" si="3"/>
        <v>7</v>
      </c>
      <c r="Q118" s="7">
        <f t="shared" si="4"/>
        <v>0</v>
      </c>
      <c r="R118" s="7">
        <f t="shared" si="5"/>
        <v>14</v>
      </c>
    </row>
    <row r="119" spans="5:18" x14ac:dyDescent="0.3">
      <c r="E119" s="1">
        <v>49</v>
      </c>
      <c r="F119" t="s">
        <v>2520</v>
      </c>
      <c r="G119" t="s">
        <v>2521</v>
      </c>
      <c r="H119" t="s">
        <v>2522</v>
      </c>
      <c r="I119">
        <v>617</v>
      </c>
      <c r="J119">
        <v>1</v>
      </c>
      <c r="K119">
        <v>25</v>
      </c>
      <c r="L119">
        <v>15425</v>
      </c>
      <c r="M119">
        <v>0</v>
      </c>
      <c r="N119">
        <v>15425</v>
      </c>
      <c r="O119" s="11" t="s">
        <v>2655</v>
      </c>
      <c r="P119" s="7">
        <f t="shared" si="3"/>
        <v>6</v>
      </c>
      <c r="Q119" s="7">
        <f t="shared" si="4"/>
        <v>1</v>
      </c>
      <c r="R119" s="7">
        <f t="shared" si="5"/>
        <v>25</v>
      </c>
    </row>
    <row r="120" spans="5:18" x14ac:dyDescent="0.3">
      <c r="E120" s="1">
        <v>53</v>
      </c>
      <c r="F120" t="s">
        <v>2484</v>
      </c>
      <c r="G120" t="s">
        <v>2485</v>
      </c>
      <c r="H120" t="s">
        <v>2486</v>
      </c>
      <c r="I120">
        <v>1923</v>
      </c>
      <c r="J120">
        <v>0.5</v>
      </c>
      <c r="K120">
        <v>35</v>
      </c>
      <c r="L120">
        <v>67305</v>
      </c>
      <c r="M120">
        <v>0.06</v>
      </c>
      <c r="N120">
        <v>63266.7</v>
      </c>
      <c r="O120" s="11" t="s">
        <v>2656</v>
      </c>
      <c r="P120" s="7">
        <f t="shared" si="3"/>
        <v>6</v>
      </c>
      <c r="Q120" s="7">
        <f t="shared" si="4"/>
        <v>0</v>
      </c>
      <c r="R120" s="7">
        <f t="shared" si="5"/>
        <v>17.5</v>
      </c>
    </row>
    <row r="121" spans="5:18" x14ac:dyDescent="0.3">
      <c r="E121" s="1">
        <v>47</v>
      </c>
      <c r="F121" t="s">
        <v>2527</v>
      </c>
      <c r="G121" t="s">
        <v>2477</v>
      </c>
      <c r="H121" t="s">
        <v>2528</v>
      </c>
      <c r="I121">
        <v>1994</v>
      </c>
      <c r="J121">
        <v>1</v>
      </c>
      <c r="K121">
        <v>12</v>
      </c>
      <c r="L121">
        <v>23928</v>
      </c>
      <c r="M121">
        <v>0.03</v>
      </c>
      <c r="N121">
        <v>23210.16</v>
      </c>
      <c r="O121" s="11" t="s">
        <v>2657</v>
      </c>
      <c r="P121" s="7">
        <f t="shared" si="3"/>
        <v>3</v>
      </c>
      <c r="Q121" s="7">
        <f t="shared" si="4"/>
        <v>0</v>
      </c>
      <c r="R121" s="7">
        <f t="shared" si="5"/>
        <v>12</v>
      </c>
    </row>
    <row r="122" spans="5:18" x14ac:dyDescent="0.3">
      <c r="E122" s="1">
        <v>36</v>
      </c>
      <c r="F122" t="s">
        <v>2549</v>
      </c>
      <c r="G122" t="s">
        <v>2489</v>
      </c>
      <c r="H122" t="s">
        <v>2550</v>
      </c>
      <c r="I122">
        <v>912</v>
      </c>
      <c r="J122">
        <v>0.5</v>
      </c>
      <c r="K122">
        <v>15</v>
      </c>
      <c r="L122">
        <v>13680</v>
      </c>
      <c r="M122">
        <v>0</v>
      </c>
      <c r="N122">
        <v>13680</v>
      </c>
      <c r="O122" s="11" t="s">
        <v>2658</v>
      </c>
      <c r="P122" s="7">
        <f t="shared" si="3"/>
        <v>3</v>
      </c>
      <c r="Q122" s="7">
        <f t="shared" si="4"/>
        <v>0</v>
      </c>
      <c r="R122" s="7">
        <f t="shared" si="5"/>
        <v>7.5</v>
      </c>
    </row>
    <row r="123" spans="5:18" x14ac:dyDescent="0.3">
      <c r="E123" s="1">
        <v>53</v>
      </c>
      <c r="F123" t="s">
        <v>2484</v>
      </c>
      <c r="G123" t="s">
        <v>2485</v>
      </c>
      <c r="H123" t="s">
        <v>2486</v>
      </c>
      <c r="I123">
        <v>1923</v>
      </c>
      <c r="J123">
        <v>0.5</v>
      </c>
      <c r="K123">
        <v>35</v>
      </c>
      <c r="L123">
        <v>67305</v>
      </c>
      <c r="M123">
        <v>0.06</v>
      </c>
      <c r="N123">
        <v>63266.7</v>
      </c>
      <c r="O123" s="11" t="s">
        <v>2659</v>
      </c>
      <c r="P123" s="7">
        <f t="shared" si="3"/>
        <v>4</v>
      </c>
      <c r="Q123" s="7">
        <f t="shared" si="4"/>
        <v>1</v>
      </c>
      <c r="R123" s="7">
        <f t="shared" si="5"/>
        <v>17.5</v>
      </c>
    </row>
    <row r="124" spans="5:18" x14ac:dyDescent="0.3">
      <c r="E124" s="1">
        <v>8</v>
      </c>
      <c r="F124" t="s">
        <v>2488</v>
      </c>
      <c r="G124" t="s">
        <v>2489</v>
      </c>
      <c r="H124" t="s">
        <v>2490</v>
      </c>
      <c r="I124">
        <v>847</v>
      </c>
      <c r="J124">
        <v>0.5</v>
      </c>
      <c r="K124">
        <v>15</v>
      </c>
      <c r="L124">
        <v>12705</v>
      </c>
      <c r="M124">
        <v>0</v>
      </c>
      <c r="N124">
        <v>12705</v>
      </c>
      <c r="O124" s="11" t="s">
        <v>2660</v>
      </c>
      <c r="P124" s="7">
        <f t="shared" si="3"/>
        <v>1</v>
      </c>
      <c r="Q124" s="7">
        <f t="shared" si="4"/>
        <v>1</v>
      </c>
      <c r="R124" s="7">
        <f t="shared" si="5"/>
        <v>7.5</v>
      </c>
    </row>
    <row r="125" spans="5:18" x14ac:dyDescent="0.3">
      <c r="E125" s="1">
        <v>13</v>
      </c>
      <c r="F125" t="s">
        <v>2545</v>
      </c>
      <c r="G125" t="s">
        <v>2510</v>
      </c>
      <c r="H125" t="s">
        <v>2537</v>
      </c>
      <c r="I125">
        <v>759</v>
      </c>
      <c r="J125">
        <v>1</v>
      </c>
      <c r="K125">
        <v>14</v>
      </c>
      <c r="L125">
        <v>10626</v>
      </c>
      <c r="M125">
        <v>0</v>
      </c>
      <c r="N125">
        <v>10626</v>
      </c>
      <c r="O125" s="11" t="s">
        <v>2661</v>
      </c>
      <c r="P125" s="7">
        <f t="shared" si="3"/>
        <v>1</v>
      </c>
      <c r="Q125" s="7">
        <f t="shared" si="4"/>
        <v>1</v>
      </c>
      <c r="R125" s="7">
        <f t="shared" si="5"/>
        <v>14</v>
      </c>
    </row>
    <row r="126" spans="5:18" x14ac:dyDescent="0.3">
      <c r="E126" s="1">
        <v>14</v>
      </c>
      <c r="F126" t="s">
        <v>2515</v>
      </c>
      <c r="G126" t="s">
        <v>2498</v>
      </c>
      <c r="H126" t="s">
        <v>2498</v>
      </c>
      <c r="I126">
        <v>770</v>
      </c>
      <c r="J126">
        <v>0.5</v>
      </c>
      <c r="K126">
        <v>20</v>
      </c>
      <c r="L126">
        <v>15400</v>
      </c>
      <c r="M126">
        <v>0.03</v>
      </c>
      <c r="N126">
        <v>14938</v>
      </c>
      <c r="O126" s="11" t="s">
        <v>2662</v>
      </c>
      <c r="P126" s="7">
        <f t="shared" si="3"/>
        <v>7</v>
      </c>
      <c r="Q126" s="7">
        <f t="shared" si="4"/>
        <v>1</v>
      </c>
      <c r="R126" s="7">
        <f t="shared" si="5"/>
        <v>10</v>
      </c>
    </row>
    <row r="127" spans="5:18" x14ac:dyDescent="0.3">
      <c r="E127" s="1">
        <v>21</v>
      </c>
      <c r="F127" t="s">
        <v>2565</v>
      </c>
      <c r="G127" t="s">
        <v>2521</v>
      </c>
      <c r="H127" t="s">
        <v>2566</v>
      </c>
      <c r="I127">
        <v>887</v>
      </c>
      <c r="J127">
        <v>1</v>
      </c>
      <c r="K127">
        <v>15</v>
      </c>
      <c r="L127">
        <v>13305</v>
      </c>
      <c r="M127">
        <v>0</v>
      </c>
      <c r="N127">
        <v>13305</v>
      </c>
      <c r="O127" s="11" t="s">
        <v>2663</v>
      </c>
      <c r="P127" s="7">
        <f t="shared" si="3"/>
        <v>5</v>
      </c>
      <c r="Q127" s="7">
        <f t="shared" si="4"/>
        <v>0</v>
      </c>
      <c r="R127" s="7">
        <f t="shared" si="5"/>
        <v>15</v>
      </c>
    </row>
    <row r="128" spans="5:18" x14ac:dyDescent="0.3">
      <c r="E128" s="1">
        <v>15</v>
      </c>
      <c r="F128" t="s">
        <v>2543</v>
      </c>
      <c r="G128" t="s">
        <v>2477</v>
      </c>
      <c r="H128" t="s">
        <v>2544</v>
      </c>
      <c r="I128">
        <v>1994</v>
      </c>
      <c r="J128">
        <v>1</v>
      </c>
      <c r="K128">
        <v>17</v>
      </c>
      <c r="L128">
        <v>33898</v>
      </c>
      <c r="M128">
        <v>0.06</v>
      </c>
      <c r="N128">
        <v>31864.12</v>
      </c>
      <c r="O128" s="11" t="s">
        <v>2664</v>
      </c>
      <c r="P128" s="7">
        <f t="shared" si="3"/>
        <v>3</v>
      </c>
      <c r="Q128" s="7">
        <f t="shared" si="4"/>
        <v>1</v>
      </c>
      <c r="R128" s="7">
        <f t="shared" si="5"/>
        <v>17</v>
      </c>
    </row>
    <row r="129" spans="5:18" x14ac:dyDescent="0.3">
      <c r="E129" s="1">
        <v>23</v>
      </c>
      <c r="F129" t="s">
        <v>2616</v>
      </c>
      <c r="G129" t="s">
        <v>2494</v>
      </c>
      <c r="H129" t="s">
        <v>2617</v>
      </c>
      <c r="I129">
        <v>2645</v>
      </c>
      <c r="J129">
        <v>1</v>
      </c>
      <c r="K129">
        <v>50</v>
      </c>
      <c r="L129">
        <v>132250</v>
      </c>
      <c r="M129">
        <v>0.15</v>
      </c>
      <c r="N129">
        <v>112412.5</v>
      </c>
      <c r="O129" s="11" t="s">
        <v>2665</v>
      </c>
      <c r="P129" s="7">
        <f t="shared" si="3"/>
        <v>2</v>
      </c>
      <c r="Q129" s="7">
        <f t="shared" si="4"/>
        <v>0</v>
      </c>
      <c r="R129" s="7">
        <f t="shared" si="5"/>
        <v>50</v>
      </c>
    </row>
    <row r="130" spans="5:18" x14ac:dyDescent="0.3">
      <c r="E130" s="1">
        <v>15</v>
      </c>
      <c r="F130" t="s">
        <v>2543</v>
      </c>
      <c r="G130" t="s">
        <v>2477</v>
      </c>
      <c r="H130" t="s">
        <v>2544</v>
      </c>
      <c r="I130">
        <v>1994</v>
      </c>
      <c r="J130">
        <v>1</v>
      </c>
      <c r="K130">
        <v>17</v>
      </c>
      <c r="L130">
        <v>33898</v>
      </c>
      <c r="M130">
        <v>0.06</v>
      </c>
      <c r="N130">
        <v>31864.12</v>
      </c>
      <c r="O130" s="11" t="s">
        <v>2666</v>
      </c>
      <c r="P130" s="7">
        <f t="shared" si="3"/>
        <v>3</v>
      </c>
      <c r="Q130" s="7">
        <f t="shared" si="4"/>
        <v>0</v>
      </c>
      <c r="R130" s="7">
        <f t="shared" si="5"/>
        <v>17</v>
      </c>
    </row>
    <row r="131" spans="5:18" x14ac:dyDescent="0.3">
      <c r="E131" s="1">
        <v>47</v>
      </c>
      <c r="F131" t="s">
        <v>2527</v>
      </c>
      <c r="G131" t="s">
        <v>2477</v>
      </c>
      <c r="H131" t="s">
        <v>2528</v>
      </c>
      <c r="I131">
        <v>1994</v>
      </c>
      <c r="J131">
        <v>1</v>
      </c>
      <c r="K131">
        <v>12</v>
      </c>
      <c r="L131">
        <v>23928</v>
      </c>
      <c r="M131">
        <v>0.03</v>
      </c>
      <c r="N131">
        <v>23210.16</v>
      </c>
      <c r="O131" s="11" t="s">
        <v>2667</v>
      </c>
      <c r="P131" s="7">
        <f t="shared" si="3"/>
        <v>1</v>
      </c>
      <c r="Q131" s="7">
        <f t="shared" si="4"/>
        <v>1</v>
      </c>
      <c r="R131" s="7">
        <f t="shared" si="5"/>
        <v>12</v>
      </c>
    </row>
    <row r="132" spans="5:18" x14ac:dyDescent="0.3">
      <c r="E132" s="1">
        <v>12</v>
      </c>
      <c r="F132" t="s">
        <v>2533</v>
      </c>
      <c r="G132" t="s">
        <v>2489</v>
      </c>
      <c r="H132" t="s">
        <v>2534</v>
      </c>
      <c r="I132">
        <v>1386</v>
      </c>
      <c r="J132">
        <v>0.5</v>
      </c>
      <c r="K132">
        <v>20</v>
      </c>
      <c r="L132">
        <v>27720</v>
      </c>
      <c r="M132">
        <v>0.03</v>
      </c>
      <c r="N132">
        <v>26888.400000000001</v>
      </c>
      <c r="O132" s="11" t="s">
        <v>2668</v>
      </c>
      <c r="P132" s="7">
        <f t="shared" si="3"/>
        <v>1</v>
      </c>
      <c r="Q132" s="7">
        <f t="shared" si="4"/>
        <v>1</v>
      </c>
      <c r="R132" s="7">
        <f t="shared" si="5"/>
        <v>10</v>
      </c>
    </row>
    <row r="133" spans="5:18" x14ac:dyDescent="0.3">
      <c r="E133" s="1">
        <v>44</v>
      </c>
      <c r="F133" t="s">
        <v>2533</v>
      </c>
      <c r="G133" t="s">
        <v>2489</v>
      </c>
      <c r="H133" t="s">
        <v>2534</v>
      </c>
      <c r="I133">
        <v>1386</v>
      </c>
      <c r="J133">
        <v>0.5</v>
      </c>
      <c r="K133">
        <v>20</v>
      </c>
      <c r="L133">
        <v>27720</v>
      </c>
      <c r="M133">
        <v>0.03</v>
      </c>
      <c r="N133">
        <v>26888.400000000001</v>
      </c>
      <c r="O133" s="11" t="s">
        <v>2669</v>
      </c>
      <c r="P133" s="7">
        <f t="shared" si="3"/>
        <v>6</v>
      </c>
      <c r="Q133" s="7">
        <f t="shared" si="4"/>
        <v>0</v>
      </c>
      <c r="R133" s="7">
        <f t="shared" si="5"/>
        <v>10</v>
      </c>
    </row>
    <row r="134" spans="5:18" x14ac:dyDescent="0.3">
      <c r="E134" s="1">
        <v>30</v>
      </c>
      <c r="F134" t="s">
        <v>2497</v>
      </c>
      <c r="G134" t="s">
        <v>2498</v>
      </c>
      <c r="H134" t="s">
        <v>2499</v>
      </c>
      <c r="I134">
        <v>1730</v>
      </c>
      <c r="J134">
        <v>0.5</v>
      </c>
      <c r="K134">
        <v>5</v>
      </c>
      <c r="L134">
        <v>8650</v>
      </c>
      <c r="M134">
        <v>0</v>
      </c>
      <c r="N134">
        <v>8650</v>
      </c>
      <c r="O134" s="11" t="s">
        <v>2670</v>
      </c>
      <c r="P134" s="7">
        <f t="shared" ref="P134:P197" si="6">WEEKDAY(O134,2)</f>
        <v>5</v>
      </c>
      <c r="Q134" s="7">
        <f t="shared" ref="Q134:Q197" si="7">IF((O134&gt;="2017-09-24")*(O134&lt;="2019-12-02"),1,0)</f>
        <v>1</v>
      </c>
      <c r="R134" s="7">
        <f t="shared" ref="R134:R197" si="8">J134*K134</f>
        <v>2.5</v>
      </c>
    </row>
    <row r="135" spans="5:18" x14ac:dyDescent="0.3">
      <c r="E135" s="1">
        <v>55</v>
      </c>
      <c r="F135" t="s">
        <v>2505</v>
      </c>
      <c r="G135" t="s">
        <v>2494</v>
      </c>
      <c r="H135" t="s">
        <v>2494</v>
      </c>
      <c r="I135">
        <v>699</v>
      </c>
      <c r="J135">
        <v>1</v>
      </c>
      <c r="K135">
        <v>10</v>
      </c>
      <c r="L135">
        <v>6990</v>
      </c>
      <c r="M135">
        <v>0</v>
      </c>
      <c r="N135">
        <v>6990</v>
      </c>
      <c r="O135" s="11" t="s">
        <v>2671</v>
      </c>
      <c r="P135" s="7">
        <f t="shared" si="6"/>
        <v>3</v>
      </c>
      <c r="Q135" s="7">
        <f t="shared" si="7"/>
        <v>0</v>
      </c>
      <c r="R135" s="7">
        <f t="shared" si="8"/>
        <v>10</v>
      </c>
    </row>
    <row r="136" spans="5:18" x14ac:dyDescent="0.3">
      <c r="E136" s="1">
        <v>2</v>
      </c>
      <c r="F136" t="s">
        <v>2640</v>
      </c>
      <c r="G136" t="s">
        <v>2510</v>
      </c>
      <c r="H136" t="s">
        <v>2641</v>
      </c>
      <c r="I136">
        <v>1178</v>
      </c>
      <c r="J136">
        <v>1</v>
      </c>
      <c r="K136">
        <v>10</v>
      </c>
      <c r="L136">
        <v>11780</v>
      </c>
      <c r="M136">
        <v>0</v>
      </c>
      <c r="N136">
        <v>11780</v>
      </c>
      <c r="O136" s="11" t="s">
        <v>2672</v>
      </c>
      <c r="P136" s="7">
        <f t="shared" si="6"/>
        <v>2</v>
      </c>
      <c r="Q136" s="7">
        <f t="shared" si="7"/>
        <v>0</v>
      </c>
      <c r="R136" s="7">
        <f t="shared" si="8"/>
        <v>10</v>
      </c>
    </row>
    <row r="137" spans="5:18" x14ac:dyDescent="0.3">
      <c r="E137" s="1">
        <v>38</v>
      </c>
      <c r="F137" t="s">
        <v>2509</v>
      </c>
      <c r="G137" t="s">
        <v>2510</v>
      </c>
      <c r="H137" t="s">
        <v>2511</v>
      </c>
      <c r="I137">
        <v>1182</v>
      </c>
      <c r="J137">
        <v>0.5</v>
      </c>
      <c r="K137">
        <v>17</v>
      </c>
      <c r="L137">
        <v>20094</v>
      </c>
      <c r="M137">
        <v>0.03</v>
      </c>
      <c r="N137">
        <v>19491.18</v>
      </c>
      <c r="O137" s="11" t="s">
        <v>2673</v>
      </c>
      <c r="P137" s="7">
        <f t="shared" si="6"/>
        <v>3</v>
      </c>
      <c r="Q137" s="7">
        <f t="shared" si="7"/>
        <v>0</v>
      </c>
      <c r="R137" s="7">
        <f t="shared" si="8"/>
        <v>8.5</v>
      </c>
    </row>
    <row r="138" spans="5:18" x14ac:dyDescent="0.3">
      <c r="E138" s="1">
        <v>49</v>
      </c>
      <c r="F138" t="s">
        <v>2520</v>
      </c>
      <c r="G138" t="s">
        <v>2521</v>
      </c>
      <c r="H138" t="s">
        <v>2522</v>
      </c>
      <c r="I138">
        <v>617</v>
      </c>
      <c r="J138">
        <v>1</v>
      </c>
      <c r="K138">
        <v>25</v>
      </c>
      <c r="L138">
        <v>15425</v>
      </c>
      <c r="M138">
        <v>0</v>
      </c>
      <c r="N138">
        <v>15425</v>
      </c>
      <c r="O138" s="11" t="s">
        <v>2674</v>
      </c>
      <c r="P138" s="7">
        <f t="shared" si="6"/>
        <v>4</v>
      </c>
      <c r="Q138" s="7">
        <f t="shared" si="7"/>
        <v>0</v>
      </c>
      <c r="R138" s="7">
        <f t="shared" si="8"/>
        <v>25</v>
      </c>
    </row>
    <row r="139" spans="5:18" x14ac:dyDescent="0.3">
      <c r="E139" s="1">
        <v>46</v>
      </c>
      <c r="F139" t="s">
        <v>2515</v>
      </c>
      <c r="G139" t="s">
        <v>2498</v>
      </c>
      <c r="H139" t="s">
        <v>2498</v>
      </c>
      <c r="I139">
        <v>770</v>
      </c>
      <c r="J139">
        <v>0.5</v>
      </c>
      <c r="K139">
        <v>20</v>
      </c>
      <c r="L139">
        <v>15400</v>
      </c>
      <c r="M139">
        <v>0.03</v>
      </c>
      <c r="N139">
        <v>14938</v>
      </c>
      <c r="O139" s="11" t="s">
        <v>2675</v>
      </c>
      <c r="P139" s="7">
        <f t="shared" si="6"/>
        <v>6</v>
      </c>
      <c r="Q139" s="7">
        <f t="shared" si="7"/>
        <v>1</v>
      </c>
      <c r="R139" s="7">
        <f t="shared" si="8"/>
        <v>10</v>
      </c>
    </row>
    <row r="140" spans="5:18" x14ac:dyDescent="0.3">
      <c r="E140" s="1">
        <v>5</v>
      </c>
      <c r="F140" t="s">
        <v>2509</v>
      </c>
      <c r="G140" t="s">
        <v>2510</v>
      </c>
      <c r="H140" t="s">
        <v>2511</v>
      </c>
      <c r="I140">
        <v>1182</v>
      </c>
      <c r="J140">
        <v>0.5</v>
      </c>
      <c r="K140">
        <v>17</v>
      </c>
      <c r="L140">
        <v>20094</v>
      </c>
      <c r="M140">
        <v>0.03</v>
      </c>
      <c r="N140">
        <v>19491.18</v>
      </c>
      <c r="O140" s="11" t="s">
        <v>2676</v>
      </c>
      <c r="P140" s="7">
        <f t="shared" si="6"/>
        <v>6</v>
      </c>
      <c r="Q140" s="7">
        <f t="shared" si="7"/>
        <v>1</v>
      </c>
      <c r="R140" s="7">
        <f t="shared" si="8"/>
        <v>8.5</v>
      </c>
    </row>
    <row r="141" spans="5:18" x14ac:dyDescent="0.3">
      <c r="E141" s="1">
        <v>53</v>
      </c>
      <c r="F141" t="s">
        <v>2484</v>
      </c>
      <c r="G141" t="s">
        <v>2485</v>
      </c>
      <c r="H141" t="s">
        <v>2486</v>
      </c>
      <c r="I141">
        <v>1923</v>
      </c>
      <c r="J141">
        <v>0.5</v>
      </c>
      <c r="K141">
        <v>35</v>
      </c>
      <c r="L141">
        <v>67305</v>
      </c>
      <c r="M141">
        <v>0.06</v>
      </c>
      <c r="N141">
        <v>63266.7</v>
      </c>
      <c r="O141" s="11" t="s">
        <v>2677</v>
      </c>
      <c r="P141" s="7">
        <f t="shared" si="6"/>
        <v>2</v>
      </c>
      <c r="Q141" s="7">
        <f t="shared" si="7"/>
        <v>0</v>
      </c>
      <c r="R141" s="7">
        <f t="shared" si="8"/>
        <v>17.5</v>
      </c>
    </row>
    <row r="142" spans="5:18" x14ac:dyDescent="0.3">
      <c r="E142" s="1">
        <v>18</v>
      </c>
      <c r="F142" t="s">
        <v>2678</v>
      </c>
      <c r="G142" t="s">
        <v>2498</v>
      </c>
      <c r="H142" t="s">
        <v>2679</v>
      </c>
      <c r="I142">
        <v>1531</v>
      </c>
      <c r="J142">
        <v>0.5</v>
      </c>
      <c r="K142">
        <v>15</v>
      </c>
      <c r="L142">
        <v>22965</v>
      </c>
      <c r="M142">
        <v>0.03</v>
      </c>
      <c r="N142">
        <v>22276.05</v>
      </c>
      <c r="O142" s="11" t="s">
        <v>2680</v>
      </c>
      <c r="P142" s="7">
        <f t="shared" si="6"/>
        <v>5</v>
      </c>
      <c r="Q142" s="7">
        <f t="shared" si="7"/>
        <v>1</v>
      </c>
      <c r="R142" s="7">
        <f t="shared" si="8"/>
        <v>7.5</v>
      </c>
    </row>
    <row r="143" spans="5:18" x14ac:dyDescent="0.3">
      <c r="E143" s="1">
        <v>30</v>
      </c>
      <c r="F143" t="s">
        <v>2497</v>
      </c>
      <c r="G143" t="s">
        <v>2498</v>
      </c>
      <c r="H143" t="s">
        <v>2499</v>
      </c>
      <c r="I143">
        <v>1730</v>
      </c>
      <c r="J143">
        <v>0.5</v>
      </c>
      <c r="K143">
        <v>5</v>
      </c>
      <c r="L143">
        <v>8650</v>
      </c>
      <c r="M143">
        <v>0</v>
      </c>
      <c r="N143">
        <v>8650</v>
      </c>
      <c r="O143" s="11" t="s">
        <v>2681</v>
      </c>
      <c r="P143" s="7">
        <f t="shared" si="6"/>
        <v>3</v>
      </c>
      <c r="Q143" s="7">
        <f t="shared" si="7"/>
        <v>0</v>
      </c>
      <c r="R143" s="7">
        <f t="shared" si="8"/>
        <v>2.5</v>
      </c>
    </row>
    <row r="144" spans="5:18" x14ac:dyDescent="0.3">
      <c r="E144" s="1">
        <v>23</v>
      </c>
      <c r="F144" t="s">
        <v>2616</v>
      </c>
      <c r="G144" t="s">
        <v>2494</v>
      </c>
      <c r="H144" t="s">
        <v>2617</v>
      </c>
      <c r="I144">
        <v>2645</v>
      </c>
      <c r="J144">
        <v>1</v>
      </c>
      <c r="K144">
        <v>50</v>
      </c>
      <c r="L144">
        <v>132250</v>
      </c>
      <c r="M144">
        <v>0.15</v>
      </c>
      <c r="N144">
        <v>112412.5</v>
      </c>
      <c r="O144" s="11" t="s">
        <v>2519</v>
      </c>
      <c r="P144" s="7">
        <f t="shared" si="6"/>
        <v>4</v>
      </c>
      <c r="Q144" s="7">
        <f t="shared" si="7"/>
        <v>1</v>
      </c>
      <c r="R144" s="7">
        <f t="shared" si="8"/>
        <v>50</v>
      </c>
    </row>
    <row r="145" spans="5:18" x14ac:dyDescent="0.3">
      <c r="E145" s="1">
        <v>1</v>
      </c>
      <c r="F145" t="s">
        <v>2559</v>
      </c>
      <c r="G145" t="s">
        <v>2485</v>
      </c>
      <c r="H145" t="s">
        <v>2560</v>
      </c>
      <c r="I145">
        <v>876</v>
      </c>
      <c r="J145">
        <v>1</v>
      </c>
      <c r="K145">
        <v>20</v>
      </c>
      <c r="L145">
        <v>17520</v>
      </c>
      <c r="M145">
        <v>0.03</v>
      </c>
      <c r="N145">
        <v>16994.400000000001</v>
      </c>
      <c r="O145" s="11" t="s">
        <v>2576</v>
      </c>
      <c r="P145" s="7">
        <f t="shared" si="6"/>
        <v>6</v>
      </c>
      <c r="Q145" s="7">
        <f t="shared" si="7"/>
        <v>1</v>
      </c>
      <c r="R145" s="7">
        <f t="shared" si="8"/>
        <v>20</v>
      </c>
    </row>
    <row r="146" spans="5:18" x14ac:dyDescent="0.3">
      <c r="E146" s="1">
        <v>7</v>
      </c>
      <c r="F146" t="s">
        <v>2484</v>
      </c>
      <c r="G146" t="s">
        <v>2485</v>
      </c>
      <c r="H146" t="s">
        <v>2486</v>
      </c>
      <c r="I146">
        <v>1923</v>
      </c>
      <c r="J146">
        <v>0.5</v>
      </c>
      <c r="K146">
        <v>25</v>
      </c>
      <c r="L146">
        <v>48075</v>
      </c>
      <c r="M146">
        <v>0.06</v>
      </c>
      <c r="N146">
        <v>45190.5</v>
      </c>
      <c r="O146" s="11" t="s">
        <v>2682</v>
      </c>
      <c r="P146" s="7">
        <f t="shared" si="6"/>
        <v>6</v>
      </c>
      <c r="Q146" s="7">
        <f t="shared" si="7"/>
        <v>0</v>
      </c>
      <c r="R146" s="7">
        <f t="shared" si="8"/>
        <v>12.5</v>
      </c>
    </row>
    <row r="147" spans="5:18" x14ac:dyDescent="0.3">
      <c r="E147" s="1">
        <v>31</v>
      </c>
      <c r="F147" t="s">
        <v>2683</v>
      </c>
      <c r="G147" t="s">
        <v>2521</v>
      </c>
      <c r="H147" t="s">
        <v>2684</v>
      </c>
      <c r="I147">
        <v>1228</v>
      </c>
      <c r="J147">
        <v>0.5</v>
      </c>
      <c r="K147">
        <v>45</v>
      </c>
      <c r="L147">
        <v>55260</v>
      </c>
      <c r="M147">
        <v>0.09</v>
      </c>
      <c r="N147">
        <v>50286.6</v>
      </c>
      <c r="O147" s="11" t="s">
        <v>2685</v>
      </c>
      <c r="P147" s="7">
        <f t="shared" si="6"/>
        <v>2</v>
      </c>
      <c r="Q147" s="7">
        <f t="shared" si="7"/>
        <v>1</v>
      </c>
      <c r="R147" s="7">
        <f t="shared" si="8"/>
        <v>22.5</v>
      </c>
    </row>
    <row r="148" spans="5:18" x14ac:dyDescent="0.3">
      <c r="E148" s="1">
        <v>8</v>
      </c>
      <c r="F148" t="s">
        <v>2488</v>
      </c>
      <c r="G148" t="s">
        <v>2489</v>
      </c>
      <c r="H148" t="s">
        <v>2490</v>
      </c>
      <c r="I148">
        <v>847</v>
      </c>
      <c r="J148">
        <v>0.5</v>
      </c>
      <c r="K148">
        <v>15</v>
      </c>
      <c r="L148">
        <v>12705</v>
      </c>
      <c r="M148">
        <v>0</v>
      </c>
      <c r="N148">
        <v>12705</v>
      </c>
      <c r="O148" s="11" t="s">
        <v>2686</v>
      </c>
      <c r="P148" s="7">
        <f t="shared" si="6"/>
        <v>4</v>
      </c>
      <c r="Q148" s="7">
        <f t="shared" si="7"/>
        <v>0</v>
      </c>
      <c r="R148" s="7">
        <f t="shared" si="8"/>
        <v>7.5</v>
      </c>
    </row>
    <row r="149" spans="5:18" x14ac:dyDescent="0.3">
      <c r="E149" s="1">
        <v>52</v>
      </c>
      <c r="F149" t="s">
        <v>2509</v>
      </c>
      <c r="G149" t="s">
        <v>2510</v>
      </c>
      <c r="H149" t="s">
        <v>2511</v>
      </c>
      <c r="I149">
        <v>1182</v>
      </c>
      <c r="J149">
        <v>0.5</v>
      </c>
      <c r="K149">
        <v>17</v>
      </c>
      <c r="L149">
        <v>20094</v>
      </c>
      <c r="M149">
        <v>0.03</v>
      </c>
      <c r="N149">
        <v>19491.18</v>
      </c>
      <c r="O149" s="11" t="s">
        <v>2687</v>
      </c>
      <c r="P149" s="7">
        <f t="shared" si="6"/>
        <v>5</v>
      </c>
      <c r="Q149" s="7">
        <f t="shared" si="7"/>
        <v>1</v>
      </c>
      <c r="R149" s="7">
        <f t="shared" si="8"/>
        <v>8.5</v>
      </c>
    </row>
    <row r="150" spans="5:18" x14ac:dyDescent="0.3">
      <c r="E150" s="1">
        <v>20</v>
      </c>
      <c r="F150" t="s">
        <v>2480</v>
      </c>
      <c r="G150" t="s">
        <v>2481</v>
      </c>
      <c r="H150" t="s">
        <v>2482</v>
      </c>
      <c r="I150">
        <v>2198</v>
      </c>
      <c r="J150">
        <v>1</v>
      </c>
      <c r="K150">
        <v>35</v>
      </c>
      <c r="L150">
        <v>76930</v>
      </c>
      <c r="M150">
        <v>0.12</v>
      </c>
      <c r="N150">
        <v>67698.399999999994</v>
      </c>
      <c r="O150" s="11" t="s">
        <v>2688</v>
      </c>
      <c r="P150" s="7">
        <f t="shared" si="6"/>
        <v>1</v>
      </c>
      <c r="Q150" s="7">
        <f t="shared" si="7"/>
        <v>1</v>
      </c>
      <c r="R150" s="7">
        <f t="shared" si="8"/>
        <v>35</v>
      </c>
    </row>
    <row r="151" spans="5:18" x14ac:dyDescent="0.3">
      <c r="E151" s="1">
        <v>54</v>
      </c>
      <c r="F151" t="s">
        <v>2488</v>
      </c>
      <c r="G151" t="s">
        <v>2489</v>
      </c>
      <c r="H151" t="s">
        <v>2490</v>
      </c>
      <c r="I151">
        <v>847</v>
      </c>
      <c r="J151">
        <v>0.5</v>
      </c>
      <c r="K151">
        <v>15</v>
      </c>
      <c r="L151">
        <v>12705</v>
      </c>
      <c r="M151">
        <v>0</v>
      </c>
      <c r="N151">
        <v>12705</v>
      </c>
      <c r="O151" s="11" t="s">
        <v>2689</v>
      </c>
      <c r="P151" s="7">
        <f t="shared" si="6"/>
        <v>4</v>
      </c>
      <c r="Q151" s="7">
        <f t="shared" si="7"/>
        <v>1</v>
      </c>
      <c r="R151" s="7">
        <f t="shared" si="8"/>
        <v>7.5</v>
      </c>
    </row>
    <row r="152" spans="5:18" x14ac:dyDescent="0.3">
      <c r="E152" s="1">
        <v>55</v>
      </c>
      <c r="F152" t="s">
        <v>2505</v>
      </c>
      <c r="G152" t="s">
        <v>2494</v>
      </c>
      <c r="H152" t="s">
        <v>2494</v>
      </c>
      <c r="I152">
        <v>699</v>
      </c>
      <c r="J152">
        <v>1</v>
      </c>
      <c r="K152">
        <v>10</v>
      </c>
      <c r="L152">
        <v>6990</v>
      </c>
      <c r="M152">
        <v>0</v>
      </c>
      <c r="N152">
        <v>6990</v>
      </c>
      <c r="O152" s="11" t="s">
        <v>2690</v>
      </c>
      <c r="P152" s="7">
        <f t="shared" si="6"/>
        <v>7</v>
      </c>
      <c r="Q152" s="7">
        <f t="shared" si="7"/>
        <v>0</v>
      </c>
      <c r="R152" s="7">
        <f t="shared" si="8"/>
        <v>10</v>
      </c>
    </row>
    <row r="153" spans="5:18" x14ac:dyDescent="0.3">
      <c r="E153" s="1">
        <v>34</v>
      </c>
      <c r="F153" t="s">
        <v>2540</v>
      </c>
      <c r="G153" t="s">
        <v>2485</v>
      </c>
      <c r="H153" t="s">
        <v>2541</v>
      </c>
      <c r="I153">
        <v>2199</v>
      </c>
      <c r="J153">
        <v>0.5</v>
      </c>
      <c r="K153">
        <v>60</v>
      </c>
      <c r="L153">
        <v>131940</v>
      </c>
      <c r="M153">
        <v>0.15</v>
      </c>
      <c r="N153">
        <v>112149</v>
      </c>
      <c r="O153" s="11" t="s">
        <v>2691</v>
      </c>
      <c r="P153" s="7">
        <f t="shared" si="6"/>
        <v>4</v>
      </c>
      <c r="Q153" s="7">
        <f t="shared" si="7"/>
        <v>0</v>
      </c>
      <c r="R153" s="7">
        <f t="shared" si="8"/>
        <v>30</v>
      </c>
    </row>
    <row r="154" spans="5:18" x14ac:dyDescent="0.3">
      <c r="E154" s="1">
        <v>19</v>
      </c>
      <c r="F154" t="s">
        <v>2648</v>
      </c>
      <c r="G154" t="s">
        <v>2489</v>
      </c>
      <c r="H154" t="s">
        <v>2649</v>
      </c>
      <c r="I154">
        <v>1879</v>
      </c>
      <c r="J154">
        <v>0.5</v>
      </c>
      <c r="K154">
        <v>15</v>
      </c>
      <c r="L154">
        <v>28185</v>
      </c>
      <c r="M154">
        <v>0.03</v>
      </c>
      <c r="N154">
        <v>27339.45</v>
      </c>
      <c r="O154" s="11" t="s">
        <v>2692</v>
      </c>
      <c r="P154" s="7">
        <f t="shared" si="6"/>
        <v>4</v>
      </c>
      <c r="Q154" s="7">
        <f t="shared" si="7"/>
        <v>1</v>
      </c>
      <c r="R154" s="7">
        <f t="shared" si="8"/>
        <v>7.5</v>
      </c>
    </row>
    <row r="155" spans="5:18" x14ac:dyDescent="0.3">
      <c r="E155" s="1">
        <v>18</v>
      </c>
      <c r="F155" t="s">
        <v>2678</v>
      </c>
      <c r="G155" t="s">
        <v>2498</v>
      </c>
      <c r="H155" t="s">
        <v>2679</v>
      </c>
      <c r="I155">
        <v>1531</v>
      </c>
      <c r="J155">
        <v>0.5</v>
      </c>
      <c r="K155">
        <v>15</v>
      </c>
      <c r="L155">
        <v>22965</v>
      </c>
      <c r="M155">
        <v>0.03</v>
      </c>
      <c r="N155">
        <v>22276.05</v>
      </c>
      <c r="O155" s="11" t="s">
        <v>2693</v>
      </c>
      <c r="P155" s="7">
        <f t="shared" si="6"/>
        <v>4</v>
      </c>
      <c r="Q155" s="7">
        <f t="shared" si="7"/>
        <v>1</v>
      </c>
      <c r="R155" s="7">
        <f t="shared" si="8"/>
        <v>7.5</v>
      </c>
    </row>
    <row r="156" spans="5:18" x14ac:dyDescent="0.3">
      <c r="E156" s="1">
        <v>25</v>
      </c>
      <c r="F156" t="s">
        <v>2476</v>
      </c>
      <c r="G156" t="s">
        <v>2477</v>
      </c>
      <c r="H156" t="s">
        <v>2478</v>
      </c>
      <c r="I156">
        <v>1994</v>
      </c>
      <c r="J156">
        <v>1</v>
      </c>
      <c r="K156">
        <v>10</v>
      </c>
      <c r="L156">
        <v>19940</v>
      </c>
      <c r="M156">
        <v>0.03</v>
      </c>
      <c r="N156">
        <v>19341.8</v>
      </c>
      <c r="O156" s="11" t="s">
        <v>2694</v>
      </c>
      <c r="P156" s="7">
        <f t="shared" si="6"/>
        <v>4</v>
      </c>
      <c r="Q156" s="7">
        <f t="shared" si="7"/>
        <v>0</v>
      </c>
      <c r="R156" s="7">
        <f t="shared" si="8"/>
        <v>10</v>
      </c>
    </row>
    <row r="157" spans="5:18" x14ac:dyDescent="0.3">
      <c r="E157" s="1">
        <v>8</v>
      </c>
      <c r="F157" t="s">
        <v>2488</v>
      </c>
      <c r="G157" t="s">
        <v>2489</v>
      </c>
      <c r="H157" t="s">
        <v>2490</v>
      </c>
      <c r="I157">
        <v>847</v>
      </c>
      <c r="J157">
        <v>0.5</v>
      </c>
      <c r="K157">
        <v>15</v>
      </c>
      <c r="L157">
        <v>12705</v>
      </c>
      <c r="M157">
        <v>0</v>
      </c>
      <c r="N157">
        <v>12705</v>
      </c>
      <c r="O157" s="11" t="s">
        <v>2695</v>
      </c>
      <c r="P157" s="7">
        <f t="shared" si="6"/>
        <v>5</v>
      </c>
      <c r="Q157" s="7">
        <f t="shared" si="7"/>
        <v>1</v>
      </c>
      <c r="R157" s="7">
        <f t="shared" si="8"/>
        <v>7.5</v>
      </c>
    </row>
    <row r="158" spans="5:18" x14ac:dyDescent="0.3">
      <c r="E158" s="1">
        <v>40</v>
      </c>
      <c r="F158" t="s">
        <v>2488</v>
      </c>
      <c r="G158" t="s">
        <v>2489</v>
      </c>
      <c r="H158" t="s">
        <v>2490</v>
      </c>
      <c r="I158">
        <v>847</v>
      </c>
      <c r="J158">
        <v>0.5</v>
      </c>
      <c r="K158">
        <v>15</v>
      </c>
      <c r="L158">
        <v>12705</v>
      </c>
      <c r="M158">
        <v>0</v>
      </c>
      <c r="N158">
        <v>12705</v>
      </c>
      <c r="O158" s="11" t="s">
        <v>2696</v>
      </c>
      <c r="P158" s="7">
        <f t="shared" si="6"/>
        <v>6</v>
      </c>
      <c r="Q158" s="7">
        <f t="shared" si="7"/>
        <v>1</v>
      </c>
      <c r="R158" s="7">
        <f t="shared" si="8"/>
        <v>7.5</v>
      </c>
    </row>
    <row r="159" spans="5:18" x14ac:dyDescent="0.3">
      <c r="E159" s="1">
        <v>33</v>
      </c>
      <c r="F159" t="s">
        <v>2527</v>
      </c>
      <c r="G159" t="s">
        <v>2477</v>
      </c>
      <c r="H159" t="s">
        <v>2528</v>
      </c>
      <c r="I159">
        <v>1994</v>
      </c>
      <c r="J159">
        <v>1</v>
      </c>
      <c r="K159">
        <v>12</v>
      </c>
      <c r="L159">
        <v>23928</v>
      </c>
      <c r="M159">
        <v>0.03</v>
      </c>
      <c r="N159">
        <v>23210.16</v>
      </c>
      <c r="O159" s="11" t="s">
        <v>2697</v>
      </c>
      <c r="P159" s="7">
        <f t="shared" si="6"/>
        <v>6</v>
      </c>
      <c r="Q159" s="7">
        <f t="shared" si="7"/>
        <v>1</v>
      </c>
      <c r="R159" s="7">
        <f t="shared" si="8"/>
        <v>12</v>
      </c>
    </row>
    <row r="160" spans="5:18" x14ac:dyDescent="0.3">
      <c r="E160" s="1">
        <v>14</v>
      </c>
      <c r="F160" t="s">
        <v>2515</v>
      </c>
      <c r="G160" t="s">
        <v>2498</v>
      </c>
      <c r="H160" t="s">
        <v>2498</v>
      </c>
      <c r="I160">
        <v>770</v>
      </c>
      <c r="J160">
        <v>0.5</v>
      </c>
      <c r="K160">
        <v>20</v>
      </c>
      <c r="L160">
        <v>15400</v>
      </c>
      <c r="M160">
        <v>0.03</v>
      </c>
      <c r="N160">
        <v>14938</v>
      </c>
      <c r="O160" s="11" t="s">
        <v>2698</v>
      </c>
      <c r="P160" s="7">
        <f t="shared" si="6"/>
        <v>1</v>
      </c>
      <c r="Q160" s="7">
        <f t="shared" si="7"/>
        <v>0</v>
      </c>
      <c r="R160" s="7">
        <f t="shared" si="8"/>
        <v>10</v>
      </c>
    </row>
    <row r="161" spans="5:18" x14ac:dyDescent="0.3">
      <c r="E161" s="1">
        <v>4</v>
      </c>
      <c r="F161" t="s">
        <v>2493</v>
      </c>
      <c r="G161" t="s">
        <v>2494</v>
      </c>
      <c r="H161" t="s">
        <v>2574</v>
      </c>
      <c r="I161">
        <v>2211</v>
      </c>
      <c r="J161">
        <v>1</v>
      </c>
      <c r="K161">
        <v>25</v>
      </c>
      <c r="L161">
        <v>55275</v>
      </c>
      <c r="M161">
        <v>0.09</v>
      </c>
      <c r="N161">
        <v>50300.25</v>
      </c>
      <c r="O161" s="11" t="s">
        <v>2699</v>
      </c>
      <c r="P161" s="7">
        <f t="shared" si="6"/>
        <v>1</v>
      </c>
      <c r="Q161" s="7">
        <f t="shared" si="7"/>
        <v>0</v>
      </c>
      <c r="R161" s="7">
        <f t="shared" si="8"/>
        <v>25</v>
      </c>
    </row>
    <row r="162" spans="5:18" x14ac:dyDescent="0.3">
      <c r="E162" s="1">
        <v>53</v>
      </c>
      <c r="F162" t="s">
        <v>2484</v>
      </c>
      <c r="G162" t="s">
        <v>2485</v>
      </c>
      <c r="H162" t="s">
        <v>2486</v>
      </c>
      <c r="I162">
        <v>1923</v>
      </c>
      <c r="J162">
        <v>0.5</v>
      </c>
      <c r="K162">
        <v>35</v>
      </c>
      <c r="L162">
        <v>67305</v>
      </c>
      <c r="M162">
        <v>0.06</v>
      </c>
      <c r="N162">
        <v>63266.7</v>
      </c>
      <c r="O162" s="11" t="s">
        <v>2700</v>
      </c>
      <c r="P162" s="7">
        <f t="shared" si="6"/>
        <v>3</v>
      </c>
      <c r="Q162" s="7">
        <f t="shared" si="7"/>
        <v>1</v>
      </c>
      <c r="R162" s="7">
        <f t="shared" si="8"/>
        <v>17.5</v>
      </c>
    </row>
    <row r="163" spans="5:18" x14ac:dyDescent="0.3">
      <c r="E163" s="1">
        <v>37</v>
      </c>
      <c r="F163" t="s">
        <v>2493</v>
      </c>
      <c r="G163" t="s">
        <v>2494</v>
      </c>
      <c r="H163" t="s">
        <v>2495</v>
      </c>
      <c r="I163">
        <v>2211</v>
      </c>
      <c r="J163">
        <v>1</v>
      </c>
      <c r="K163">
        <v>25</v>
      </c>
      <c r="L163">
        <v>55275</v>
      </c>
      <c r="M163">
        <v>0.09</v>
      </c>
      <c r="N163">
        <v>50300.25</v>
      </c>
      <c r="O163" s="11" t="s">
        <v>2701</v>
      </c>
      <c r="P163" s="7">
        <f t="shared" si="6"/>
        <v>1</v>
      </c>
      <c r="Q163" s="7">
        <f t="shared" si="7"/>
        <v>0</v>
      </c>
      <c r="R163" s="7">
        <f t="shared" si="8"/>
        <v>25</v>
      </c>
    </row>
    <row r="164" spans="5:18" x14ac:dyDescent="0.3">
      <c r="E164" s="1">
        <v>52</v>
      </c>
      <c r="F164" t="s">
        <v>2509</v>
      </c>
      <c r="G164" t="s">
        <v>2510</v>
      </c>
      <c r="H164" t="s">
        <v>2511</v>
      </c>
      <c r="I164">
        <v>1182</v>
      </c>
      <c r="J164">
        <v>0.5</v>
      </c>
      <c r="K164">
        <v>17</v>
      </c>
      <c r="L164">
        <v>20094</v>
      </c>
      <c r="M164">
        <v>0.03</v>
      </c>
      <c r="N164">
        <v>19491.18</v>
      </c>
      <c r="O164" s="11" t="s">
        <v>2702</v>
      </c>
      <c r="P164" s="7">
        <f t="shared" si="6"/>
        <v>1</v>
      </c>
      <c r="Q164" s="7">
        <f t="shared" si="7"/>
        <v>0</v>
      </c>
      <c r="R164" s="7">
        <f t="shared" si="8"/>
        <v>8.5</v>
      </c>
    </row>
    <row r="165" spans="5:18" x14ac:dyDescent="0.3">
      <c r="E165" s="1">
        <v>4</v>
      </c>
      <c r="F165" t="s">
        <v>2493</v>
      </c>
      <c r="G165" t="s">
        <v>2494</v>
      </c>
      <c r="H165" t="s">
        <v>2574</v>
      </c>
      <c r="I165">
        <v>2211</v>
      </c>
      <c r="J165">
        <v>1</v>
      </c>
      <c r="K165">
        <v>25</v>
      </c>
      <c r="L165">
        <v>55275</v>
      </c>
      <c r="M165">
        <v>0.09</v>
      </c>
      <c r="N165">
        <v>50300.25</v>
      </c>
      <c r="O165" s="11" t="s">
        <v>2703</v>
      </c>
      <c r="P165" s="7">
        <f t="shared" si="6"/>
        <v>5</v>
      </c>
      <c r="Q165" s="7">
        <f t="shared" si="7"/>
        <v>0</v>
      </c>
      <c r="R165" s="7">
        <f t="shared" si="8"/>
        <v>25</v>
      </c>
    </row>
    <row r="166" spans="5:18" x14ac:dyDescent="0.3">
      <c r="E166" s="1">
        <v>53</v>
      </c>
      <c r="F166" t="s">
        <v>2484</v>
      </c>
      <c r="G166" t="s">
        <v>2485</v>
      </c>
      <c r="H166" t="s">
        <v>2486</v>
      </c>
      <c r="I166">
        <v>1923</v>
      </c>
      <c r="J166">
        <v>0.5</v>
      </c>
      <c r="K166">
        <v>35</v>
      </c>
      <c r="L166">
        <v>67305</v>
      </c>
      <c r="M166">
        <v>0.06</v>
      </c>
      <c r="N166">
        <v>63266.7</v>
      </c>
      <c r="O166" s="11" t="s">
        <v>2704</v>
      </c>
      <c r="P166" s="7">
        <f t="shared" si="6"/>
        <v>6</v>
      </c>
      <c r="Q166" s="7">
        <f t="shared" si="7"/>
        <v>0</v>
      </c>
      <c r="R166" s="7">
        <f t="shared" si="8"/>
        <v>17.5</v>
      </c>
    </row>
    <row r="167" spans="5:18" x14ac:dyDescent="0.3">
      <c r="E167" s="1">
        <v>56</v>
      </c>
      <c r="F167" t="s">
        <v>2524</v>
      </c>
      <c r="G167" t="s">
        <v>2485</v>
      </c>
      <c r="H167" t="s">
        <v>2525</v>
      </c>
      <c r="I167">
        <v>800</v>
      </c>
      <c r="J167">
        <v>0.5</v>
      </c>
      <c r="K167">
        <v>40</v>
      </c>
      <c r="L167">
        <v>32000</v>
      </c>
      <c r="M167">
        <v>0.03</v>
      </c>
      <c r="N167">
        <v>31040</v>
      </c>
      <c r="O167" s="11" t="s">
        <v>2702</v>
      </c>
      <c r="P167" s="7">
        <f t="shared" si="6"/>
        <v>1</v>
      </c>
      <c r="Q167" s="7">
        <f t="shared" si="7"/>
        <v>0</v>
      </c>
      <c r="R167" s="7">
        <f t="shared" si="8"/>
        <v>20</v>
      </c>
    </row>
    <row r="168" spans="5:18" x14ac:dyDescent="0.3">
      <c r="E168" s="1">
        <v>30</v>
      </c>
      <c r="F168" t="s">
        <v>2497</v>
      </c>
      <c r="G168" t="s">
        <v>2498</v>
      </c>
      <c r="H168" t="s">
        <v>2499</v>
      </c>
      <c r="I168">
        <v>1730</v>
      </c>
      <c r="J168">
        <v>0.5</v>
      </c>
      <c r="K168">
        <v>5</v>
      </c>
      <c r="L168">
        <v>8650</v>
      </c>
      <c r="M168">
        <v>0</v>
      </c>
      <c r="N168">
        <v>8650</v>
      </c>
      <c r="O168" s="11" t="s">
        <v>2705</v>
      </c>
      <c r="P168" s="7">
        <f t="shared" si="6"/>
        <v>2</v>
      </c>
      <c r="Q168" s="7">
        <f t="shared" si="7"/>
        <v>0</v>
      </c>
      <c r="R168" s="7">
        <f t="shared" si="8"/>
        <v>2.5</v>
      </c>
    </row>
    <row r="169" spans="5:18" x14ac:dyDescent="0.3">
      <c r="E169" s="1">
        <v>44</v>
      </c>
      <c r="F169" t="s">
        <v>2533</v>
      </c>
      <c r="G169" t="s">
        <v>2489</v>
      </c>
      <c r="H169" t="s">
        <v>2534</v>
      </c>
      <c r="I169">
        <v>1386</v>
      </c>
      <c r="J169">
        <v>0.5</v>
      </c>
      <c r="K169">
        <v>20</v>
      </c>
      <c r="L169">
        <v>27720</v>
      </c>
      <c r="M169">
        <v>0.03</v>
      </c>
      <c r="N169">
        <v>26888.400000000001</v>
      </c>
      <c r="O169" s="11" t="s">
        <v>2706</v>
      </c>
      <c r="P169" s="7">
        <f t="shared" si="6"/>
        <v>2</v>
      </c>
      <c r="Q169" s="7">
        <f t="shared" si="7"/>
        <v>0</v>
      </c>
      <c r="R169" s="7">
        <f t="shared" si="8"/>
        <v>10</v>
      </c>
    </row>
    <row r="170" spans="5:18" x14ac:dyDescent="0.3">
      <c r="E170" s="1">
        <v>29</v>
      </c>
      <c r="F170" t="s">
        <v>2623</v>
      </c>
      <c r="G170" t="s">
        <v>2624</v>
      </c>
      <c r="H170" t="s">
        <v>2625</v>
      </c>
      <c r="I170">
        <v>843</v>
      </c>
      <c r="J170">
        <v>1</v>
      </c>
      <c r="K170">
        <v>10</v>
      </c>
      <c r="L170">
        <v>8430</v>
      </c>
      <c r="M170">
        <v>0</v>
      </c>
      <c r="N170">
        <v>8430</v>
      </c>
      <c r="O170" s="11" t="s">
        <v>2707</v>
      </c>
      <c r="P170" s="7">
        <f t="shared" si="6"/>
        <v>6</v>
      </c>
      <c r="Q170" s="7">
        <f t="shared" si="7"/>
        <v>1</v>
      </c>
      <c r="R170" s="7">
        <f t="shared" si="8"/>
        <v>10</v>
      </c>
    </row>
    <row r="171" spans="5:18" x14ac:dyDescent="0.3">
      <c r="E171" s="1">
        <v>6</v>
      </c>
      <c r="F171" t="s">
        <v>2554</v>
      </c>
      <c r="G171" t="s">
        <v>2510</v>
      </c>
      <c r="H171" t="s">
        <v>2555</v>
      </c>
      <c r="I171">
        <v>3197</v>
      </c>
      <c r="J171">
        <v>1</v>
      </c>
      <c r="K171">
        <v>6</v>
      </c>
      <c r="L171">
        <v>19182</v>
      </c>
      <c r="M171">
        <v>0.03</v>
      </c>
      <c r="N171">
        <v>18606.54</v>
      </c>
      <c r="O171" s="11" t="s">
        <v>2708</v>
      </c>
      <c r="P171" s="7">
        <f t="shared" si="6"/>
        <v>3</v>
      </c>
      <c r="Q171" s="7">
        <f t="shared" si="7"/>
        <v>0</v>
      </c>
      <c r="R171" s="7">
        <f t="shared" si="8"/>
        <v>6</v>
      </c>
    </row>
    <row r="172" spans="5:18" x14ac:dyDescent="0.3">
      <c r="E172" s="1">
        <v>49</v>
      </c>
      <c r="F172" t="s">
        <v>2520</v>
      </c>
      <c r="G172" t="s">
        <v>2521</v>
      </c>
      <c r="H172" t="s">
        <v>2522</v>
      </c>
      <c r="I172">
        <v>617</v>
      </c>
      <c r="J172">
        <v>1</v>
      </c>
      <c r="K172">
        <v>25</v>
      </c>
      <c r="L172">
        <v>15425</v>
      </c>
      <c r="M172">
        <v>0</v>
      </c>
      <c r="N172">
        <v>15425</v>
      </c>
      <c r="O172" s="11" t="s">
        <v>2709</v>
      </c>
      <c r="P172" s="7">
        <f t="shared" si="6"/>
        <v>5</v>
      </c>
      <c r="Q172" s="7">
        <f t="shared" si="7"/>
        <v>0</v>
      </c>
      <c r="R172" s="7">
        <f t="shared" si="8"/>
        <v>25</v>
      </c>
    </row>
    <row r="173" spans="5:18" x14ac:dyDescent="0.3">
      <c r="E173" s="1">
        <v>41</v>
      </c>
      <c r="F173" t="s">
        <v>2505</v>
      </c>
      <c r="G173" t="s">
        <v>2494</v>
      </c>
      <c r="H173" t="s">
        <v>2494</v>
      </c>
      <c r="I173">
        <v>699</v>
      </c>
      <c r="J173">
        <v>1</v>
      </c>
      <c r="K173">
        <v>10</v>
      </c>
      <c r="L173">
        <v>6990</v>
      </c>
      <c r="M173">
        <v>0</v>
      </c>
      <c r="N173">
        <v>6990</v>
      </c>
      <c r="O173" s="11" t="s">
        <v>2710</v>
      </c>
      <c r="P173" s="7">
        <f t="shared" si="6"/>
        <v>5</v>
      </c>
      <c r="Q173" s="7">
        <f t="shared" si="7"/>
        <v>1</v>
      </c>
      <c r="R173" s="7">
        <f t="shared" si="8"/>
        <v>10</v>
      </c>
    </row>
    <row r="174" spans="5:18" x14ac:dyDescent="0.3">
      <c r="E174" s="1">
        <v>47</v>
      </c>
      <c r="F174" t="s">
        <v>2527</v>
      </c>
      <c r="G174" t="s">
        <v>2477</v>
      </c>
      <c r="H174" t="s">
        <v>2528</v>
      </c>
      <c r="I174">
        <v>1994</v>
      </c>
      <c r="J174">
        <v>1</v>
      </c>
      <c r="K174">
        <v>12</v>
      </c>
      <c r="L174">
        <v>23928</v>
      </c>
      <c r="M174">
        <v>0.03</v>
      </c>
      <c r="N174">
        <v>23210.16</v>
      </c>
      <c r="O174" s="11" t="s">
        <v>2711</v>
      </c>
      <c r="P174" s="7">
        <f t="shared" si="6"/>
        <v>3</v>
      </c>
      <c r="Q174" s="7">
        <f t="shared" si="7"/>
        <v>1</v>
      </c>
      <c r="R174" s="7">
        <f t="shared" si="8"/>
        <v>12</v>
      </c>
    </row>
    <row r="175" spans="5:18" x14ac:dyDescent="0.3">
      <c r="E175" s="1">
        <v>29</v>
      </c>
      <c r="F175" t="s">
        <v>2623</v>
      </c>
      <c r="G175" t="s">
        <v>2624</v>
      </c>
      <c r="H175" t="s">
        <v>2625</v>
      </c>
      <c r="I175">
        <v>843</v>
      </c>
      <c r="J175">
        <v>1</v>
      </c>
      <c r="K175">
        <v>10</v>
      </c>
      <c r="L175">
        <v>8430</v>
      </c>
      <c r="M175">
        <v>0</v>
      </c>
      <c r="N175">
        <v>8430</v>
      </c>
      <c r="O175" s="11" t="s">
        <v>2712</v>
      </c>
      <c r="P175" s="7">
        <f t="shared" si="6"/>
        <v>3</v>
      </c>
      <c r="Q175" s="7">
        <f t="shared" si="7"/>
        <v>0</v>
      </c>
      <c r="R175" s="7">
        <f t="shared" si="8"/>
        <v>10</v>
      </c>
    </row>
    <row r="176" spans="5:18" x14ac:dyDescent="0.3">
      <c r="E176" s="1">
        <v>2</v>
      </c>
      <c r="F176" t="s">
        <v>2640</v>
      </c>
      <c r="G176" t="s">
        <v>2510</v>
      </c>
      <c r="H176" t="s">
        <v>2641</v>
      </c>
      <c r="I176">
        <v>1178</v>
      </c>
      <c r="J176">
        <v>1</v>
      </c>
      <c r="K176">
        <v>10</v>
      </c>
      <c r="L176">
        <v>11780</v>
      </c>
      <c r="M176">
        <v>0</v>
      </c>
      <c r="N176">
        <v>11780</v>
      </c>
      <c r="O176" s="11" t="s">
        <v>2713</v>
      </c>
      <c r="P176" s="7">
        <f t="shared" si="6"/>
        <v>7</v>
      </c>
      <c r="Q176" s="7">
        <f t="shared" si="7"/>
        <v>0</v>
      </c>
      <c r="R176" s="7">
        <f t="shared" si="8"/>
        <v>10</v>
      </c>
    </row>
    <row r="177" spans="5:18" x14ac:dyDescent="0.3">
      <c r="E177" s="1">
        <v>43</v>
      </c>
      <c r="F177" t="s">
        <v>2536</v>
      </c>
      <c r="G177" t="s">
        <v>2510</v>
      </c>
      <c r="H177" t="s">
        <v>2537</v>
      </c>
      <c r="I177">
        <v>759</v>
      </c>
      <c r="J177">
        <v>1</v>
      </c>
      <c r="K177">
        <v>10</v>
      </c>
      <c r="L177">
        <v>7590</v>
      </c>
      <c r="M177">
        <v>0</v>
      </c>
      <c r="N177">
        <v>7590</v>
      </c>
      <c r="O177" s="11" t="s">
        <v>2714</v>
      </c>
      <c r="P177" s="7">
        <f t="shared" si="6"/>
        <v>5</v>
      </c>
      <c r="Q177" s="7">
        <f t="shared" si="7"/>
        <v>1</v>
      </c>
      <c r="R177" s="7">
        <f t="shared" si="8"/>
        <v>10</v>
      </c>
    </row>
    <row r="178" spans="5:18" x14ac:dyDescent="0.3">
      <c r="E178" s="1">
        <v>5</v>
      </c>
      <c r="F178" t="s">
        <v>2509</v>
      </c>
      <c r="G178" t="s">
        <v>2510</v>
      </c>
      <c r="H178" t="s">
        <v>2511</v>
      </c>
      <c r="I178">
        <v>1182</v>
      </c>
      <c r="J178">
        <v>0.5</v>
      </c>
      <c r="K178">
        <v>17</v>
      </c>
      <c r="L178">
        <v>20094</v>
      </c>
      <c r="M178">
        <v>0.03</v>
      </c>
      <c r="N178">
        <v>19491.18</v>
      </c>
      <c r="O178" s="11" t="s">
        <v>2621</v>
      </c>
      <c r="P178" s="7">
        <f t="shared" si="6"/>
        <v>6</v>
      </c>
      <c r="Q178" s="7">
        <f t="shared" si="7"/>
        <v>1</v>
      </c>
      <c r="R178" s="7">
        <f t="shared" si="8"/>
        <v>8.5</v>
      </c>
    </row>
    <row r="179" spans="5:18" x14ac:dyDescent="0.3">
      <c r="E179" s="1">
        <v>54</v>
      </c>
      <c r="F179" t="s">
        <v>2488</v>
      </c>
      <c r="G179" t="s">
        <v>2489</v>
      </c>
      <c r="H179" t="s">
        <v>2490</v>
      </c>
      <c r="I179">
        <v>847</v>
      </c>
      <c r="J179">
        <v>0.5</v>
      </c>
      <c r="K179">
        <v>15</v>
      </c>
      <c r="L179">
        <v>12705</v>
      </c>
      <c r="M179">
        <v>0</v>
      </c>
      <c r="N179">
        <v>12705</v>
      </c>
      <c r="O179" s="11" t="s">
        <v>2715</v>
      </c>
      <c r="P179" s="7">
        <f t="shared" si="6"/>
        <v>5</v>
      </c>
      <c r="Q179" s="7">
        <f t="shared" si="7"/>
        <v>0</v>
      </c>
      <c r="R179" s="7">
        <f t="shared" si="8"/>
        <v>7.5</v>
      </c>
    </row>
    <row r="180" spans="5:18" x14ac:dyDescent="0.3">
      <c r="E180" s="1">
        <v>55</v>
      </c>
      <c r="F180" t="s">
        <v>2505</v>
      </c>
      <c r="G180" t="s">
        <v>2494</v>
      </c>
      <c r="H180" t="s">
        <v>2494</v>
      </c>
      <c r="I180">
        <v>699</v>
      </c>
      <c r="J180">
        <v>1</v>
      </c>
      <c r="K180">
        <v>10</v>
      </c>
      <c r="L180">
        <v>6990</v>
      </c>
      <c r="M180">
        <v>0</v>
      </c>
      <c r="N180">
        <v>6990</v>
      </c>
      <c r="O180" s="11" t="s">
        <v>2716</v>
      </c>
      <c r="P180" s="7">
        <f t="shared" si="6"/>
        <v>2</v>
      </c>
      <c r="Q180" s="7">
        <f t="shared" si="7"/>
        <v>0</v>
      </c>
      <c r="R180" s="7">
        <f t="shared" si="8"/>
        <v>10</v>
      </c>
    </row>
    <row r="181" spans="5:18" x14ac:dyDescent="0.3">
      <c r="E181" s="1">
        <v>50</v>
      </c>
      <c r="F181" t="s">
        <v>2549</v>
      </c>
      <c r="G181" t="s">
        <v>2489</v>
      </c>
      <c r="H181" t="s">
        <v>2550</v>
      </c>
      <c r="I181">
        <v>912</v>
      </c>
      <c r="J181">
        <v>0.5</v>
      </c>
      <c r="K181">
        <v>20</v>
      </c>
      <c r="L181">
        <v>18240</v>
      </c>
      <c r="M181">
        <v>0</v>
      </c>
      <c r="N181">
        <v>18240</v>
      </c>
      <c r="O181" s="11" t="s">
        <v>2717</v>
      </c>
      <c r="P181" s="7">
        <f t="shared" si="6"/>
        <v>7</v>
      </c>
      <c r="Q181" s="7">
        <f t="shared" si="7"/>
        <v>0</v>
      </c>
      <c r="R181" s="7">
        <f t="shared" si="8"/>
        <v>10</v>
      </c>
    </row>
    <row r="182" spans="5:18" x14ac:dyDescent="0.3">
      <c r="E182" s="1">
        <v>27</v>
      </c>
      <c r="F182" t="s">
        <v>2718</v>
      </c>
      <c r="G182" t="s">
        <v>2477</v>
      </c>
      <c r="H182" t="s">
        <v>2528</v>
      </c>
      <c r="I182">
        <v>1994</v>
      </c>
      <c r="J182">
        <v>1</v>
      </c>
      <c r="K182">
        <v>25</v>
      </c>
      <c r="L182">
        <v>49850</v>
      </c>
      <c r="M182">
        <v>0.06</v>
      </c>
      <c r="N182">
        <v>46859</v>
      </c>
      <c r="O182" s="11" t="s">
        <v>2719</v>
      </c>
      <c r="P182" s="7">
        <f t="shared" si="6"/>
        <v>5</v>
      </c>
      <c r="Q182" s="7">
        <f t="shared" si="7"/>
        <v>1</v>
      </c>
      <c r="R182" s="7">
        <f t="shared" si="8"/>
        <v>25</v>
      </c>
    </row>
    <row r="183" spans="5:18" x14ac:dyDescent="0.3">
      <c r="E183" s="1">
        <v>54</v>
      </c>
      <c r="F183" t="s">
        <v>2488</v>
      </c>
      <c r="G183" t="s">
        <v>2489</v>
      </c>
      <c r="H183" t="s">
        <v>2490</v>
      </c>
      <c r="I183">
        <v>847</v>
      </c>
      <c r="J183">
        <v>0.5</v>
      </c>
      <c r="K183">
        <v>15</v>
      </c>
      <c r="L183">
        <v>12705</v>
      </c>
      <c r="M183">
        <v>0</v>
      </c>
      <c r="N183">
        <v>12705</v>
      </c>
      <c r="O183" s="11" t="s">
        <v>2720</v>
      </c>
      <c r="P183" s="7">
        <f t="shared" si="6"/>
        <v>2</v>
      </c>
      <c r="Q183" s="7">
        <f t="shared" si="7"/>
        <v>1</v>
      </c>
      <c r="R183" s="7">
        <f t="shared" si="8"/>
        <v>7.5</v>
      </c>
    </row>
    <row r="184" spans="5:18" x14ac:dyDescent="0.3">
      <c r="E184" s="1">
        <v>37</v>
      </c>
      <c r="F184" t="s">
        <v>2493</v>
      </c>
      <c r="G184" t="s">
        <v>2494</v>
      </c>
      <c r="H184" t="s">
        <v>2495</v>
      </c>
      <c r="I184">
        <v>2211</v>
      </c>
      <c r="J184">
        <v>1</v>
      </c>
      <c r="K184">
        <v>25</v>
      </c>
      <c r="L184">
        <v>55275</v>
      </c>
      <c r="M184">
        <v>0.09</v>
      </c>
      <c r="N184">
        <v>50300.25</v>
      </c>
      <c r="O184" s="11" t="s">
        <v>2721</v>
      </c>
      <c r="P184" s="7">
        <f t="shared" si="6"/>
        <v>7</v>
      </c>
      <c r="Q184" s="7">
        <f t="shared" si="7"/>
        <v>1</v>
      </c>
      <c r="R184" s="7">
        <f t="shared" si="8"/>
        <v>25</v>
      </c>
    </row>
    <row r="185" spans="5:18" x14ac:dyDescent="0.3">
      <c r="E185" s="1">
        <v>0</v>
      </c>
      <c r="F185" t="s">
        <v>2581</v>
      </c>
      <c r="G185" t="s">
        <v>2521</v>
      </c>
      <c r="H185" t="s">
        <v>2582</v>
      </c>
      <c r="I185">
        <v>620</v>
      </c>
      <c r="J185">
        <v>1</v>
      </c>
      <c r="K185">
        <v>30</v>
      </c>
      <c r="L185">
        <v>18600</v>
      </c>
      <c r="M185">
        <v>0.03</v>
      </c>
      <c r="N185">
        <v>18042</v>
      </c>
      <c r="O185" s="11" t="s">
        <v>2722</v>
      </c>
      <c r="P185" s="7">
        <f t="shared" si="6"/>
        <v>6</v>
      </c>
      <c r="Q185" s="7">
        <f t="shared" si="7"/>
        <v>0</v>
      </c>
      <c r="R185" s="7">
        <f t="shared" si="8"/>
        <v>30</v>
      </c>
    </row>
    <row r="186" spans="5:18" x14ac:dyDescent="0.3">
      <c r="E186" s="1">
        <v>11</v>
      </c>
      <c r="F186" t="s">
        <v>2536</v>
      </c>
      <c r="G186" t="s">
        <v>2510</v>
      </c>
      <c r="H186" t="s">
        <v>2568</v>
      </c>
      <c r="I186">
        <v>3197</v>
      </c>
      <c r="J186">
        <v>1</v>
      </c>
      <c r="K186">
        <v>10</v>
      </c>
      <c r="L186">
        <v>31970</v>
      </c>
      <c r="M186">
        <v>0</v>
      </c>
      <c r="N186">
        <v>31970</v>
      </c>
      <c r="O186" s="11" t="s">
        <v>2723</v>
      </c>
      <c r="P186" s="7">
        <f t="shared" si="6"/>
        <v>7</v>
      </c>
      <c r="Q186" s="7">
        <f t="shared" si="7"/>
        <v>0</v>
      </c>
      <c r="R186" s="7">
        <f t="shared" si="8"/>
        <v>10</v>
      </c>
    </row>
    <row r="187" spans="5:18" x14ac:dyDescent="0.3">
      <c r="E187" s="1">
        <v>51</v>
      </c>
      <c r="F187" t="s">
        <v>2493</v>
      </c>
      <c r="G187" t="s">
        <v>2494</v>
      </c>
      <c r="H187" t="s">
        <v>2495</v>
      </c>
      <c r="I187">
        <v>2211</v>
      </c>
      <c r="J187">
        <v>1</v>
      </c>
      <c r="K187">
        <v>25</v>
      </c>
      <c r="L187">
        <v>55275</v>
      </c>
      <c r="M187">
        <v>0.09</v>
      </c>
      <c r="N187">
        <v>50300.25</v>
      </c>
      <c r="O187" s="11" t="s">
        <v>2724</v>
      </c>
      <c r="P187" s="7">
        <f t="shared" si="6"/>
        <v>7</v>
      </c>
      <c r="Q187" s="7">
        <f t="shared" si="7"/>
        <v>1</v>
      </c>
      <c r="R187" s="7">
        <f t="shared" si="8"/>
        <v>25</v>
      </c>
    </row>
    <row r="188" spans="5:18" x14ac:dyDescent="0.3">
      <c r="E188" s="1">
        <v>48</v>
      </c>
      <c r="F188" t="s">
        <v>2540</v>
      </c>
      <c r="G188" t="s">
        <v>2485</v>
      </c>
      <c r="H188" t="s">
        <v>2541</v>
      </c>
      <c r="I188">
        <v>2199</v>
      </c>
      <c r="J188">
        <v>0.5</v>
      </c>
      <c r="K188">
        <v>55</v>
      </c>
      <c r="L188">
        <v>120945</v>
      </c>
      <c r="M188">
        <v>0.15</v>
      </c>
      <c r="N188">
        <v>102803.25</v>
      </c>
      <c r="O188" s="11" t="s">
        <v>2725</v>
      </c>
      <c r="P188" s="7">
        <f t="shared" si="6"/>
        <v>2</v>
      </c>
      <c r="Q188" s="7">
        <f t="shared" si="7"/>
        <v>0</v>
      </c>
      <c r="R188" s="7">
        <f t="shared" si="8"/>
        <v>27.5</v>
      </c>
    </row>
    <row r="189" spans="5:18" x14ac:dyDescent="0.3">
      <c r="E189" s="1">
        <v>0</v>
      </c>
      <c r="F189" t="s">
        <v>2581</v>
      </c>
      <c r="G189" t="s">
        <v>2521</v>
      </c>
      <c r="H189" t="s">
        <v>2582</v>
      </c>
      <c r="I189">
        <v>620</v>
      </c>
      <c r="J189">
        <v>1</v>
      </c>
      <c r="K189">
        <v>30</v>
      </c>
      <c r="L189">
        <v>18600</v>
      </c>
      <c r="M189">
        <v>0.03</v>
      </c>
      <c r="N189">
        <v>18042</v>
      </c>
      <c r="O189" s="11" t="s">
        <v>2726</v>
      </c>
      <c r="P189" s="7">
        <f t="shared" si="6"/>
        <v>3</v>
      </c>
      <c r="Q189" s="7">
        <f t="shared" si="7"/>
        <v>1</v>
      </c>
      <c r="R189" s="7">
        <f t="shared" si="8"/>
        <v>30</v>
      </c>
    </row>
    <row r="190" spans="5:18" x14ac:dyDescent="0.3">
      <c r="E190" s="1">
        <v>28</v>
      </c>
      <c r="F190" t="s">
        <v>2591</v>
      </c>
      <c r="G190" t="s">
        <v>2477</v>
      </c>
      <c r="H190" t="s">
        <v>2478</v>
      </c>
      <c r="I190">
        <v>1994</v>
      </c>
      <c r="J190">
        <v>1</v>
      </c>
      <c r="K190">
        <v>40</v>
      </c>
      <c r="L190">
        <v>79760</v>
      </c>
      <c r="M190">
        <v>0.12</v>
      </c>
      <c r="N190">
        <v>70188.800000000003</v>
      </c>
      <c r="O190" s="11" t="s">
        <v>2529</v>
      </c>
      <c r="P190" s="7">
        <f t="shared" si="6"/>
        <v>1</v>
      </c>
      <c r="Q190" s="7">
        <f t="shared" si="7"/>
        <v>0</v>
      </c>
      <c r="R190" s="7">
        <f t="shared" si="8"/>
        <v>40</v>
      </c>
    </row>
    <row r="191" spans="5:18" x14ac:dyDescent="0.3">
      <c r="E191" s="1">
        <v>11</v>
      </c>
      <c r="F191" t="s">
        <v>2536</v>
      </c>
      <c r="G191" t="s">
        <v>2510</v>
      </c>
      <c r="H191" t="s">
        <v>2568</v>
      </c>
      <c r="I191">
        <v>3197</v>
      </c>
      <c r="J191">
        <v>1</v>
      </c>
      <c r="K191">
        <v>10</v>
      </c>
      <c r="L191">
        <v>31970</v>
      </c>
      <c r="M191">
        <v>0</v>
      </c>
      <c r="N191">
        <v>31970</v>
      </c>
      <c r="O191" s="11" t="s">
        <v>2727</v>
      </c>
      <c r="P191" s="7">
        <f t="shared" si="6"/>
        <v>7</v>
      </c>
      <c r="Q191" s="7">
        <f t="shared" si="7"/>
        <v>0</v>
      </c>
      <c r="R191" s="7">
        <f t="shared" si="8"/>
        <v>10</v>
      </c>
    </row>
    <row r="192" spans="5:18" x14ac:dyDescent="0.3">
      <c r="E192" s="1">
        <v>33</v>
      </c>
      <c r="F192" t="s">
        <v>2527</v>
      </c>
      <c r="G192" t="s">
        <v>2477</v>
      </c>
      <c r="H192" t="s">
        <v>2528</v>
      </c>
      <c r="I192">
        <v>1994</v>
      </c>
      <c r="J192">
        <v>1</v>
      </c>
      <c r="K192">
        <v>12</v>
      </c>
      <c r="L192">
        <v>23928</v>
      </c>
      <c r="M192">
        <v>0.03</v>
      </c>
      <c r="N192">
        <v>23210.16</v>
      </c>
      <c r="O192" s="11" t="s">
        <v>2728</v>
      </c>
      <c r="P192" s="7">
        <f t="shared" si="6"/>
        <v>1</v>
      </c>
      <c r="Q192" s="7">
        <f t="shared" si="7"/>
        <v>1</v>
      </c>
      <c r="R192" s="7">
        <f t="shared" si="8"/>
        <v>12</v>
      </c>
    </row>
    <row r="193" spans="5:18" x14ac:dyDescent="0.3">
      <c r="E193" s="1">
        <v>35</v>
      </c>
      <c r="F193" t="s">
        <v>2520</v>
      </c>
      <c r="G193" t="s">
        <v>2521</v>
      </c>
      <c r="H193" t="s">
        <v>2522</v>
      </c>
      <c r="I193">
        <v>617</v>
      </c>
      <c r="J193">
        <v>1</v>
      </c>
      <c r="K193">
        <v>10</v>
      </c>
      <c r="L193">
        <v>6170</v>
      </c>
      <c r="M193">
        <v>0</v>
      </c>
      <c r="N193">
        <v>6170</v>
      </c>
      <c r="O193" s="11" t="s">
        <v>2729</v>
      </c>
      <c r="P193" s="7">
        <f t="shared" si="6"/>
        <v>2</v>
      </c>
      <c r="Q193" s="7">
        <f t="shared" si="7"/>
        <v>0</v>
      </c>
      <c r="R193" s="7">
        <f t="shared" si="8"/>
        <v>10</v>
      </c>
    </row>
    <row r="194" spans="5:18" x14ac:dyDescent="0.3">
      <c r="E194" s="1">
        <v>19</v>
      </c>
      <c r="F194" t="s">
        <v>2648</v>
      </c>
      <c r="G194" t="s">
        <v>2489</v>
      </c>
      <c r="H194" t="s">
        <v>2649</v>
      </c>
      <c r="I194">
        <v>1879</v>
      </c>
      <c r="J194">
        <v>0.5</v>
      </c>
      <c r="K194">
        <v>15</v>
      </c>
      <c r="L194">
        <v>28185</v>
      </c>
      <c r="M194">
        <v>0.03</v>
      </c>
      <c r="N194">
        <v>27339.45</v>
      </c>
      <c r="O194" s="11" t="s">
        <v>2730</v>
      </c>
      <c r="P194" s="7">
        <f t="shared" si="6"/>
        <v>5</v>
      </c>
      <c r="Q194" s="7">
        <f t="shared" si="7"/>
        <v>0</v>
      </c>
      <c r="R194" s="7">
        <f t="shared" si="8"/>
        <v>7.5</v>
      </c>
    </row>
    <row r="195" spans="5:18" x14ac:dyDescent="0.3">
      <c r="E195" s="1">
        <v>37</v>
      </c>
      <c r="F195" t="s">
        <v>2493</v>
      </c>
      <c r="G195" t="s">
        <v>2494</v>
      </c>
      <c r="H195" t="s">
        <v>2495</v>
      </c>
      <c r="I195">
        <v>2211</v>
      </c>
      <c r="J195">
        <v>1</v>
      </c>
      <c r="K195">
        <v>25</v>
      </c>
      <c r="L195">
        <v>55275</v>
      </c>
      <c r="M195">
        <v>0.09</v>
      </c>
      <c r="N195">
        <v>50300.25</v>
      </c>
      <c r="O195" s="11" t="s">
        <v>2731</v>
      </c>
      <c r="P195" s="7">
        <f t="shared" si="6"/>
        <v>2</v>
      </c>
      <c r="Q195" s="7">
        <f t="shared" si="7"/>
        <v>0</v>
      </c>
      <c r="R195" s="7">
        <f t="shared" si="8"/>
        <v>25</v>
      </c>
    </row>
    <row r="196" spans="5:18" x14ac:dyDescent="0.3">
      <c r="E196" s="1">
        <v>22</v>
      </c>
      <c r="F196" t="s">
        <v>2501</v>
      </c>
      <c r="G196" t="s">
        <v>2502</v>
      </c>
      <c r="H196" t="s">
        <v>2502</v>
      </c>
      <c r="I196">
        <v>4889</v>
      </c>
      <c r="J196">
        <v>1</v>
      </c>
      <c r="K196">
        <v>18</v>
      </c>
      <c r="L196">
        <v>88002</v>
      </c>
      <c r="M196">
        <v>0.12</v>
      </c>
      <c r="N196">
        <v>77441.759999999995</v>
      </c>
      <c r="O196" s="11" t="s">
        <v>2732</v>
      </c>
      <c r="P196" s="7">
        <f t="shared" si="6"/>
        <v>6</v>
      </c>
      <c r="Q196" s="7">
        <f t="shared" si="7"/>
        <v>0</v>
      </c>
      <c r="R196" s="7">
        <f t="shared" si="8"/>
        <v>18</v>
      </c>
    </row>
    <row r="197" spans="5:18" x14ac:dyDescent="0.3">
      <c r="E197" s="1">
        <v>36</v>
      </c>
      <c r="F197" t="s">
        <v>2549</v>
      </c>
      <c r="G197" t="s">
        <v>2489</v>
      </c>
      <c r="H197" t="s">
        <v>2550</v>
      </c>
      <c r="I197">
        <v>912</v>
      </c>
      <c r="J197">
        <v>0.5</v>
      </c>
      <c r="K197">
        <v>15</v>
      </c>
      <c r="L197">
        <v>13680</v>
      </c>
      <c r="M197">
        <v>0</v>
      </c>
      <c r="N197">
        <v>13680</v>
      </c>
      <c r="O197" s="11" t="s">
        <v>2733</v>
      </c>
      <c r="P197" s="7">
        <f t="shared" si="6"/>
        <v>1</v>
      </c>
      <c r="Q197" s="7">
        <f t="shared" si="7"/>
        <v>0</v>
      </c>
      <c r="R197" s="7">
        <f t="shared" si="8"/>
        <v>7.5</v>
      </c>
    </row>
    <row r="198" spans="5:18" x14ac:dyDescent="0.3">
      <c r="E198" s="1">
        <v>40</v>
      </c>
      <c r="F198" t="s">
        <v>2488</v>
      </c>
      <c r="G198" t="s">
        <v>2489</v>
      </c>
      <c r="H198" t="s">
        <v>2490</v>
      </c>
      <c r="I198">
        <v>847</v>
      </c>
      <c r="J198">
        <v>0.5</v>
      </c>
      <c r="K198">
        <v>15</v>
      </c>
      <c r="L198">
        <v>12705</v>
      </c>
      <c r="M198">
        <v>0</v>
      </c>
      <c r="N198">
        <v>12705</v>
      </c>
      <c r="O198" s="11" t="s">
        <v>2666</v>
      </c>
      <c r="P198" s="7">
        <f t="shared" ref="P198:P261" si="9">WEEKDAY(O198,2)</f>
        <v>3</v>
      </c>
      <c r="Q198" s="7">
        <f t="shared" ref="Q198:Q261" si="10">IF((O198&gt;="2017-09-24")*(O198&lt;="2019-12-02"),1,0)</f>
        <v>0</v>
      </c>
      <c r="R198" s="7">
        <f t="shared" ref="R198:R261" si="11">J198*K198</f>
        <v>7.5</v>
      </c>
    </row>
    <row r="199" spans="5:18" x14ac:dyDescent="0.3">
      <c r="E199" s="1">
        <v>17</v>
      </c>
      <c r="F199" t="s">
        <v>2517</v>
      </c>
      <c r="G199" t="s">
        <v>2510</v>
      </c>
      <c r="H199" t="s">
        <v>2518</v>
      </c>
      <c r="I199">
        <v>967</v>
      </c>
      <c r="J199">
        <v>1</v>
      </c>
      <c r="K199">
        <v>12</v>
      </c>
      <c r="L199">
        <v>11604</v>
      </c>
      <c r="M199">
        <v>0</v>
      </c>
      <c r="N199">
        <v>11604</v>
      </c>
      <c r="O199" s="11" t="s">
        <v>2734</v>
      </c>
      <c r="P199" s="7">
        <f t="shared" si="9"/>
        <v>4</v>
      </c>
      <c r="Q199" s="7">
        <f t="shared" si="10"/>
        <v>0</v>
      </c>
      <c r="R199" s="7">
        <f t="shared" si="11"/>
        <v>12</v>
      </c>
    </row>
    <row r="200" spans="5:18" x14ac:dyDescent="0.3">
      <c r="E200" s="1">
        <v>17</v>
      </c>
      <c r="F200" t="s">
        <v>2517</v>
      </c>
      <c r="G200" t="s">
        <v>2510</v>
      </c>
      <c r="H200" t="s">
        <v>2518</v>
      </c>
      <c r="I200">
        <v>967</v>
      </c>
      <c r="J200">
        <v>1</v>
      </c>
      <c r="K200">
        <v>12</v>
      </c>
      <c r="L200">
        <v>11604</v>
      </c>
      <c r="M200">
        <v>0</v>
      </c>
      <c r="N200">
        <v>11604</v>
      </c>
      <c r="O200" s="11" t="s">
        <v>2735</v>
      </c>
      <c r="P200" s="7">
        <f t="shared" si="9"/>
        <v>5</v>
      </c>
      <c r="Q200" s="7">
        <f t="shared" si="10"/>
        <v>1</v>
      </c>
      <c r="R200" s="7">
        <f t="shared" si="11"/>
        <v>12</v>
      </c>
    </row>
    <row r="201" spans="5:18" x14ac:dyDescent="0.3">
      <c r="E201" s="1">
        <v>9</v>
      </c>
      <c r="F201" t="s">
        <v>2505</v>
      </c>
      <c r="G201" t="s">
        <v>2494</v>
      </c>
      <c r="H201" t="s">
        <v>2494</v>
      </c>
      <c r="I201">
        <v>699</v>
      </c>
      <c r="J201">
        <v>1</v>
      </c>
      <c r="K201">
        <v>10</v>
      </c>
      <c r="L201">
        <v>6990</v>
      </c>
      <c r="M201">
        <v>0</v>
      </c>
      <c r="N201">
        <v>6990</v>
      </c>
      <c r="O201" s="11" t="s">
        <v>2736</v>
      </c>
      <c r="P201" s="7">
        <f t="shared" si="9"/>
        <v>6</v>
      </c>
      <c r="Q201" s="7">
        <f t="shared" si="10"/>
        <v>0</v>
      </c>
      <c r="R201" s="7">
        <f t="shared" si="11"/>
        <v>10</v>
      </c>
    </row>
    <row r="202" spans="5:18" x14ac:dyDescent="0.3">
      <c r="E202" s="1">
        <v>50</v>
      </c>
      <c r="F202" t="s">
        <v>2549</v>
      </c>
      <c r="G202" t="s">
        <v>2489</v>
      </c>
      <c r="H202" t="s">
        <v>2550</v>
      </c>
      <c r="I202">
        <v>912</v>
      </c>
      <c r="J202">
        <v>0.5</v>
      </c>
      <c r="K202">
        <v>20</v>
      </c>
      <c r="L202">
        <v>18240</v>
      </c>
      <c r="M202">
        <v>0</v>
      </c>
      <c r="N202">
        <v>18240</v>
      </c>
      <c r="O202" s="11" t="s">
        <v>2644</v>
      </c>
      <c r="P202" s="7">
        <f t="shared" si="9"/>
        <v>2</v>
      </c>
      <c r="Q202" s="7">
        <f t="shared" si="10"/>
        <v>0</v>
      </c>
      <c r="R202" s="7">
        <f t="shared" si="11"/>
        <v>10</v>
      </c>
    </row>
    <row r="203" spans="5:18" x14ac:dyDescent="0.3">
      <c r="E203" s="1">
        <v>23</v>
      </c>
      <c r="F203" t="s">
        <v>2616</v>
      </c>
      <c r="G203" t="s">
        <v>2494</v>
      </c>
      <c r="H203" t="s">
        <v>2617</v>
      </c>
      <c r="I203">
        <v>2645</v>
      </c>
      <c r="J203">
        <v>1</v>
      </c>
      <c r="K203">
        <v>50</v>
      </c>
      <c r="L203">
        <v>132250</v>
      </c>
      <c r="M203">
        <v>0.15</v>
      </c>
      <c r="N203">
        <v>112412.5</v>
      </c>
      <c r="O203" s="11" t="s">
        <v>2737</v>
      </c>
      <c r="P203" s="7">
        <f t="shared" si="9"/>
        <v>7</v>
      </c>
      <c r="Q203" s="7">
        <f t="shared" si="10"/>
        <v>0</v>
      </c>
      <c r="R203" s="7">
        <f t="shared" si="11"/>
        <v>50</v>
      </c>
    </row>
    <row r="204" spans="5:18" x14ac:dyDescent="0.3">
      <c r="E204" s="1">
        <v>15</v>
      </c>
      <c r="F204" t="s">
        <v>2543</v>
      </c>
      <c r="G204" t="s">
        <v>2477</v>
      </c>
      <c r="H204" t="s">
        <v>2544</v>
      </c>
      <c r="I204">
        <v>1994</v>
      </c>
      <c r="J204">
        <v>1</v>
      </c>
      <c r="K204">
        <v>17</v>
      </c>
      <c r="L204">
        <v>33898</v>
      </c>
      <c r="M204">
        <v>0.06</v>
      </c>
      <c r="N204">
        <v>31864.12</v>
      </c>
      <c r="O204" s="11" t="s">
        <v>2738</v>
      </c>
      <c r="P204" s="7">
        <f t="shared" si="9"/>
        <v>3</v>
      </c>
      <c r="Q204" s="7">
        <f t="shared" si="10"/>
        <v>0</v>
      </c>
      <c r="R204" s="7">
        <f t="shared" si="11"/>
        <v>17</v>
      </c>
    </row>
    <row r="205" spans="5:18" x14ac:dyDescent="0.3">
      <c r="E205" s="1">
        <v>7</v>
      </c>
      <c r="F205" t="s">
        <v>2484</v>
      </c>
      <c r="G205" t="s">
        <v>2485</v>
      </c>
      <c r="H205" t="s">
        <v>2486</v>
      </c>
      <c r="I205">
        <v>1923</v>
      </c>
      <c r="J205">
        <v>0.5</v>
      </c>
      <c r="K205">
        <v>25</v>
      </c>
      <c r="L205">
        <v>48075</v>
      </c>
      <c r="M205">
        <v>0.06</v>
      </c>
      <c r="N205">
        <v>45190.5</v>
      </c>
      <c r="O205" s="11" t="s">
        <v>2708</v>
      </c>
      <c r="P205" s="7">
        <f t="shared" si="9"/>
        <v>3</v>
      </c>
      <c r="Q205" s="7">
        <f t="shared" si="10"/>
        <v>0</v>
      </c>
      <c r="R205" s="7">
        <f t="shared" si="11"/>
        <v>12.5</v>
      </c>
    </row>
    <row r="206" spans="5:18" x14ac:dyDescent="0.3">
      <c r="E206" s="1">
        <v>44</v>
      </c>
      <c r="F206" t="s">
        <v>2533</v>
      </c>
      <c r="G206" t="s">
        <v>2489</v>
      </c>
      <c r="H206" t="s">
        <v>2534</v>
      </c>
      <c r="I206">
        <v>1386</v>
      </c>
      <c r="J206">
        <v>0.5</v>
      </c>
      <c r="K206">
        <v>20</v>
      </c>
      <c r="L206">
        <v>27720</v>
      </c>
      <c r="M206">
        <v>0.03</v>
      </c>
      <c r="N206">
        <v>26888.400000000001</v>
      </c>
      <c r="O206" s="11" t="s">
        <v>2519</v>
      </c>
      <c r="P206" s="7">
        <f t="shared" si="9"/>
        <v>4</v>
      </c>
      <c r="Q206" s="7">
        <f t="shared" si="10"/>
        <v>1</v>
      </c>
      <c r="R206" s="7">
        <f t="shared" si="11"/>
        <v>10</v>
      </c>
    </row>
    <row r="207" spans="5:18" x14ac:dyDescent="0.3">
      <c r="E207" s="1">
        <v>29</v>
      </c>
      <c r="F207" t="s">
        <v>2623</v>
      </c>
      <c r="G207" t="s">
        <v>2624</v>
      </c>
      <c r="H207" t="s">
        <v>2625</v>
      </c>
      <c r="I207">
        <v>843</v>
      </c>
      <c r="J207">
        <v>1</v>
      </c>
      <c r="K207">
        <v>10</v>
      </c>
      <c r="L207">
        <v>8430</v>
      </c>
      <c r="M207">
        <v>0</v>
      </c>
      <c r="N207">
        <v>8430</v>
      </c>
      <c r="O207" s="11" t="s">
        <v>2739</v>
      </c>
      <c r="P207" s="7">
        <f t="shared" si="9"/>
        <v>6</v>
      </c>
      <c r="Q207" s="7">
        <f t="shared" si="10"/>
        <v>0</v>
      </c>
      <c r="R207" s="7">
        <f t="shared" si="11"/>
        <v>10</v>
      </c>
    </row>
    <row r="208" spans="5:18" x14ac:dyDescent="0.3">
      <c r="E208" s="1">
        <v>37</v>
      </c>
      <c r="F208" t="s">
        <v>2493</v>
      </c>
      <c r="G208" t="s">
        <v>2494</v>
      </c>
      <c r="H208" t="s">
        <v>2495</v>
      </c>
      <c r="I208">
        <v>2211</v>
      </c>
      <c r="J208">
        <v>1</v>
      </c>
      <c r="K208">
        <v>25</v>
      </c>
      <c r="L208">
        <v>55275</v>
      </c>
      <c r="M208">
        <v>0.09</v>
      </c>
      <c r="N208">
        <v>50300.25</v>
      </c>
      <c r="O208" s="11" t="s">
        <v>2740</v>
      </c>
      <c r="P208" s="7">
        <f t="shared" si="9"/>
        <v>4</v>
      </c>
      <c r="Q208" s="7">
        <f t="shared" si="10"/>
        <v>1</v>
      </c>
      <c r="R208" s="7">
        <f t="shared" si="11"/>
        <v>25</v>
      </c>
    </row>
    <row r="209" spans="5:18" x14ac:dyDescent="0.3">
      <c r="E209" s="1">
        <v>16</v>
      </c>
      <c r="F209" t="s">
        <v>2631</v>
      </c>
      <c r="G209" t="s">
        <v>2624</v>
      </c>
      <c r="H209" t="s">
        <v>2632</v>
      </c>
      <c r="I209">
        <v>843</v>
      </c>
      <c r="J209">
        <v>1</v>
      </c>
      <c r="K209">
        <v>5</v>
      </c>
      <c r="L209">
        <v>4215</v>
      </c>
      <c r="M209">
        <v>0</v>
      </c>
      <c r="N209">
        <v>4215</v>
      </c>
      <c r="O209" s="11" t="s">
        <v>2741</v>
      </c>
      <c r="P209" s="7">
        <f t="shared" si="9"/>
        <v>7</v>
      </c>
      <c r="Q209" s="7">
        <f t="shared" si="10"/>
        <v>0</v>
      </c>
      <c r="R209" s="7">
        <f t="shared" si="11"/>
        <v>5</v>
      </c>
    </row>
    <row r="210" spans="5:18" x14ac:dyDescent="0.3">
      <c r="E210" s="1">
        <v>44</v>
      </c>
      <c r="F210" t="s">
        <v>2533</v>
      </c>
      <c r="G210" t="s">
        <v>2489</v>
      </c>
      <c r="H210" t="s">
        <v>2534</v>
      </c>
      <c r="I210">
        <v>1386</v>
      </c>
      <c r="J210">
        <v>0.5</v>
      </c>
      <c r="K210">
        <v>20</v>
      </c>
      <c r="L210">
        <v>27720</v>
      </c>
      <c r="M210">
        <v>0.03</v>
      </c>
      <c r="N210">
        <v>26888.400000000001</v>
      </c>
      <c r="O210" s="11" t="s">
        <v>2742</v>
      </c>
      <c r="P210" s="7">
        <f t="shared" si="9"/>
        <v>4</v>
      </c>
      <c r="Q210" s="7">
        <f t="shared" si="10"/>
        <v>0</v>
      </c>
      <c r="R210" s="7">
        <f t="shared" si="11"/>
        <v>10</v>
      </c>
    </row>
    <row r="211" spans="5:18" x14ac:dyDescent="0.3">
      <c r="E211" s="1">
        <v>40</v>
      </c>
      <c r="F211" t="s">
        <v>2488</v>
      </c>
      <c r="G211" t="s">
        <v>2489</v>
      </c>
      <c r="H211" t="s">
        <v>2490</v>
      </c>
      <c r="I211">
        <v>847</v>
      </c>
      <c r="J211">
        <v>0.5</v>
      </c>
      <c r="K211">
        <v>15</v>
      </c>
      <c r="L211">
        <v>12705</v>
      </c>
      <c r="M211">
        <v>0</v>
      </c>
      <c r="N211">
        <v>12705</v>
      </c>
      <c r="O211" s="11" t="s">
        <v>2600</v>
      </c>
      <c r="P211" s="7">
        <f t="shared" si="9"/>
        <v>3</v>
      </c>
      <c r="Q211" s="7">
        <f t="shared" si="10"/>
        <v>0</v>
      </c>
      <c r="R211" s="7">
        <f t="shared" si="11"/>
        <v>7.5</v>
      </c>
    </row>
    <row r="212" spans="5:18" x14ac:dyDescent="0.3">
      <c r="E212" s="1">
        <v>50</v>
      </c>
      <c r="F212" t="s">
        <v>2549</v>
      </c>
      <c r="G212" t="s">
        <v>2489</v>
      </c>
      <c r="H212" t="s">
        <v>2550</v>
      </c>
      <c r="I212">
        <v>912</v>
      </c>
      <c r="J212">
        <v>0.5</v>
      </c>
      <c r="K212">
        <v>20</v>
      </c>
      <c r="L212">
        <v>18240</v>
      </c>
      <c r="M212">
        <v>0</v>
      </c>
      <c r="N212">
        <v>18240</v>
      </c>
      <c r="O212" s="11" t="s">
        <v>2743</v>
      </c>
      <c r="P212" s="7">
        <f t="shared" si="9"/>
        <v>3</v>
      </c>
      <c r="Q212" s="7">
        <f t="shared" si="10"/>
        <v>0</v>
      </c>
      <c r="R212" s="7">
        <f t="shared" si="11"/>
        <v>10</v>
      </c>
    </row>
    <row r="213" spans="5:18" x14ac:dyDescent="0.3">
      <c r="E213" s="1">
        <v>33</v>
      </c>
      <c r="F213" t="s">
        <v>2527</v>
      </c>
      <c r="G213" t="s">
        <v>2477</v>
      </c>
      <c r="H213" t="s">
        <v>2528</v>
      </c>
      <c r="I213">
        <v>1994</v>
      </c>
      <c r="J213">
        <v>1</v>
      </c>
      <c r="K213">
        <v>12</v>
      </c>
      <c r="L213">
        <v>23928</v>
      </c>
      <c r="M213">
        <v>0.03</v>
      </c>
      <c r="N213">
        <v>23210.16</v>
      </c>
      <c r="O213" s="11" t="s">
        <v>2744</v>
      </c>
      <c r="P213" s="7">
        <f t="shared" si="9"/>
        <v>5</v>
      </c>
      <c r="Q213" s="7">
        <f t="shared" si="10"/>
        <v>1</v>
      </c>
      <c r="R213" s="7">
        <f t="shared" si="11"/>
        <v>12</v>
      </c>
    </row>
    <row r="214" spans="5:18" x14ac:dyDescent="0.3">
      <c r="E214" s="1">
        <v>42</v>
      </c>
      <c r="F214" t="s">
        <v>2524</v>
      </c>
      <c r="G214" t="s">
        <v>2485</v>
      </c>
      <c r="H214" t="s">
        <v>2525</v>
      </c>
      <c r="I214">
        <v>800</v>
      </c>
      <c r="J214">
        <v>0.5</v>
      </c>
      <c r="K214">
        <v>25</v>
      </c>
      <c r="L214">
        <v>20000</v>
      </c>
      <c r="M214">
        <v>0.03</v>
      </c>
      <c r="N214">
        <v>19400</v>
      </c>
      <c r="O214" s="11" t="s">
        <v>2745</v>
      </c>
      <c r="P214" s="7">
        <f t="shared" si="9"/>
        <v>4</v>
      </c>
      <c r="Q214" s="7">
        <f t="shared" si="10"/>
        <v>0</v>
      </c>
      <c r="R214" s="7">
        <f t="shared" si="11"/>
        <v>12.5</v>
      </c>
    </row>
    <row r="215" spans="5:18" x14ac:dyDescent="0.3">
      <c r="E215" s="1">
        <v>19</v>
      </c>
      <c r="F215" t="s">
        <v>2648</v>
      </c>
      <c r="G215" t="s">
        <v>2489</v>
      </c>
      <c r="H215" t="s">
        <v>2649</v>
      </c>
      <c r="I215">
        <v>1879</v>
      </c>
      <c r="J215">
        <v>0.5</v>
      </c>
      <c r="K215">
        <v>15</v>
      </c>
      <c r="L215">
        <v>28185</v>
      </c>
      <c r="M215">
        <v>0.03</v>
      </c>
      <c r="N215">
        <v>27339.45</v>
      </c>
      <c r="O215" s="11" t="s">
        <v>2746</v>
      </c>
      <c r="P215" s="7">
        <f t="shared" si="9"/>
        <v>2</v>
      </c>
      <c r="Q215" s="7">
        <f t="shared" si="10"/>
        <v>0</v>
      </c>
      <c r="R215" s="7">
        <f t="shared" si="11"/>
        <v>7.5</v>
      </c>
    </row>
    <row r="216" spans="5:18" x14ac:dyDescent="0.3">
      <c r="E216" s="1">
        <v>28</v>
      </c>
      <c r="F216" t="s">
        <v>2591</v>
      </c>
      <c r="G216" t="s">
        <v>2477</v>
      </c>
      <c r="H216" t="s">
        <v>2478</v>
      </c>
      <c r="I216">
        <v>1994</v>
      </c>
      <c r="J216">
        <v>1</v>
      </c>
      <c r="K216">
        <v>40</v>
      </c>
      <c r="L216">
        <v>79760</v>
      </c>
      <c r="M216">
        <v>0.12</v>
      </c>
      <c r="N216">
        <v>70188.800000000003</v>
      </c>
      <c r="O216" s="11" t="s">
        <v>2747</v>
      </c>
      <c r="P216" s="7">
        <f t="shared" si="9"/>
        <v>3</v>
      </c>
      <c r="Q216" s="7">
        <f t="shared" si="10"/>
        <v>0</v>
      </c>
      <c r="R216" s="7">
        <f t="shared" si="11"/>
        <v>40</v>
      </c>
    </row>
    <row r="217" spans="5:18" x14ac:dyDescent="0.3">
      <c r="E217" s="1">
        <v>40</v>
      </c>
      <c r="F217" t="s">
        <v>2488</v>
      </c>
      <c r="G217" t="s">
        <v>2489</v>
      </c>
      <c r="H217" t="s">
        <v>2490</v>
      </c>
      <c r="I217">
        <v>847</v>
      </c>
      <c r="J217">
        <v>0.5</v>
      </c>
      <c r="K217">
        <v>15</v>
      </c>
      <c r="L217">
        <v>12705</v>
      </c>
      <c r="M217">
        <v>0</v>
      </c>
      <c r="N217">
        <v>12705</v>
      </c>
      <c r="O217" s="11" t="s">
        <v>2748</v>
      </c>
      <c r="P217" s="7">
        <f t="shared" si="9"/>
        <v>5</v>
      </c>
      <c r="Q217" s="7">
        <f t="shared" si="10"/>
        <v>0</v>
      </c>
      <c r="R217" s="7">
        <f t="shared" si="11"/>
        <v>7.5</v>
      </c>
    </row>
    <row r="218" spans="5:18" x14ac:dyDescent="0.3">
      <c r="E218" s="1">
        <v>51</v>
      </c>
      <c r="F218" t="s">
        <v>2493</v>
      </c>
      <c r="G218" t="s">
        <v>2494</v>
      </c>
      <c r="H218" t="s">
        <v>2495</v>
      </c>
      <c r="I218">
        <v>2211</v>
      </c>
      <c r="J218">
        <v>1</v>
      </c>
      <c r="K218">
        <v>25</v>
      </c>
      <c r="L218">
        <v>55275</v>
      </c>
      <c r="M218">
        <v>0.09</v>
      </c>
      <c r="N218">
        <v>50300.25</v>
      </c>
      <c r="O218" s="11" t="s">
        <v>2749</v>
      </c>
      <c r="P218" s="7">
        <f t="shared" si="9"/>
        <v>1</v>
      </c>
      <c r="Q218" s="7">
        <f t="shared" si="10"/>
        <v>1</v>
      </c>
      <c r="R218" s="7">
        <f t="shared" si="11"/>
        <v>25</v>
      </c>
    </row>
    <row r="219" spans="5:18" x14ac:dyDescent="0.3">
      <c r="E219" s="1">
        <v>37</v>
      </c>
      <c r="F219" t="s">
        <v>2493</v>
      </c>
      <c r="G219" t="s">
        <v>2494</v>
      </c>
      <c r="H219" t="s">
        <v>2495</v>
      </c>
      <c r="I219">
        <v>2211</v>
      </c>
      <c r="J219">
        <v>1</v>
      </c>
      <c r="K219">
        <v>25</v>
      </c>
      <c r="L219">
        <v>55275</v>
      </c>
      <c r="M219">
        <v>0.09</v>
      </c>
      <c r="N219">
        <v>50300.25</v>
      </c>
      <c r="O219" s="11" t="s">
        <v>2750</v>
      </c>
      <c r="P219" s="7">
        <f t="shared" si="9"/>
        <v>3</v>
      </c>
      <c r="Q219" s="7">
        <f t="shared" si="10"/>
        <v>1</v>
      </c>
      <c r="R219" s="7">
        <f t="shared" si="11"/>
        <v>25</v>
      </c>
    </row>
    <row r="220" spans="5:18" x14ac:dyDescent="0.3">
      <c r="E220" s="1">
        <v>6</v>
      </c>
      <c r="F220" t="s">
        <v>2554</v>
      </c>
      <c r="G220" t="s">
        <v>2510</v>
      </c>
      <c r="H220" t="s">
        <v>2555</v>
      </c>
      <c r="I220">
        <v>3197</v>
      </c>
      <c r="J220">
        <v>1</v>
      </c>
      <c r="K220">
        <v>6</v>
      </c>
      <c r="L220">
        <v>19182</v>
      </c>
      <c r="M220">
        <v>0.03</v>
      </c>
      <c r="N220">
        <v>18606.54</v>
      </c>
      <c r="O220" s="11" t="s">
        <v>2751</v>
      </c>
      <c r="P220" s="7">
        <f t="shared" si="9"/>
        <v>5</v>
      </c>
      <c r="Q220" s="7">
        <f t="shared" si="10"/>
        <v>1</v>
      </c>
      <c r="R220" s="7">
        <f t="shared" si="11"/>
        <v>6</v>
      </c>
    </row>
    <row r="221" spans="5:18" x14ac:dyDescent="0.3">
      <c r="E221" s="1">
        <v>24</v>
      </c>
      <c r="F221" t="s">
        <v>2571</v>
      </c>
      <c r="G221" t="s">
        <v>2481</v>
      </c>
      <c r="H221" t="s">
        <v>2572</v>
      </c>
      <c r="I221">
        <v>957</v>
      </c>
      <c r="J221">
        <v>0.5</v>
      </c>
      <c r="K221">
        <v>25</v>
      </c>
      <c r="L221">
        <v>23925</v>
      </c>
      <c r="M221">
        <v>0.03</v>
      </c>
      <c r="N221">
        <v>23207.25</v>
      </c>
      <c r="O221" s="11" t="s">
        <v>2752</v>
      </c>
      <c r="P221" s="7">
        <f t="shared" si="9"/>
        <v>2</v>
      </c>
      <c r="Q221" s="7">
        <f t="shared" si="10"/>
        <v>0</v>
      </c>
      <c r="R221" s="7">
        <f t="shared" si="11"/>
        <v>12.5</v>
      </c>
    </row>
    <row r="222" spans="5:18" x14ac:dyDescent="0.3">
      <c r="E222" s="1">
        <v>7</v>
      </c>
      <c r="F222" t="s">
        <v>2484</v>
      </c>
      <c r="G222" t="s">
        <v>2485</v>
      </c>
      <c r="H222" t="s">
        <v>2486</v>
      </c>
      <c r="I222">
        <v>1923</v>
      </c>
      <c r="J222">
        <v>0.5</v>
      </c>
      <c r="K222">
        <v>25</v>
      </c>
      <c r="L222">
        <v>48075</v>
      </c>
      <c r="M222">
        <v>0.06</v>
      </c>
      <c r="N222">
        <v>45190.5</v>
      </c>
      <c r="O222" s="11" t="s">
        <v>2753</v>
      </c>
      <c r="P222" s="7">
        <f t="shared" si="9"/>
        <v>7</v>
      </c>
      <c r="Q222" s="7">
        <f t="shared" si="10"/>
        <v>1</v>
      </c>
      <c r="R222" s="7">
        <f t="shared" si="11"/>
        <v>12.5</v>
      </c>
    </row>
    <row r="223" spans="5:18" x14ac:dyDescent="0.3">
      <c r="E223" s="1">
        <v>35</v>
      </c>
      <c r="F223" t="s">
        <v>2520</v>
      </c>
      <c r="G223" t="s">
        <v>2521</v>
      </c>
      <c r="H223" t="s">
        <v>2522</v>
      </c>
      <c r="I223">
        <v>617</v>
      </c>
      <c r="J223">
        <v>1</v>
      </c>
      <c r="K223">
        <v>10</v>
      </c>
      <c r="L223">
        <v>6170</v>
      </c>
      <c r="M223">
        <v>0</v>
      </c>
      <c r="N223">
        <v>6170</v>
      </c>
      <c r="O223" s="11" t="s">
        <v>2754</v>
      </c>
      <c r="P223" s="7">
        <f t="shared" si="9"/>
        <v>2</v>
      </c>
      <c r="Q223" s="7">
        <f t="shared" si="10"/>
        <v>1</v>
      </c>
      <c r="R223" s="7">
        <f t="shared" si="11"/>
        <v>10</v>
      </c>
    </row>
    <row r="224" spans="5:18" x14ac:dyDescent="0.3">
      <c r="E224" s="1">
        <v>41</v>
      </c>
      <c r="F224" t="s">
        <v>2505</v>
      </c>
      <c r="G224" t="s">
        <v>2494</v>
      </c>
      <c r="H224" t="s">
        <v>2494</v>
      </c>
      <c r="I224">
        <v>699</v>
      </c>
      <c r="J224">
        <v>1</v>
      </c>
      <c r="K224">
        <v>10</v>
      </c>
      <c r="L224">
        <v>6990</v>
      </c>
      <c r="M224">
        <v>0</v>
      </c>
      <c r="N224">
        <v>6990</v>
      </c>
      <c r="O224" s="11" t="s">
        <v>2755</v>
      </c>
      <c r="P224" s="7">
        <f t="shared" si="9"/>
        <v>2</v>
      </c>
      <c r="Q224" s="7">
        <f t="shared" si="10"/>
        <v>1</v>
      </c>
      <c r="R224" s="7">
        <f t="shared" si="11"/>
        <v>10</v>
      </c>
    </row>
    <row r="225" spans="5:18" x14ac:dyDescent="0.3">
      <c r="E225" s="1">
        <v>45</v>
      </c>
      <c r="F225" t="s">
        <v>2545</v>
      </c>
      <c r="G225" t="s">
        <v>2510</v>
      </c>
      <c r="H225" t="s">
        <v>2537</v>
      </c>
      <c r="I225">
        <v>759</v>
      </c>
      <c r="J225">
        <v>1</v>
      </c>
      <c r="K225">
        <v>14</v>
      </c>
      <c r="L225">
        <v>10626</v>
      </c>
      <c r="M225">
        <v>0</v>
      </c>
      <c r="N225">
        <v>10626</v>
      </c>
      <c r="O225" s="11" t="s">
        <v>2756</v>
      </c>
      <c r="P225" s="7">
        <f t="shared" si="9"/>
        <v>1</v>
      </c>
      <c r="Q225" s="7">
        <f t="shared" si="10"/>
        <v>0</v>
      </c>
      <c r="R225" s="7">
        <f t="shared" si="11"/>
        <v>14</v>
      </c>
    </row>
    <row r="226" spans="5:18" x14ac:dyDescent="0.3">
      <c r="E226" s="1">
        <v>25</v>
      </c>
      <c r="F226" t="s">
        <v>2476</v>
      </c>
      <c r="G226" t="s">
        <v>2477</v>
      </c>
      <c r="H226" t="s">
        <v>2478</v>
      </c>
      <c r="I226">
        <v>1994</v>
      </c>
      <c r="J226">
        <v>1</v>
      </c>
      <c r="K226">
        <v>10</v>
      </c>
      <c r="L226">
        <v>19940</v>
      </c>
      <c r="M226">
        <v>0.03</v>
      </c>
      <c r="N226">
        <v>19341.8</v>
      </c>
      <c r="O226" s="11" t="s">
        <v>2757</v>
      </c>
      <c r="P226" s="7">
        <f t="shared" si="9"/>
        <v>1</v>
      </c>
      <c r="Q226" s="7">
        <f t="shared" si="10"/>
        <v>0</v>
      </c>
      <c r="R226" s="7">
        <f t="shared" si="11"/>
        <v>10</v>
      </c>
    </row>
    <row r="227" spans="5:18" x14ac:dyDescent="0.3">
      <c r="E227" s="1">
        <v>4</v>
      </c>
      <c r="F227" t="s">
        <v>2493</v>
      </c>
      <c r="G227" t="s">
        <v>2494</v>
      </c>
      <c r="H227" t="s">
        <v>2574</v>
      </c>
      <c r="I227">
        <v>2211</v>
      </c>
      <c r="J227">
        <v>1</v>
      </c>
      <c r="K227">
        <v>25</v>
      </c>
      <c r="L227">
        <v>55275</v>
      </c>
      <c r="M227">
        <v>0.09</v>
      </c>
      <c r="N227">
        <v>50300.25</v>
      </c>
      <c r="O227" s="11" t="s">
        <v>2758</v>
      </c>
      <c r="P227" s="7">
        <f t="shared" si="9"/>
        <v>4</v>
      </c>
      <c r="Q227" s="7">
        <f t="shared" si="10"/>
        <v>0</v>
      </c>
      <c r="R227" s="7">
        <f t="shared" si="11"/>
        <v>25</v>
      </c>
    </row>
    <row r="228" spans="5:18" x14ac:dyDescent="0.3">
      <c r="E228" s="1">
        <v>3</v>
      </c>
      <c r="F228" t="s">
        <v>2513</v>
      </c>
      <c r="G228" t="s">
        <v>2510</v>
      </c>
      <c r="H228" t="s">
        <v>2510</v>
      </c>
      <c r="I228">
        <v>807</v>
      </c>
      <c r="J228">
        <v>0.5</v>
      </c>
      <c r="K228">
        <v>18</v>
      </c>
      <c r="L228">
        <v>14526</v>
      </c>
      <c r="M228">
        <v>0</v>
      </c>
      <c r="N228">
        <v>14526</v>
      </c>
      <c r="O228" s="11" t="s">
        <v>2759</v>
      </c>
      <c r="P228" s="7">
        <f t="shared" si="9"/>
        <v>5</v>
      </c>
      <c r="Q228" s="7">
        <f t="shared" si="10"/>
        <v>0</v>
      </c>
      <c r="R228" s="7">
        <f t="shared" si="11"/>
        <v>9</v>
      </c>
    </row>
    <row r="229" spans="5:18" x14ac:dyDescent="0.3">
      <c r="E229" s="1">
        <v>9</v>
      </c>
      <c r="F229" t="s">
        <v>2505</v>
      </c>
      <c r="G229" t="s">
        <v>2494</v>
      </c>
      <c r="H229" t="s">
        <v>2494</v>
      </c>
      <c r="I229">
        <v>699</v>
      </c>
      <c r="J229">
        <v>1</v>
      </c>
      <c r="K229">
        <v>10</v>
      </c>
      <c r="L229">
        <v>6990</v>
      </c>
      <c r="M229">
        <v>0</v>
      </c>
      <c r="N229">
        <v>6990</v>
      </c>
      <c r="O229" s="11" t="s">
        <v>2760</v>
      </c>
      <c r="P229" s="7">
        <f t="shared" si="9"/>
        <v>4</v>
      </c>
      <c r="Q229" s="7">
        <f t="shared" si="10"/>
        <v>0</v>
      </c>
      <c r="R229" s="7">
        <f t="shared" si="11"/>
        <v>10</v>
      </c>
    </row>
    <row r="230" spans="5:18" x14ac:dyDescent="0.3">
      <c r="E230" s="1">
        <v>39</v>
      </c>
      <c r="F230" t="s">
        <v>2484</v>
      </c>
      <c r="G230" t="s">
        <v>2485</v>
      </c>
      <c r="H230" t="s">
        <v>2486</v>
      </c>
      <c r="I230">
        <v>1923</v>
      </c>
      <c r="J230">
        <v>0.5</v>
      </c>
      <c r="K230">
        <v>25</v>
      </c>
      <c r="L230">
        <v>48075</v>
      </c>
      <c r="M230">
        <v>0.06</v>
      </c>
      <c r="N230">
        <v>45190.5</v>
      </c>
      <c r="O230" s="11" t="s">
        <v>2761</v>
      </c>
      <c r="P230" s="7">
        <f t="shared" si="9"/>
        <v>5</v>
      </c>
      <c r="Q230" s="7">
        <f t="shared" si="10"/>
        <v>0</v>
      </c>
      <c r="R230" s="7">
        <f t="shared" si="11"/>
        <v>12.5</v>
      </c>
    </row>
    <row r="231" spans="5:18" x14ac:dyDescent="0.3">
      <c r="E231" s="1">
        <v>6</v>
      </c>
      <c r="F231" t="s">
        <v>2554</v>
      </c>
      <c r="G231" t="s">
        <v>2510</v>
      </c>
      <c r="H231" t="s">
        <v>2555</v>
      </c>
      <c r="I231">
        <v>3197</v>
      </c>
      <c r="J231">
        <v>1</v>
      </c>
      <c r="K231">
        <v>6</v>
      </c>
      <c r="L231">
        <v>19182</v>
      </c>
      <c r="M231">
        <v>0.03</v>
      </c>
      <c r="N231">
        <v>18606.54</v>
      </c>
      <c r="O231" s="11" t="s">
        <v>2762</v>
      </c>
      <c r="P231" s="7">
        <f t="shared" si="9"/>
        <v>5</v>
      </c>
      <c r="Q231" s="7">
        <f t="shared" si="10"/>
        <v>0</v>
      </c>
      <c r="R231" s="7">
        <f t="shared" si="11"/>
        <v>6</v>
      </c>
    </row>
    <row r="232" spans="5:18" x14ac:dyDescent="0.3">
      <c r="E232" s="1">
        <v>53</v>
      </c>
      <c r="F232" t="s">
        <v>2484</v>
      </c>
      <c r="G232" t="s">
        <v>2485</v>
      </c>
      <c r="H232" t="s">
        <v>2486</v>
      </c>
      <c r="I232">
        <v>1923</v>
      </c>
      <c r="J232">
        <v>0.5</v>
      </c>
      <c r="K232">
        <v>35</v>
      </c>
      <c r="L232">
        <v>67305</v>
      </c>
      <c r="M232">
        <v>0.06</v>
      </c>
      <c r="N232">
        <v>63266.7</v>
      </c>
      <c r="O232" s="11" t="s">
        <v>2763</v>
      </c>
      <c r="P232" s="7">
        <f t="shared" si="9"/>
        <v>2</v>
      </c>
      <c r="Q232" s="7">
        <f t="shared" si="10"/>
        <v>0</v>
      </c>
      <c r="R232" s="7">
        <f t="shared" si="11"/>
        <v>17.5</v>
      </c>
    </row>
    <row r="233" spans="5:18" x14ac:dyDescent="0.3">
      <c r="E233" s="1">
        <v>4</v>
      </c>
      <c r="F233" t="s">
        <v>2493</v>
      </c>
      <c r="G233" t="s">
        <v>2494</v>
      </c>
      <c r="H233" t="s">
        <v>2574</v>
      </c>
      <c r="I233">
        <v>2211</v>
      </c>
      <c r="J233">
        <v>1</v>
      </c>
      <c r="K233">
        <v>25</v>
      </c>
      <c r="L233">
        <v>55275</v>
      </c>
      <c r="M233">
        <v>0.09</v>
      </c>
      <c r="N233">
        <v>50300.25</v>
      </c>
      <c r="O233" s="11" t="s">
        <v>2764</v>
      </c>
      <c r="P233" s="7">
        <f t="shared" si="9"/>
        <v>5</v>
      </c>
      <c r="Q233" s="7">
        <f t="shared" si="10"/>
        <v>1</v>
      </c>
      <c r="R233" s="7">
        <f t="shared" si="11"/>
        <v>25</v>
      </c>
    </row>
    <row r="234" spans="5:18" x14ac:dyDescent="0.3">
      <c r="E234" s="1">
        <v>49</v>
      </c>
      <c r="F234" t="s">
        <v>2520</v>
      </c>
      <c r="G234" t="s">
        <v>2521</v>
      </c>
      <c r="H234" t="s">
        <v>2522</v>
      </c>
      <c r="I234">
        <v>617</v>
      </c>
      <c r="J234">
        <v>1</v>
      </c>
      <c r="K234">
        <v>25</v>
      </c>
      <c r="L234">
        <v>15425</v>
      </c>
      <c r="M234">
        <v>0</v>
      </c>
      <c r="N234">
        <v>15425</v>
      </c>
      <c r="O234" s="11" t="s">
        <v>2765</v>
      </c>
      <c r="P234" s="7">
        <f t="shared" si="9"/>
        <v>7</v>
      </c>
      <c r="Q234" s="7">
        <f t="shared" si="10"/>
        <v>0</v>
      </c>
      <c r="R234" s="7">
        <f t="shared" si="11"/>
        <v>25</v>
      </c>
    </row>
    <row r="235" spans="5:18" x14ac:dyDescent="0.3">
      <c r="E235" s="1">
        <v>48</v>
      </c>
      <c r="F235" t="s">
        <v>2540</v>
      </c>
      <c r="G235" t="s">
        <v>2485</v>
      </c>
      <c r="H235" t="s">
        <v>2541</v>
      </c>
      <c r="I235">
        <v>2199</v>
      </c>
      <c r="J235">
        <v>0.5</v>
      </c>
      <c r="K235">
        <v>55</v>
      </c>
      <c r="L235">
        <v>120945</v>
      </c>
      <c r="M235">
        <v>0.15</v>
      </c>
      <c r="N235">
        <v>102803.25</v>
      </c>
      <c r="O235" s="11" t="s">
        <v>2766</v>
      </c>
      <c r="P235" s="7">
        <f t="shared" si="9"/>
        <v>6</v>
      </c>
      <c r="Q235" s="7">
        <f t="shared" si="10"/>
        <v>0</v>
      </c>
      <c r="R235" s="7">
        <f t="shared" si="11"/>
        <v>27.5</v>
      </c>
    </row>
    <row r="236" spans="5:18" x14ac:dyDescent="0.3">
      <c r="E236" s="1">
        <v>52</v>
      </c>
      <c r="F236" t="s">
        <v>2509</v>
      </c>
      <c r="G236" t="s">
        <v>2510</v>
      </c>
      <c r="H236" t="s">
        <v>2511</v>
      </c>
      <c r="I236">
        <v>1182</v>
      </c>
      <c r="J236">
        <v>0.5</v>
      </c>
      <c r="K236">
        <v>17</v>
      </c>
      <c r="L236">
        <v>20094</v>
      </c>
      <c r="M236">
        <v>0.03</v>
      </c>
      <c r="N236">
        <v>19491.18</v>
      </c>
      <c r="O236" s="11" t="s">
        <v>2767</v>
      </c>
      <c r="P236" s="7">
        <f t="shared" si="9"/>
        <v>7</v>
      </c>
      <c r="Q236" s="7">
        <f t="shared" si="10"/>
        <v>0</v>
      </c>
      <c r="R236" s="7">
        <f t="shared" si="11"/>
        <v>8.5</v>
      </c>
    </row>
    <row r="237" spans="5:18" x14ac:dyDescent="0.3">
      <c r="E237" s="1">
        <v>45</v>
      </c>
      <c r="F237" t="s">
        <v>2545</v>
      </c>
      <c r="G237" t="s">
        <v>2510</v>
      </c>
      <c r="H237" t="s">
        <v>2537</v>
      </c>
      <c r="I237">
        <v>759</v>
      </c>
      <c r="J237">
        <v>1</v>
      </c>
      <c r="K237">
        <v>14</v>
      </c>
      <c r="L237">
        <v>10626</v>
      </c>
      <c r="M237">
        <v>0</v>
      </c>
      <c r="N237">
        <v>10626</v>
      </c>
      <c r="O237" s="11" t="s">
        <v>2644</v>
      </c>
      <c r="P237" s="7">
        <f t="shared" si="9"/>
        <v>2</v>
      </c>
      <c r="Q237" s="7">
        <f t="shared" si="10"/>
        <v>0</v>
      </c>
      <c r="R237" s="7">
        <f t="shared" si="11"/>
        <v>14</v>
      </c>
    </row>
    <row r="238" spans="5:18" x14ac:dyDescent="0.3">
      <c r="E238" s="1">
        <v>5</v>
      </c>
      <c r="F238" t="s">
        <v>2509</v>
      </c>
      <c r="G238" t="s">
        <v>2510</v>
      </c>
      <c r="H238" t="s">
        <v>2511</v>
      </c>
      <c r="I238">
        <v>1182</v>
      </c>
      <c r="J238">
        <v>0.5</v>
      </c>
      <c r="K238">
        <v>17</v>
      </c>
      <c r="L238">
        <v>20094</v>
      </c>
      <c r="M238">
        <v>0.03</v>
      </c>
      <c r="N238">
        <v>19491.18</v>
      </c>
      <c r="O238" s="11" t="s">
        <v>2768</v>
      </c>
      <c r="P238" s="7">
        <f t="shared" si="9"/>
        <v>1</v>
      </c>
      <c r="Q238" s="7">
        <f t="shared" si="10"/>
        <v>1</v>
      </c>
      <c r="R238" s="7">
        <f t="shared" si="11"/>
        <v>8.5</v>
      </c>
    </row>
    <row r="239" spans="5:18" x14ac:dyDescent="0.3">
      <c r="E239" s="1">
        <v>34</v>
      </c>
      <c r="F239" t="s">
        <v>2540</v>
      </c>
      <c r="G239" t="s">
        <v>2485</v>
      </c>
      <c r="H239" t="s">
        <v>2541</v>
      </c>
      <c r="I239">
        <v>2199</v>
      </c>
      <c r="J239">
        <v>0.5</v>
      </c>
      <c r="K239">
        <v>60</v>
      </c>
      <c r="L239">
        <v>131940</v>
      </c>
      <c r="M239">
        <v>0.15</v>
      </c>
      <c r="N239">
        <v>112149</v>
      </c>
      <c r="O239" s="11" t="s">
        <v>2769</v>
      </c>
      <c r="P239" s="7">
        <f t="shared" si="9"/>
        <v>3</v>
      </c>
      <c r="Q239" s="7">
        <f t="shared" si="10"/>
        <v>0</v>
      </c>
      <c r="R239" s="7">
        <f t="shared" si="11"/>
        <v>30</v>
      </c>
    </row>
    <row r="240" spans="5:18" x14ac:dyDescent="0.3">
      <c r="E240" s="1">
        <v>46</v>
      </c>
      <c r="F240" t="s">
        <v>2515</v>
      </c>
      <c r="G240" t="s">
        <v>2498</v>
      </c>
      <c r="H240" t="s">
        <v>2498</v>
      </c>
      <c r="I240">
        <v>770</v>
      </c>
      <c r="J240">
        <v>0.5</v>
      </c>
      <c r="K240">
        <v>20</v>
      </c>
      <c r="L240">
        <v>15400</v>
      </c>
      <c r="M240">
        <v>0.03</v>
      </c>
      <c r="N240">
        <v>14938</v>
      </c>
      <c r="O240" s="11" t="s">
        <v>2698</v>
      </c>
      <c r="P240" s="7">
        <f t="shared" si="9"/>
        <v>1</v>
      </c>
      <c r="Q240" s="7">
        <f t="shared" si="10"/>
        <v>0</v>
      </c>
      <c r="R240" s="7">
        <f t="shared" si="11"/>
        <v>10</v>
      </c>
    </row>
    <row r="241" spans="5:18" x14ac:dyDescent="0.3">
      <c r="E241" s="1">
        <v>27</v>
      </c>
      <c r="F241" t="s">
        <v>2718</v>
      </c>
      <c r="G241" t="s">
        <v>2477</v>
      </c>
      <c r="H241" t="s">
        <v>2528</v>
      </c>
      <c r="I241">
        <v>1994</v>
      </c>
      <c r="J241">
        <v>1</v>
      </c>
      <c r="K241">
        <v>25</v>
      </c>
      <c r="L241">
        <v>49850</v>
      </c>
      <c r="M241">
        <v>0.06</v>
      </c>
      <c r="N241">
        <v>46859</v>
      </c>
      <c r="O241" s="11" t="s">
        <v>2604</v>
      </c>
      <c r="P241" s="7">
        <f t="shared" si="9"/>
        <v>6</v>
      </c>
      <c r="Q241" s="7">
        <f t="shared" si="10"/>
        <v>0</v>
      </c>
      <c r="R241" s="7">
        <f t="shared" si="11"/>
        <v>25</v>
      </c>
    </row>
    <row r="242" spans="5:18" x14ac:dyDescent="0.3">
      <c r="E242" s="1">
        <v>22</v>
      </c>
      <c r="F242" t="s">
        <v>2501</v>
      </c>
      <c r="G242" t="s">
        <v>2502</v>
      </c>
      <c r="H242" t="s">
        <v>2502</v>
      </c>
      <c r="I242">
        <v>4889</v>
      </c>
      <c r="J242">
        <v>1</v>
      </c>
      <c r="K242">
        <v>18</v>
      </c>
      <c r="L242">
        <v>88002</v>
      </c>
      <c r="M242">
        <v>0.12</v>
      </c>
      <c r="N242">
        <v>77441.759999999995</v>
      </c>
      <c r="O242" s="11" t="s">
        <v>2770</v>
      </c>
      <c r="P242" s="7">
        <f t="shared" si="9"/>
        <v>5</v>
      </c>
      <c r="Q242" s="7">
        <f t="shared" si="10"/>
        <v>0</v>
      </c>
      <c r="R242" s="7">
        <f t="shared" si="11"/>
        <v>18</v>
      </c>
    </row>
    <row r="243" spans="5:18" x14ac:dyDescent="0.3">
      <c r="E243" s="1">
        <v>46</v>
      </c>
      <c r="F243" t="s">
        <v>2515</v>
      </c>
      <c r="G243" t="s">
        <v>2498</v>
      </c>
      <c r="H243" t="s">
        <v>2498</v>
      </c>
      <c r="I243">
        <v>770</v>
      </c>
      <c r="J243">
        <v>0.5</v>
      </c>
      <c r="K243">
        <v>20</v>
      </c>
      <c r="L243">
        <v>15400</v>
      </c>
      <c r="M243">
        <v>0.03</v>
      </c>
      <c r="N243">
        <v>14938</v>
      </c>
      <c r="O243" s="11" t="s">
        <v>2771</v>
      </c>
      <c r="P243" s="7">
        <f t="shared" si="9"/>
        <v>5</v>
      </c>
      <c r="Q243" s="7">
        <f t="shared" si="10"/>
        <v>0</v>
      </c>
      <c r="R243" s="7">
        <f t="shared" si="11"/>
        <v>10</v>
      </c>
    </row>
    <row r="244" spans="5:18" x14ac:dyDescent="0.3">
      <c r="E244" s="1">
        <v>6</v>
      </c>
      <c r="F244" t="s">
        <v>2554</v>
      </c>
      <c r="G244" t="s">
        <v>2510</v>
      </c>
      <c r="H244" t="s">
        <v>2555</v>
      </c>
      <c r="I244">
        <v>3197</v>
      </c>
      <c r="J244">
        <v>1</v>
      </c>
      <c r="K244">
        <v>6</v>
      </c>
      <c r="L244">
        <v>19182</v>
      </c>
      <c r="M244">
        <v>0.03</v>
      </c>
      <c r="N244">
        <v>18606.54</v>
      </c>
      <c r="O244" s="11" t="s">
        <v>2772</v>
      </c>
      <c r="P244" s="7">
        <f t="shared" si="9"/>
        <v>3</v>
      </c>
      <c r="Q244" s="7">
        <f t="shared" si="10"/>
        <v>0</v>
      </c>
      <c r="R244" s="7">
        <f t="shared" si="11"/>
        <v>6</v>
      </c>
    </row>
    <row r="245" spans="5:18" x14ac:dyDescent="0.3">
      <c r="E245" s="1">
        <v>54</v>
      </c>
      <c r="F245" t="s">
        <v>2488</v>
      </c>
      <c r="G245" t="s">
        <v>2489</v>
      </c>
      <c r="H245" t="s">
        <v>2490</v>
      </c>
      <c r="I245">
        <v>847</v>
      </c>
      <c r="J245">
        <v>0.5</v>
      </c>
      <c r="K245">
        <v>15</v>
      </c>
      <c r="L245">
        <v>12705</v>
      </c>
      <c r="M245">
        <v>0</v>
      </c>
      <c r="N245">
        <v>12705</v>
      </c>
      <c r="O245" s="11" t="s">
        <v>2593</v>
      </c>
      <c r="P245" s="7">
        <f t="shared" si="9"/>
        <v>4</v>
      </c>
      <c r="Q245" s="7">
        <f t="shared" si="10"/>
        <v>1</v>
      </c>
      <c r="R245" s="7">
        <f t="shared" si="11"/>
        <v>7.5</v>
      </c>
    </row>
    <row r="246" spans="5:18" x14ac:dyDescent="0.3">
      <c r="E246" s="1">
        <v>42</v>
      </c>
      <c r="F246" t="s">
        <v>2524</v>
      </c>
      <c r="G246" t="s">
        <v>2485</v>
      </c>
      <c r="H246" t="s">
        <v>2525</v>
      </c>
      <c r="I246">
        <v>800</v>
      </c>
      <c r="J246">
        <v>0.5</v>
      </c>
      <c r="K246">
        <v>25</v>
      </c>
      <c r="L246">
        <v>20000</v>
      </c>
      <c r="M246">
        <v>0.03</v>
      </c>
      <c r="N246">
        <v>19400</v>
      </c>
      <c r="O246" s="11" t="s">
        <v>2773</v>
      </c>
      <c r="P246" s="7">
        <f t="shared" si="9"/>
        <v>4</v>
      </c>
      <c r="Q246" s="7">
        <f t="shared" si="10"/>
        <v>0</v>
      </c>
      <c r="R246" s="7">
        <f t="shared" si="11"/>
        <v>12.5</v>
      </c>
    </row>
    <row r="247" spans="5:18" x14ac:dyDescent="0.3">
      <c r="E247" s="1">
        <v>22</v>
      </c>
      <c r="F247" t="s">
        <v>2501</v>
      </c>
      <c r="G247" t="s">
        <v>2502</v>
      </c>
      <c r="H247" t="s">
        <v>2502</v>
      </c>
      <c r="I247">
        <v>4889</v>
      </c>
      <c r="J247">
        <v>1</v>
      </c>
      <c r="K247">
        <v>18</v>
      </c>
      <c r="L247">
        <v>88002</v>
      </c>
      <c r="M247">
        <v>0.12</v>
      </c>
      <c r="N247">
        <v>77441.759999999995</v>
      </c>
      <c r="O247" s="11" t="s">
        <v>2774</v>
      </c>
      <c r="P247" s="7">
        <f t="shared" si="9"/>
        <v>7</v>
      </c>
      <c r="Q247" s="7">
        <f t="shared" si="10"/>
        <v>0</v>
      </c>
      <c r="R247" s="7">
        <f t="shared" si="11"/>
        <v>18</v>
      </c>
    </row>
    <row r="248" spans="5:18" x14ac:dyDescent="0.3">
      <c r="E248" s="1">
        <v>20</v>
      </c>
      <c r="F248" t="s">
        <v>2480</v>
      </c>
      <c r="G248" t="s">
        <v>2481</v>
      </c>
      <c r="H248" t="s">
        <v>2482</v>
      </c>
      <c r="I248">
        <v>2198</v>
      </c>
      <c r="J248">
        <v>1</v>
      </c>
      <c r="K248">
        <v>35</v>
      </c>
      <c r="L248">
        <v>76930</v>
      </c>
      <c r="M248">
        <v>0.12</v>
      </c>
      <c r="N248">
        <v>67698.399999999994</v>
      </c>
      <c r="O248" s="11" t="s">
        <v>2775</v>
      </c>
      <c r="P248" s="7">
        <f t="shared" si="9"/>
        <v>3</v>
      </c>
      <c r="Q248" s="7">
        <f t="shared" si="10"/>
        <v>0</v>
      </c>
      <c r="R248" s="7">
        <f t="shared" si="11"/>
        <v>35</v>
      </c>
    </row>
    <row r="249" spans="5:18" x14ac:dyDescent="0.3">
      <c r="E249" s="1">
        <v>19</v>
      </c>
      <c r="F249" t="s">
        <v>2648</v>
      </c>
      <c r="G249" t="s">
        <v>2489</v>
      </c>
      <c r="H249" t="s">
        <v>2649</v>
      </c>
      <c r="I249">
        <v>1879</v>
      </c>
      <c r="J249">
        <v>0.5</v>
      </c>
      <c r="K249">
        <v>15</v>
      </c>
      <c r="L249">
        <v>28185</v>
      </c>
      <c r="M249">
        <v>0.03</v>
      </c>
      <c r="N249">
        <v>27339.45</v>
      </c>
      <c r="O249" s="11" t="s">
        <v>2776</v>
      </c>
      <c r="P249" s="7">
        <f t="shared" si="9"/>
        <v>7</v>
      </c>
      <c r="Q249" s="7">
        <f t="shared" si="10"/>
        <v>0</v>
      </c>
      <c r="R249" s="7">
        <f t="shared" si="11"/>
        <v>7.5</v>
      </c>
    </row>
    <row r="250" spans="5:18" x14ac:dyDescent="0.3">
      <c r="E250" s="1">
        <v>4</v>
      </c>
      <c r="F250" t="s">
        <v>2493</v>
      </c>
      <c r="G250" t="s">
        <v>2494</v>
      </c>
      <c r="H250" t="s">
        <v>2574</v>
      </c>
      <c r="I250">
        <v>2211</v>
      </c>
      <c r="J250">
        <v>1</v>
      </c>
      <c r="K250">
        <v>25</v>
      </c>
      <c r="L250">
        <v>55275</v>
      </c>
      <c r="M250">
        <v>0.09</v>
      </c>
      <c r="N250">
        <v>50300.25</v>
      </c>
      <c r="O250" s="11" t="s">
        <v>2777</v>
      </c>
      <c r="P250" s="7">
        <f t="shared" si="9"/>
        <v>5</v>
      </c>
      <c r="Q250" s="7">
        <f t="shared" si="10"/>
        <v>0</v>
      </c>
      <c r="R250" s="7">
        <f t="shared" si="11"/>
        <v>25</v>
      </c>
    </row>
    <row r="251" spans="5:18" x14ac:dyDescent="0.3">
      <c r="E251" s="1">
        <v>32</v>
      </c>
      <c r="F251" t="s">
        <v>2530</v>
      </c>
      <c r="G251" t="s">
        <v>2510</v>
      </c>
      <c r="H251" t="s">
        <v>2518</v>
      </c>
      <c r="I251">
        <v>967</v>
      </c>
      <c r="J251">
        <v>1</v>
      </c>
      <c r="K251">
        <v>8</v>
      </c>
      <c r="L251">
        <v>7736</v>
      </c>
      <c r="M251">
        <v>0</v>
      </c>
      <c r="N251">
        <v>7736</v>
      </c>
      <c r="O251" s="11" t="s">
        <v>2778</v>
      </c>
      <c r="P251" s="7">
        <f t="shared" si="9"/>
        <v>6</v>
      </c>
      <c r="Q251" s="7">
        <f t="shared" si="10"/>
        <v>0</v>
      </c>
      <c r="R251" s="7">
        <f t="shared" si="11"/>
        <v>8</v>
      </c>
    </row>
    <row r="252" spans="5:18" x14ac:dyDescent="0.3">
      <c r="E252" s="1">
        <v>19</v>
      </c>
      <c r="F252" t="s">
        <v>2648</v>
      </c>
      <c r="G252" t="s">
        <v>2489</v>
      </c>
      <c r="H252" t="s">
        <v>2649</v>
      </c>
      <c r="I252">
        <v>1879</v>
      </c>
      <c r="J252">
        <v>0.5</v>
      </c>
      <c r="K252">
        <v>15</v>
      </c>
      <c r="L252">
        <v>28185</v>
      </c>
      <c r="M252">
        <v>0.03</v>
      </c>
      <c r="N252">
        <v>27339.45</v>
      </c>
      <c r="O252" s="11" t="s">
        <v>2730</v>
      </c>
      <c r="P252" s="7">
        <f t="shared" si="9"/>
        <v>5</v>
      </c>
      <c r="Q252" s="7">
        <f t="shared" si="10"/>
        <v>0</v>
      </c>
      <c r="R252" s="7">
        <f t="shared" si="11"/>
        <v>7.5</v>
      </c>
    </row>
    <row r="253" spans="5:18" x14ac:dyDescent="0.3">
      <c r="E253" s="1">
        <v>6</v>
      </c>
      <c r="F253" t="s">
        <v>2554</v>
      </c>
      <c r="G253" t="s">
        <v>2510</v>
      </c>
      <c r="H253" t="s">
        <v>2555</v>
      </c>
      <c r="I253">
        <v>3197</v>
      </c>
      <c r="J253">
        <v>1</v>
      </c>
      <c r="K253">
        <v>6</v>
      </c>
      <c r="L253">
        <v>19182</v>
      </c>
      <c r="M253">
        <v>0.03</v>
      </c>
      <c r="N253">
        <v>18606.54</v>
      </c>
      <c r="O253" s="11" t="s">
        <v>2725</v>
      </c>
      <c r="P253" s="7">
        <f t="shared" si="9"/>
        <v>2</v>
      </c>
      <c r="Q253" s="7">
        <f t="shared" si="10"/>
        <v>0</v>
      </c>
      <c r="R253" s="7">
        <f t="shared" si="11"/>
        <v>6</v>
      </c>
    </row>
    <row r="254" spans="5:18" x14ac:dyDescent="0.3">
      <c r="E254" s="1">
        <v>32</v>
      </c>
      <c r="F254" t="s">
        <v>2530</v>
      </c>
      <c r="G254" t="s">
        <v>2510</v>
      </c>
      <c r="H254" t="s">
        <v>2518</v>
      </c>
      <c r="I254">
        <v>967</v>
      </c>
      <c r="J254">
        <v>1</v>
      </c>
      <c r="K254">
        <v>8</v>
      </c>
      <c r="L254">
        <v>7736</v>
      </c>
      <c r="M254">
        <v>0</v>
      </c>
      <c r="N254">
        <v>7736</v>
      </c>
      <c r="O254" s="11" t="s">
        <v>2779</v>
      </c>
      <c r="P254" s="7">
        <f t="shared" si="9"/>
        <v>3</v>
      </c>
      <c r="Q254" s="7">
        <f t="shared" si="10"/>
        <v>0</v>
      </c>
      <c r="R254" s="7">
        <f t="shared" si="11"/>
        <v>8</v>
      </c>
    </row>
    <row r="255" spans="5:18" x14ac:dyDescent="0.3">
      <c r="E255" s="1">
        <v>28</v>
      </c>
      <c r="F255" t="s">
        <v>2591</v>
      </c>
      <c r="G255" t="s">
        <v>2477</v>
      </c>
      <c r="H255" t="s">
        <v>2478</v>
      </c>
      <c r="I255">
        <v>1994</v>
      </c>
      <c r="J255">
        <v>1</v>
      </c>
      <c r="K255">
        <v>40</v>
      </c>
      <c r="L255">
        <v>79760</v>
      </c>
      <c r="M255">
        <v>0.12</v>
      </c>
      <c r="N255">
        <v>70188.800000000003</v>
      </c>
      <c r="O255" s="11" t="s">
        <v>2780</v>
      </c>
      <c r="P255" s="7">
        <f t="shared" si="9"/>
        <v>3</v>
      </c>
      <c r="Q255" s="7">
        <f t="shared" si="10"/>
        <v>1</v>
      </c>
      <c r="R255" s="7">
        <f t="shared" si="11"/>
        <v>40</v>
      </c>
    </row>
    <row r="256" spans="5:18" x14ac:dyDescent="0.3">
      <c r="E256" s="1">
        <v>15</v>
      </c>
      <c r="F256" t="s">
        <v>2543</v>
      </c>
      <c r="G256" t="s">
        <v>2477</v>
      </c>
      <c r="H256" t="s">
        <v>2544</v>
      </c>
      <c r="I256">
        <v>1994</v>
      </c>
      <c r="J256">
        <v>1</v>
      </c>
      <c r="K256">
        <v>17</v>
      </c>
      <c r="L256">
        <v>33898</v>
      </c>
      <c r="M256">
        <v>0.06</v>
      </c>
      <c r="N256">
        <v>31864.12</v>
      </c>
      <c r="O256" s="11" t="s">
        <v>2781</v>
      </c>
      <c r="P256" s="7">
        <f t="shared" si="9"/>
        <v>5</v>
      </c>
      <c r="Q256" s="7">
        <f t="shared" si="10"/>
        <v>0</v>
      </c>
      <c r="R256" s="7">
        <f t="shared" si="11"/>
        <v>17</v>
      </c>
    </row>
    <row r="257" spans="5:18" x14ac:dyDescent="0.3">
      <c r="E257" s="1">
        <v>29</v>
      </c>
      <c r="F257" t="s">
        <v>2623</v>
      </c>
      <c r="G257" t="s">
        <v>2624</v>
      </c>
      <c r="H257" t="s">
        <v>2625</v>
      </c>
      <c r="I257">
        <v>843</v>
      </c>
      <c r="J257">
        <v>1</v>
      </c>
      <c r="K257">
        <v>10</v>
      </c>
      <c r="L257">
        <v>8430</v>
      </c>
      <c r="M257">
        <v>0</v>
      </c>
      <c r="N257">
        <v>8430</v>
      </c>
      <c r="O257" s="11" t="s">
        <v>2782</v>
      </c>
      <c r="P257" s="7">
        <f t="shared" si="9"/>
        <v>7</v>
      </c>
      <c r="Q257" s="7">
        <f t="shared" si="10"/>
        <v>0</v>
      </c>
      <c r="R257" s="7">
        <f t="shared" si="11"/>
        <v>10</v>
      </c>
    </row>
    <row r="258" spans="5:18" x14ac:dyDescent="0.3">
      <c r="E258" s="1">
        <v>30</v>
      </c>
      <c r="F258" t="s">
        <v>2497</v>
      </c>
      <c r="G258" t="s">
        <v>2498</v>
      </c>
      <c r="H258" t="s">
        <v>2499</v>
      </c>
      <c r="I258">
        <v>1730</v>
      </c>
      <c r="J258">
        <v>0.5</v>
      </c>
      <c r="K258">
        <v>5</v>
      </c>
      <c r="L258">
        <v>8650</v>
      </c>
      <c r="M258">
        <v>0</v>
      </c>
      <c r="N258">
        <v>8650</v>
      </c>
      <c r="O258" s="11" t="s">
        <v>2714</v>
      </c>
      <c r="P258" s="7">
        <f t="shared" si="9"/>
        <v>5</v>
      </c>
      <c r="Q258" s="7">
        <f t="shared" si="10"/>
        <v>1</v>
      </c>
      <c r="R258" s="7">
        <f t="shared" si="11"/>
        <v>2.5</v>
      </c>
    </row>
    <row r="259" spans="5:18" x14ac:dyDescent="0.3">
      <c r="E259" s="1">
        <v>11</v>
      </c>
      <c r="F259" t="s">
        <v>2536</v>
      </c>
      <c r="G259" t="s">
        <v>2510</v>
      </c>
      <c r="H259" t="s">
        <v>2568</v>
      </c>
      <c r="I259">
        <v>3197</v>
      </c>
      <c r="J259">
        <v>1</v>
      </c>
      <c r="K259">
        <v>10</v>
      </c>
      <c r="L259">
        <v>31970</v>
      </c>
      <c r="M259">
        <v>0</v>
      </c>
      <c r="N259">
        <v>31970</v>
      </c>
      <c r="O259" s="11" t="s">
        <v>2783</v>
      </c>
      <c r="P259" s="7">
        <f t="shared" si="9"/>
        <v>3</v>
      </c>
      <c r="Q259" s="7">
        <f t="shared" si="10"/>
        <v>0</v>
      </c>
      <c r="R259" s="7">
        <f t="shared" si="11"/>
        <v>10</v>
      </c>
    </row>
    <row r="260" spans="5:18" x14ac:dyDescent="0.3">
      <c r="E260" s="1">
        <v>1</v>
      </c>
      <c r="F260" t="s">
        <v>2559</v>
      </c>
      <c r="G260" t="s">
        <v>2485</v>
      </c>
      <c r="H260" t="s">
        <v>2560</v>
      </c>
      <c r="I260">
        <v>876</v>
      </c>
      <c r="J260">
        <v>1</v>
      </c>
      <c r="K260">
        <v>20</v>
      </c>
      <c r="L260">
        <v>17520</v>
      </c>
      <c r="M260">
        <v>0.03</v>
      </c>
      <c r="N260">
        <v>16994.400000000001</v>
      </c>
      <c r="O260" s="11" t="s">
        <v>2784</v>
      </c>
      <c r="P260" s="7">
        <f t="shared" si="9"/>
        <v>3</v>
      </c>
      <c r="Q260" s="7">
        <f t="shared" si="10"/>
        <v>0</v>
      </c>
      <c r="R260" s="7">
        <f t="shared" si="11"/>
        <v>20</v>
      </c>
    </row>
    <row r="261" spans="5:18" x14ac:dyDescent="0.3">
      <c r="E261" s="1">
        <v>45</v>
      </c>
      <c r="F261" t="s">
        <v>2545</v>
      </c>
      <c r="G261" t="s">
        <v>2510</v>
      </c>
      <c r="H261" t="s">
        <v>2537</v>
      </c>
      <c r="I261">
        <v>759</v>
      </c>
      <c r="J261">
        <v>1</v>
      </c>
      <c r="K261">
        <v>14</v>
      </c>
      <c r="L261">
        <v>10626</v>
      </c>
      <c r="M261">
        <v>0</v>
      </c>
      <c r="N261">
        <v>10626</v>
      </c>
      <c r="O261" s="11" t="s">
        <v>2785</v>
      </c>
      <c r="P261" s="7">
        <f t="shared" si="9"/>
        <v>5</v>
      </c>
      <c r="Q261" s="7">
        <f t="shared" si="10"/>
        <v>1</v>
      </c>
      <c r="R261" s="7">
        <f t="shared" si="11"/>
        <v>14</v>
      </c>
    </row>
    <row r="262" spans="5:18" x14ac:dyDescent="0.3">
      <c r="E262" s="1">
        <v>35</v>
      </c>
      <c r="F262" t="s">
        <v>2520</v>
      </c>
      <c r="G262" t="s">
        <v>2521</v>
      </c>
      <c r="H262" t="s">
        <v>2522</v>
      </c>
      <c r="I262">
        <v>617</v>
      </c>
      <c r="J262">
        <v>1</v>
      </c>
      <c r="K262">
        <v>10</v>
      </c>
      <c r="L262">
        <v>6170</v>
      </c>
      <c r="M262">
        <v>0</v>
      </c>
      <c r="N262">
        <v>6170</v>
      </c>
      <c r="O262" s="11" t="s">
        <v>2786</v>
      </c>
      <c r="P262" s="7">
        <f t="shared" ref="P262:P325" si="12">WEEKDAY(O262,2)</f>
        <v>2</v>
      </c>
      <c r="Q262" s="7">
        <f t="shared" ref="Q262:Q325" si="13">IF((O262&gt;="2017-09-24")*(O262&lt;="2019-12-02"),1,0)</f>
        <v>0</v>
      </c>
      <c r="R262" s="7">
        <f t="shared" ref="R262:R325" si="14">J262*K262</f>
        <v>10</v>
      </c>
    </row>
    <row r="263" spans="5:18" x14ac:dyDescent="0.3">
      <c r="E263" s="1">
        <v>21</v>
      </c>
      <c r="F263" t="s">
        <v>2565</v>
      </c>
      <c r="G263" t="s">
        <v>2521</v>
      </c>
      <c r="H263" t="s">
        <v>2566</v>
      </c>
      <c r="I263">
        <v>887</v>
      </c>
      <c r="J263">
        <v>1</v>
      </c>
      <c r="K263">
        <v>15</v>
      </c>
      <c r="L263">
        <v>13305</v>
      </c>
      <c r="M263">
        <v>0</v>
      </c>
      <c r="N263">
        <v>13305</v>
      </c>
      <c r="O263" s="11" t="s">
        <v>2787</v>
      </c>
      <c r="P263" s="7">
        <f t="shared" si="12"/>
        <v>3</v>
      </c>
      <c r="Q263" s="7">
        <f t="shared" si="13"/>
        <v>0</v>
      </c>
      <c r="R263" s="7">
        <f t="shared" si="14"/>
        <v>15</v>
      </c>
    </row>
    <row r="264" spans="5:18" x14ac:dyDescent="0.3">
      <c r="E264" s="1">
        <v>21</v>
      </c>
      <c r="F264" t="s">
        <v>2565</v>
      </c>
      <c r="G264" t="s">
        <v>2521</v>
      </c>
      <c r="H264" t="s">
        <v>2566</v>
      </c>
      <c r="I264">
        <v>887</v>
      </c>
      <c r="J264">
        <v>1</v>
      </c>
      <c r="K264">
        <v>15</v>
      </c>
      <c r="L264">
        <v>13305</v>
      </c>
      <c r="M264">
        <v>0</v>
      </c>
      <c r="N264">
        <v>13305</v>
      </c>
      <c r="O264" s="11" t="s">
        <v>2788</v>
      </c>
      <c r="P264" s="7">
        <f t="shared" si="12"/>
        <v>2</v>
      </c>
      <c r="Q264" s="7">
        <f t="shared" si="13"/>
        <v>0</v>
      </c>
      <c r="R264" s="7">
        <f t="shared" si="14"/>
        <v>15</v>
      </c>
    </row>
    <row r="265" spans="5:18" x14ac:dyDescent="0.3">
      <c r="E265" s="1">
        <v>50</v>
      </c>
      <c r="F265" t="s">
        <v>2549</v>
      </c>
      <c r="G265" t="s">
        <v>2489</v>
      </c>
      <c r="H265" t="s">
        <v>2550</v>
      </c>
      <c r="I265">
        <v>912</v>
      </c>
      <c r="J265">
        <v>0.5</v>
      </c>
      <c r="K265">
        <v>20</v>
      </c>
      <c r="L265">
        <v>18240</v>
      </c>
      <c r="M265">
        <v>0</v>
      </c>
      <c r="N265">
        <v>18240</v>
      </c>
      <c r="O265" s="11" t="s">
        <v>2789</v>
      </c>
      <c r="P265" s="7">
        <f t="shared" si="12"/>
        <v>1</v>
      </c>
      <c r="Q265" s="7">
        <f t="shared" si="13"/>
        <v>0</v>
      </c>
      <c r="R265" s="7">
        <f t="shared" si="14"/>
        <v>10</v>
      </c>
    </row>
    <row r="266" spans="5:18" x14ac:dyDescent="0.3">
      <c r="E266" s="1">
        <v>42</v>
      </c>
      <c r="F266" t="s">
        <v>2524</v>
      </c>
      <c r="G266" t="s">
        <v>2485</v>
      </c>
      <c r="H266" t="s">
        <v>2525</v>
      </c>
      <c r="I266">
        <v>800</v>
      </c>
      <c r="J266">
        <v>0.5</v>
      </c>
      <c r="K266">
        <v>25</v>
      </c>
      <c r="L266">
        <v>20000</v>
      </c>
      <c r="M266">
        <v>0.03</v>
      </c>
      <c r="N266">
        <v>19400</v>
      </c>
      <c r="O266" s="11" t="s">
        <v>2790</v>
      </c>
      <c r="P266" s="7">
        <f t="shared" si="12"/>
        <v>2</v>
      </c>
      <c r="Q266" s="7">
        <f t="shared" si="13"/>
        <v>0</v>
      </c>
      <c r="R266" s="7">
        <f t="shared" si="14"/>
        <v>12.5</v>
      </c>
    </row>
    <row r="267" spans="5:18" x14ac:dyDescent="0.3">
      <c r="E267" s="1">
        <v>56</v>
      </c>
      <c r="F267" t="s">
        <v>2524</v>
      </c>
      <c r="G267" t="s">
        <v>2485</v>
      </c>
      <c r="H267" t="s">
        <v>2525</v>
      </c>
      <c r="I267">
        <v>800</v>
      </c>
      <c r="J267">
        <v>0.5</v>
      </c>
      <c r="K267">
        <v>40</v>
      </c>
      <c r="L267">
        <v>32000</v>
      </c>
      <c r="M267">
        <v>0.03</v>
      </c>
      <c r="N267">
        <v>31040</v>
      </c>
      <c r="O267" s="11" t="s">
        <v>2791</v>
      </c>
      <c r="P267" s="7">
        <f t="shared" si="12"/>
        <v>2</v>
      </c>
      <c r="Q267" s="7">
        <f t="shared" si="13"/>
        <v>0</v>
      </c>
      <c r="R267" s="7">
        <f t="shared" si="14"/>
        <v>20</v>
      </c>
    </row>
    <row r="268" spans="5:18" x14ac:dyDescent="0.3">
      <c r="E268" s="1">
        <v>46</v>
      </c>
      <c r="F268" t="s">
        <v>2515</v>
      </c>
      <c r="G268" t="s">
        <v>2498</v>
      </c>
      <c r="H268" t="s">
        <v>2498</v>
      </c>
      <c r="I268">
        <v>770</v>
      </c>
      <c r="J268">
        <v>0.5</v>
      </c>
      <c r="K268">
        <v>20</v>
      </c>
      <c r="L268">
        <v>15400</v>
      </c>
      <c r="M268">
        <v>0.03</v>
      </c>
      <c r="N268">
        <v>14938</v>
      </c>
      <c r="O268" s="11" t="s">
        <v>2792</v>
      </c>
      <c r="P268" s="7">
        <f t="shared" si="12"/>
        <v>4</v>
      </c>
      <c r="Q268" s="7">
        <f t="shared" si="13"/>
        <v>0</v>
      </c>
      <c r="R268" s="7">
        <f t="shared" si="14"/>
        <v>10</v>
      </c>
    </row>
    <row r="269" spans="5:18" x14ac:dyDescent="0.3">
      <c r="E269" s="1">
        <v>18</v>
      </c>
      <c r="F269" t="s">
        <v>2678</v>
      </c>
      <c r="G269" t="s">
        <v>2498</v>
      </c>
      <c r="H269" t="s">
        <v>2679</v>
      </c>
      <c r="I269">
        <v>1531</v>
      </c>
      <c r="J269">
        <v>0.5</v>
      </c>
      <c r="K269">
        <v>15</v>
      </c>
      <c r="L269">
        <v>22965</v>
      </c>
      <c r="M269">
        <v>0.03</v>
      </c>
      <c r="N269">
        <v>22276.05</v>
      </c>
      <c r="O269" s="11" t="s">
        <v>2793</v>
      </c>
      <c r="P269" s="7">
        <f t="shared" si="12"/>
        <v>4</v>
      </c>
      <c r="Q269" s="7">
        <f t="shared" si="13"/>
        <v>0</v>
      </c>
      <c r="R269" s="7">
        <f t="shared" si="14"/>
        <v>7.5</v>
      </c>
    </row>
    <row r="270" spans="5:18" x14ac:dyDescent="0.3">
      <c r="E270" s="1">
        <v>44</v>
      </c>
      <c r="F270" t="s">
        <v>2533</v>
      </c>
      <c r="G270" t="s">
        <v>2489</v>
      </c>
      <c r="H270" t="s">
        <v>2534</v>
      </c>
      <c r="I270">
        <v>1386</v>
      </c>
      <c r="J270">
        <v>0.5</v>
      </c>
      <c r="K270">
        <v>20</v>
      </c>
      <c r="L270">
        <v>27720</v>
      </c>
      <c r="M270">
        <v>0.03</v>
      </c>
      <c r="N270">
        <v>26888.400000000001</v>
      </c>
      <c r="O270" s="11" t="s">
        <v>2794</v>
      </c>
      <c r="P270" s="7">
        <f t="shared" si="12"/>
        <v>7</v>
      </c>
      <c r="Q270" s="7">
        <f t="shared" si="13"/>
        <v>0</v>
      </c>
      <c r="R270" s="7">
        <f t="shared" si="14"/>
        <v>10</v>
      </c>
    </row>
    <row r="271" spans="5:18" x14ac:dyDescent="0.3">
      <c r="E271" s="1">
        <v>21</v>
      </c>
      <c r="F271" t="s">
        <v>2565</v>
      </c>
      <c r="G271" t="s">
        <v>2521</v>
      </c>
      <c r="H271" t="s">
        <v>2566</v>
      </c>
      <c r="I271">
        <v>887</v>
      </c>
      <c r="J271">
        <v>1</v>
      </c>
      <c r="K271">
        <v>15</v>
      </c>
      <c r="L271">
        <v>13305</v>
      </c>
      <c r="M271">
        <v>0</v>
      </c>
      <c r="N271">
        <v>13305</v>
      </c>
      <c r="O271" s="11" t="s">
        <v>2734</v>
      </c>
      <c r="P271" s="7">
        <f t="shared" si="12"/>
        <v>4</v>
      </c>
      <c r="Q271" s="7">
        <f t="shared" si="13"/>
        <v>0</v>
      </c>
      <c r="R271" s="7">
        <f t="shared" si="14"/>
        <v>15</v>
      </c>
    </row>
    <row r="272" spans="5:18" x14ac:dyDescent="0.3">
      <c r="E272" s="1">
        <v>21</v>
      </c>
      <c r="F272" t="s">
        <v>2565</v>
      </c>
      <c r="G272" t="s">
        <v>2521</v>
      </c>
      <c r="H272" t="s">
        <v>2566</v>
      </c>
      <c r="I272">
        <v>887</v>
      </c>
      <c r="J272">
        <v>1</v>
      </c>
      <c r="K272">
        <v>15</v>
      </c>
      <c r="L272">
        <v>13305</v>
      </c>
      <c r="M272">
        <v>0</v>
      </c>
      <c r="N272">
        <v>13305</v>
      </c>
      <c r="O272" s="11" t="s">
        <v>2795</v>
      </c>
      <c r="P272" s="7">
        <f t="shared" si="12"/>
        <v>4</v>
      </c>
      <c r="Q272" s="7">
        <f t="shared" si="13"/>
        <v>0</v>
      </c>
      <c r="R272" s="7">
        <f t="shared" si="14"/>
        <v>15</v>
      </c>
    </row>
    <row r="273" spans="5:18" x14ac:dyDescent="0.3">
      <c r="E273" s="1">
        <v>6</v>
      </c>
      <c r="F273" t="s">
        <v>2554</v>
      </c>
      <c r="G273" t="s">
        <v>2510</v>
      </c>
      <c r="H273" t="s">
        <v>2555</v>
      </c>
      <c r="I273">
        <v>3197</v>
      </c>
      <c r="J273">
        <v>1</v>
      </c>
      <c r="K273">
        <v>6</v>
      </c>
      <c r="L273">
        <v>19182</v>
      </c>
      <c r="M273">
        <v>0.03</v>
      </c>
      <c r="N273">
        <v>18606.54</v>
      </c>
      <c r="O273" s="11" t="s">
        <v>2796</v>
      </c>
      <c r="P273" s="7">
        <f t="shared" si="12"/>
        <v>1</v>
      </c>
      <c r="Q273" s="7">
        <f t="shared" si="13"/>
        <v>0</v>
      </c>
      <c r="R273" s="7">
        <f t="shared" si="14"/>
        <v>6</v>
      </c>
    </row>
    <row r="274" spans="5:18" x14ac:dyDescent="0.3">
      <c r="E274" s="1">
        <v>8</v>
      </c>
      <c r="F274" t="s">
        <v>2488</v>
      </c>
      <c r="G274" t="s">
        <v>2489</v>
      </c>
      <c r="H274" t="s">
        <v>2490</v>
      </c>
      <c r="I274">
        <v>847</v>
      </c>
      <c r="J274">
        <v>0.5</v>
      </c>
      <c r="K274">
        <v>15</v>
      </c>
      <c r="L274">
        <v>12705</v>
      </c>
      <c r="M274">
        <v>0</v>
      </c>
      <c r="N274">
        <v>12705</v>
      </c>
      <c r="O274" s="11" t="s">
        <v>2797</v>
      </c>
      <c r="P274" s="7">
        <f t="shared" si="12"/>
        <v>4</v>
      </c>
      <c r="Q274" s="7">
        <f t="shared" si="13"/>
        <v>0</v>
      </c>
      <c r="R274" s="7">
        <f t="shared" si="14"/>
        <v>7.5</v>
      </c>
    </row>
    <row r="275" spans="5:18" x14ac:dyDescent="0.3">
      <c r="E275" s="1">
        <v>16</v>
      </c>
      <c r="F275" t="s">
        <v>2631</v>
      </c>
      <c r="G275" t="s">
        <v>2624</v>
      </c>
      <c r="H275" t="s">
        <v>2632</v>
      </c>
      <c r="I275">
        <v>843</v>
      </c>
      <c r="J275">
        <v>1</v>
      </c>
      <c r="K275">
        <v>5</v>
      </c>
      <c r="L275">
        <v>4215</v>
      </c>
      <c r="M275">
        <v>0</v>
      </c>
      <c r="N275">
        <v>4215</v>
      </c>
      <c r="O275" s="11" t="s">
        <v>2798</v>
      </c>
      <c r="P275" s="7">
        <f t="shared" si="12"/>
        <v>7</v>
      </c>
      <c r="Q275" s="7">
        <f t="shared" si="13"/>
        <v>0</v>
      </c>
      <c r="R275" s="7">
        <f t="shared" si="14"/>
        <v>5</v>
      </c>
    </row>
    <row r="276" spans="5:18" x14ac:dyDescent="0.3">
      <c r="E276" s="1">
        <v>10</v>
      </c>
      <c r="F276" t="s">
        <v>2524</v>
      </c>
      <c r="G276" t="s">
        <v>2485</v>
      </c>
      <c r="H276" t="s">
        <v>2525</v>
      </c>
      <c r="I276">
        <v>800</v>
      </c>
      <c r="J276">
        <v>0.5</v>
      </c>
      <c r="K276">
        <v>25</v>
      </c>
      <c r="L276">
        <v>20000</v>
      </c>
      <c r="M276">
        <v>0.03</v>
      </c>
      <c r="N276">
        <v>19400</v>
      </c>
      <c r="O276" s="11" t="s">
        <v>2799</v>
      </c>
      <c r="P276" s="7">
        <f t="shared" si="12"/>
        <v>2</v>
      </c>
      <c r="Q276" s="7">
        <f t="shared" si="13"/>
        <v>0</v>
      </c>
      <c r="R276" s="7">
        <f t="shared" si="14"/>
        <v>12.5</v>
      </c>
    </row>
    <row r="277" spans="5:18" x14ac:dyDescent="0.3">
      <c r="E277" s="1">
        <v>18</v>
      </c>
      <c r="F277" t="s">
        <v>2678</v>
      </c>
      <c r="G277" t="s">
        <v>2498</v>
      </c>
      <c r="H277" t="s">
        <v>2679</v>
      </c>
      <c r="I277">
        <v>1531</v>
      </c>
      <c r="J277">
        <v>0.5</v>
      </c>
      <c r="K277">
        <v>15</v>
      </c>
      <c r="L277">
        <v>22965</v>
      </c>
      <c r="M277">
        <v>0.03</v>
      </c>
      <c r="N277">
        <v>22276.05</v>
      </c>
      <c r="O277" s="11" t="s">
        <v>2800</v>
      </c>
      <c r="P277" s="7">
        <f t="shared" si="12"/>
        <v>5</v>
      </c>
      <c r="Q277" s="7">
        <f t="shared" si="13"/>
        <v>0</v>
      </c>
      <c r="R277" s="7">
        <f t="shared" si="14"/>
        <v>7.5</v>
      </c>
    </row>
    <row r="278" spans="5:18" x14ac:dyDescent="0.3">
      <c r="E278" s="1">
        <v>17</v>
      </c>
      <c r="F278" t="s">
        <v>2517</v>
      </c>
      <c r="G278" t="s">
        <v>2510</v>
      </c>
      <c r="H278" t="s">
        <v>2518</v>
      </c>
      <c r="I278">
        <v>967</v>
      </c>
      <c r="J278">
        <v>1</v>
      </c>
      <c r="K278">
        <v>12</v>
      </c>
      <c r="L278">
        <v>11604</v>
      </c>
      <c r="M278">
        <v>0</v>
      </c>
      <c r="N278">
        <v>11604</v>
      </c>
      <c r="O278" s="11" t="s">
        <v>2801</v>
      </c>
      <c r="P278" s="7">
        <f t="shared" si="12"/>
        <v>4</v>
      </c>
      <c r="Q278" s="7">
        <f t="shared" si="13"/>
        <v>0</v>
      </c>
      <c r="R278" s="7">
        <f t="shared" si="14"/>
        <v>12</v>
      </c>
    </row>
    <row r="279" spans="5:18" x14ac:dyDescent="0.3">
      <c r="E279" s="1">
        <v>44</v>
      </c>
      <c r="F279" t="s">
        <v>2533</v>
      </c>
      <c r="G279" t="s">
        <v>2489</v>
      </c>
      <c r="H279" t="s">
        <v>2534</v>
      </c>
      <c r="I279">
        <v>1386</v>
      </c>
      <c r="J279">
        <v>0.5</v>
      </c>
      <c r="K279">
        <v>20</v>
      </c>
      <c r="L279">
        <v>27720</v>
      </c>
      <c r="M279">
        <v>0.03</v>
      </c>
      <c r="N279">
        <v>26888.400000000001</v>
      </c>
      <c r="O279" s="11" t="s">
        <v>2802</v>
      </c>
      <c r="P279" s="7">
        <f t="shared" si="12"/>
        <v>5</v>
      </c>
      <c r="Q279" s="7">
        <f t="shared" si="13"/>
        <v>0</v>
      </c>
      <c r="R279" s="7">
        <f t="shared" si="14"/>
        <v>10</v>
      </c>
    </row>
    <row r="280" spans="5:18" x14ac:dyDescent="0.3">
      <c r="E280" s="1">
        <v>44</v>
      </c>
      <c r="F280" t="s">
        <v>2533</v>
      </c>
      <c r="G280" t="s">
        <v>2489</v>
      </c>
      <c r="H280" t="s">
        <v>2534</v>
      </c>
      <c r="I280">
        <v>1386</v>
      </c>
      <c r="J280">
        <v>0.5</v>
      </c>
      <c r="K280">
        <v>20</v>
      </c>
      <c r="L280">
        <v>27720</v>
      </c>
      <c r="M280">
        <v>0.03</v>
      </c>
      <c r="N280">
        <v>26888.400000000001</v>
      </c>
      <c r="O280" s="11" t="s">
        <v>2803</v>
      </c>
      <c r="P280" s="7">
        <f t="shared" si="12"/>
        <v>4</v>
      </c>
      <c r="Q280" s="7">
        <f t="shared" si="13"/>
        <v>1</v>
      </c>
      <c r="R280" s="7">
        <f t="shared" si="14"/>
        <v>10</v>
      </c>
    </row>
    <row r="281" spans="5:18" x14ac:dyDescent="0.3">
      <c r="E281" s="1">
        <v>54</v>
      </c>
      <c r="F281" t="s">
        <v>2488</v>
      </c>
      <c r="G281" t="s">
        <v>2489</v>
      </c>
      <c r="H281" t="s">
        <v>2490</v>
      </c>
      <c r="I281">
        <v>847</v>
      </c>
      <c r="J281">
        <v>0.5</v>
      </c>
      <c r="K281">
        <v>15</v>
      </c>
      <c r="L281">
        <v>12705</v>
      </c>
      <c r="M281">
        <v>0</v>
      </c>
      <c r="N281">
        <v>12705</v>
      </c>
      <c r="O281" s="11" t="s">
        <v>2804</v>
      </c>
      <c r="P281" s="7">
        <f t="shared" si="12"/>
        <v>3</v>
      </c>
      <c r="Q281" s="7">
        <f t="shared" si="13"/>
        <v>0</v>
      </c>
      <c r="R281" s="7">
        <f t="shared" si="14"/>
        <v>7.5</v>
      </c>
    </row>
    <row r="282" spans="5:18" x14ac:dyDescent="0.3">
      <c r="E282" s="1">
        <v>38</v>
      </c>
      <c r="F282" t="s">
        <v>2509</v>
      </c>
      <c r="G282" t="s">
        <v>2510</v>
      </c>
      <c r="H282" t="s">
        <v>2511</v>
      </c>
      <c r="I282">
        <v>1182</v>
      </c>
      <c r="J282">
        <v>0.5</v>
      </c>
      <c r="K282">
        <v>17</v>
      </c>
      <c r="L282">
        <v>20094</v>
      </c>
      <c r="M282">
        <v>0.03</v>
      </c>
      <c r="N282">
        <v>19491.18</v>
      </c>
      <c r="O282" s="11" t="s">
        <v>2805</v>
      </c>
      <c r="P282" s="7">
        <f t="shared" si="12"/>
        <v>6</v>
      </c>
      <c r="Q282" s="7">
        <f t="shared" si="13"/>
        <v>0</v>
      </c>
      <c r="R282" s="7">
        <f t="shared" si="14"/>
        <v>8.5</v>
      </c>
    </row>
    <row r="283" spans="5:18" x14ac:dyDescent="0.3">
      <c r="E283" s="1">
        <v>11</v>
      </c>
      <c r="F283" t="s">
        <v>2536</v>
      </c>
      <c r="G283" t="s">
        <v>2510</v>
      </c>
      <c r="H283" t="s">
        <v>2568</v>
      </c>
      <c r="I283">
        <v>3197</v>
      </c>
      <c r="J283">
        <v>1</v>
      </c>
      <c r="K283">
        <v>10</v>
      </c>
      <c r="L283">
        <v>31970</v>
      </c>
      <c r="M283">
        <v>0</v>
      </c>
      <c r="N283">
        <v>31970</v>
      </c>
      <c r="O283" s="11" t="s">
        <v>2606</v>
      </c>
      <c r="P283" s="7">
        <f t="shared" si="12"/>
        <v>1</v>
      </c>
      <c r="Q283" s="7">
        <f t="shared" si="13"/>
        <v>0</v>
      </c>
      <c r="R283" s="7">
        <f t="shared" si="14"/>
        <v>10</v>
      </c>
    </row>
    <row r="284" spans="5:18" x14ac:dyDescent="0.3">
      <c r="E284" s="1">
        <v>53</v>
      </c>
      <c r="F284" t="s">
        <v>2484</v>
      </c>
      <c r="G284" t="s">
        <v>2485</v>
      </c>
      <c r="H284" t="s">
        <v>2486</v>
      </c>
      <c r="I284">
        <v>1923</v>
      </c>
      <c r="J284">
        <v>0.5</v>
      </c>
      <c r="K284">
        <v>35</v>
      </c>
      <c r="L284">
        <v>67305</v>
      </c>
      <c r="M284">
        <v>0.06</v>
      </c>
      <c r="N284">
        <v>63266.7</v>
      </c>
      <c r="O284" s="11" t="s">
        <v>2806</v>
      </c>
      <c r="P284" s="7">
        <f t="shared" si="12"/>
        <v>6</v>
      </c>
      <c r="Q284" s="7">
        <f t="shared" si="13"/>
        <v>0</v>
      </c>
      <c r="R284" s="7">
        <f t="shared" si="14"/>
        <v>17.5</v>
      </c>
    </row>
    <row r="285" spans="5:18" x14ac:dyDescent="0.3">
      <c r="E285" s="1">
        <v>30</v>
      </c>
      <c r="F285" t="s">
        <v>2497</v>
      </c>
      <c r="G285" t="s">
        <v>2498</v>
      </c>
      <c r="H285" t="s">
        <v>2499</v>
      </c>
      <c r="I285">
        <v>1730</v>
      </c>
      <c r="J285">
        <v>0.5</v>
      </c>
      <c r="K285">
        <v>5</v>
      </c>
      <c r="L285">
        <v>8650</v>
      </c>
      <c r="M285">
        <v>0</v>
      </c>
      <c r="N285">
        <v>8650</v>
      </c>
      <c r="O285" s="11" t="s">
        <v>2807</v>
      </c>
      <c r="P285" s="7">
        <f t="shared" si="12"/>
        <v>7</v>
      </c>
      <c r="Q285" s="7">
        <f t="shared" si="13"/>
        <v>0</v>
      </c>
      <c r="R285" s="7">
        <f t="shared" si="14"/>
        <v>2.5</v>
      </c>
    </row>
    <row r="286" spans="5:18" x14ac:dyDescent="0.3">
      <c r="E286" s="1">
        <v>49</v>
      </c>
      <c r="F286" t="s">
        <v>2520</v>
      </c>
      <c r="G286" t="s">
        <v>2521</v>
      </c>
      <c r="H286" t="s">
        <v>2522</v>
      </c>
      <c r="I286">
        <v>617</v>
      </c>
      <c r="J286">
        <v>1</v>
      </c>
      <c r="K286">
        <v>25</v>
      </c>
      <c r="L286">
        <v>15425</v>
      </c>
      <c r="M286">
        <v>0</v>
      </c>
      <c r="N286">
        <v>15425</v>
      </c>
      <c r="O286" s="11" t="s">
        <v>2808</v>
      </c>
      <c r="P286" s="7">
        <f t="shared" si="12"/>
        <v>5</v>
      </c>
      <c r="Q286" s="7">
        <f t="shared" si="13"/>
        <v>1</v>
      </c>
      <c r="R286" s="7">
        <f t="shared" si="14"/>
        <v>25</v>
      </c>
    </row>
    <row r="287" spans="5:18" x14ac:dyDescent="0.3">
      <c r="E287" s="1">
        <v>34</v>
      </c>
      <c r="F287" t="s">
        <v>2540</v>
      </c>
      <c r="G287" t="s">
        <v>2485</v>
      </c>
      <c r="H287" t="s">
        <v>2541</v>
      </c>
      <c r="I287">
        <v>2199</v>
      </c>
      <c r="J287">
        <v>0.5</v>
      </c>
      <c r="K287">
        <v>60</v>
      </c>
      <c r="L287">
        <v>131940</v>
      </c>
      <c r="M287">
        <v>0.15</v>
      </c>
      <c r="N287">
        <v>112149</v>
      </c>
      <c r="O287" s="11" t="s">
        <v>2638</v>
      </c>
      <c r="P287" s="7">
        <f t="shared" si="12"/>
        <v>7</v>
      </c>
      <c r="Q287" s="7">
        <f t="shared" si="13"/>
        <v>0</v>
      </c>
      <c r="R287" s="7">
        <f t="shared" si="14"/>
        <v>30</v>
      </c>
    </row>
    <row r="288" spans="5:18" x14ac:dyDescent="0.3">
      <c r="E288" s="1">
        <v>30</v>
      </c>
      <c r="F288" t="s">
        <v>2497</v>
      </c>
      <c r="G288" t="s">
        <v>2498</v>
      </c>
      <c r="H288" t="s">
        <v>2499</v>
      </c>
      <c r="I288">
        <v>1730</v>
      </c>
      <c r="J288">
        <v>0.5</v>
      </c>
      <c r="K288">
        <v>5</v>
      </c>
      <c r="L288">
        <v>8650</v>
      </c>
      <c r="M288">
        <v>0</v>
      </c>
      <c r="N288">
        <v>8650</v>
      </c>
      <c r="O288" s="11" t="s">
        <v>2809</v>
      </c>
      <c r="P288" s="7">
        <f t="shared" si="12"/>
        <v>2</v>
      </c>
      <c r="Q288" s="7">
        <f t="shared" si="13"/>
        <v>1</v>
      </c>
      <c r="R288" s="7">
        <f t="shared" si="14"/>
        <v>2.5</v>
      </c>
    </row>
    <row r="289" spans="5:18" x14ac:dyDescent="0.3">
      <c r="E289" s="1">
        <v>33</v>
      </c>
      <c r="F289" t="s">
        <v>2527</v>
      </c>
      <c r="G289" t="s">
        <v>2477</v>
      </c>
      <c r="H289" t="s">
        <v>2528</v>
      </c>
      <c r="I289">
        <v>1994</v>
      </c>
      <c r="J289">
        <v>1</v>
      </c>
      <c r="K289">
        <v>12</v>
      </c>
      <c r="L289">
        <v>23928</v>
      </c>
      <c r="M289">
        <v>0.03</v>
      </c>
      <c r="N289">
        <v>23210.16</v>
      </c>
      <c r="O289" s="11" t="s">
        <v>2752</v>
      </c>
      <c r="P289" s="7">
        <f t="shared" si="12"/>
        <v>2</v>
      </c>
      <c r="Q289" s="7">
        <f t="shared" si="13"/>
        <v>0</v>
      </c>
      <c r="R289" s="7">
        <f t="shared" si="14"/>
        <v>12</v>
      </c>
    </row>
    <row r="290" spans="5:18" x14ac:dyDescent="0.3">
      <c r="E290" s="1">
        <v>11</v>
      </c>
      <c r="F290" t="s">
        <v>2536</v>
      </c>
      <c r="G290" t="s">
        <v>2510</v>
      </c>
      <c r="H290" t="s">
        <v>2568</v>
      </c>
      <c r="I290">
        <v>3197</v>
      </c>
      <c r="J290">
        <v>1</v>
      </c>
      <c r="K290">
        <v>10</v>
      </c>
      <c r="L290">
        <v>31970</v>
      </c>
      <c r="M290">
        <v>0</v>
      </c>
      <c r="N290">
        <v>31970</v>
      </c>
      <c r="O290" s="11" t="s">
        <v>2810</v>
      </c>
      <c r="P290" s="7">
        <f t="shared" si="12"/>
        <v>2</v>
      </c>
      <c r="Q290" s="7">
        <f t="shared" si="13"/>
        <v>0</v>
      </c>
      <c r="R290" s="7">
        <f t="shared" si="14"/>
        <v>10</v>
      </c>
    </row>
    <row r="291" spans="5:18" x14ac:dyDescent="0.3">
      <c r="E291" s="1">
        <v>36</v>
      </c>
      <c r="F291" t="s">
        <v>2549</v>
      </c>
      <c r="G291" t="s">
        <v>2489</v>
      </c>
      <c r="H291" t="s">
        <v>2550</v>
      </c>
      <c r="I291">
        <v>912</v>
      </c>
      <c r="J291">
        <v>0.5</v>
      </c>
      <c r="K291">
        <v>15</v>
      </c>
      <c r="L291">
        <v>13680</v>
      </c>
      <c r="M291">
        <v>0</v>
      </c>
      <c r="N291">
        <v>13680</v>
      </c>
      <c r="O291" s="11" t="s">
        <v>2811</v>
      </c>
      <c r="P291" s="7">
        <f t="shared" si="12"/>
        <v>3</v>
      </c>
      <c r="Q291" s="7">
        <f t="shared" si="13"/>
        <v>0</v>
      </c>
      <c r="R291" s="7">
        <f t="shared" si="14"/>
        <v>7.5</v>
      </c>
    </row>
    <row r="292" spans="5:18" x14ac:dyDescent="0.3">
      <c r="E292" s="1">
        <v>36</v>
      </c>
      <c r="F292" t="s">
        <v>2549</v>
      </c>
      <c r="G292" t="s">
        <v>2489</v>
      </c>
      <c r="H292" t="s">
        <v>2550</v>
      </c>
      <c r="I292">
        <v>912</v>
      </c>
      <c r="J292">
        <v>0.5</v>
      </c>
      <c r="K292">
        <v>15</v>
      </c>
      <c r="L292">
        <v>13680</v>
      </c>
      <c r="M292">
        <v>0</v>
      </c>
      <c r="N292">
        <v>13680</v>
      </c>
      <c r="O292" s="11" t="s">
        <v>2812</v>
      </c>
      <c r="P292" s="7">
        <f t="shared" si="12"/>
        <v>6</v>
      </c>
      <c r="Q292" s="7">
        <f t="shared" si="13"/>
        <v>0</v>
      </c>
      <c r="R292" s="7">
        <f t="shared" si="14"/>
        <v>7.5</v>
      </c>
    </row>
    <row r="293" spans="5:18" x14ac:dyDescent="0.3">
      <c r="E293" s="1">
        <v>38</v>
      </c>
      <c r="F293" t="s">
        <v>2509</v>
      </c>
      <c r="G293" t="s">
        <v>2510</v>
      </c>
      <c r="H293" t="s">
        <v>2511</v>
      </c>
      <c r="I293">
        <v>1182</v>
      </c>
      <c r="J293">
        <v>0.5</v>
      </c>
      <c r="K293">
        <v>17</v>
      </c>
      <c r="L293">
        <v>20094</v>
      </c>
      <c r="M293">
        <v>0.03</v>
      </c>
      <c r="N293">
        <v>19491.18</v>
      </c>
      <c r="O293" s="11" t="s">
        <v>2813</v>
      </c>
      <c r="P293" s="7">
        <f t="shared" si="12"/>
        <v>5</v>
      </c>
      <c r="Q293" s="7">
        <f t="shared" si="13"/>
        <v>0</v>
      </c>
      <c r="R293" s="7">
        <f t="shared" si="14"/>
        <v>8.5</v>
      </c>
    </row>
    <row r="294" spans="5:18" x14ac:dyDescent="0.3">
      <c r="E294" s="1">
        <v>9</v>
      </c>
      <c r="F294" t="s">
        <v>2505</v>
      </c>
      <c r="G294" t="s">
        <v>2494</v>
      </c>
      <c r="H294" t="s">
        <v>2494</v>
      </c>
      <c r="I294">
        <v>699</v>
      </c>
      <c r="J294">
        <v>1</v>
      </c>
      <c r="K294">
        <v>10</v>
      </c>
      <c r="L294">
        <v>6990</v>
      </c>
      <c r="M294">
        <v>0</v>
      </c>
      <c r="N294">
        <v>6990</v>
      </c>
      <c r="O294" s="11" t="s">
        <v>2814</v>
      </c>
      <c r="P294" s="7">
        <f t="shared" si="12"/>
        <v>6</v>
      </c>
      <c r="Q294" s="7">
        <f t="shared" si="13"/>
        <v>0</v>
      </c>
      <c r="R294" s="7">
        <f t="shared" si="14"/>
        <v>10</v>
      </c>
    </row>
    <row r="295" spans="5:18" x14ac:dyDescent="0.3">
      <c r="E295" s="1">
        <v>49</v>
      </c>
      <c r="F295" t="s">
        <v>2520</v>
      </c>
      <c r="G295" t="s">
        <v>2521</v>
      </c>
      <c r="H295" t="s">
        <v>2522</v>
      </c>
      <c r="I295">
        <v>617</v>
      </c>
      <c r="J295">
        <v>1</v>
      </c>
      <c r="K295">
        <v>25</v>
      </c>
      <c r="L295">
        <v>15425</v>
      </c>
      <c r="M295">
        <v>0</v>
      </c>
      <c r="N295">
        <v>15425</v>
      </c>
      <c r="O295" s="11" t="s">
        <v>2805</v>
      </c>
      <c r="P295" s="7">
        <f t="shared" si="12"/>
        <v>6</v>
      </c>
      <c r="Q295" s="7">
        <f t="shared" si="13"/>
        <v>0</v>
      </c>
      <c r="R295" s="7">
        <f t="shared" si="14"/>
        <v>25</v>
      </c>
    </row>
    <row r="296" spans="5:18" x14ac:dyDescent="0.3">
      <c r="E296" s="1">
        <v>16</v>
      </c>
      <c r="F296" t="s">
        <v>2631</v>
      </c>
      <c r="G296" t="s">
        <v>2624</v>
      </c>
      <c r="H296" t="s">
        <v>2632</v>
      </c>
      <c r="I296">
        <v>843</v>
      </c>
      <c r="J296">
        <v>1</v>
      </c>
      <c r="K296">
        <v>5</v>
      </c>
      <c r="L296">
        <v>4215</v>
      </c>
      <c r="M296">
        <v>0</v>
      </c>
      <c r="N296">
        <v>4215</v>
      </c>
      <c r="O296" s="11" t="s">
        <v>2815</v>
      </c>
      <c r="P296" s="7">
        <f t="shared" si="12"/>
        <v>6</v>
      </c>
      <c r="Q296" s="7">
        <f t="shared" si="13"/>
        <v>0</v>
      </c>
      <c r="R296" s="7">
        <f t="shared" si="14"/>
        <v>5</v>
      </c>
    </row>
    <row r="297" spans="5:18" x14ac:dyDescent="0.3">
      <c r="E297" s="1">
        <v>39</v>
      </c>
      <c r="F297" t="s">
        <v>2484</v>
      </c>
      <c r="G297" t="s">
        <v>2485</v>
      </c>
      <c r="H297" t="s">
        <v>2486</v>
      </c>
      <c r="I297">
        <v>1923</v>
      </c>
      <c r="J297">
        <v>0.5</v>
      </c>
      <c r="K297">
        <v>25</v>
      </c>
      <c r="L297">
        <v>48075</v>
      </c>
      <c r="M297">
        <v>0.06</v>
      </c>
      <c r="N297">
        <v>45190.5</v>
      </c>
      <c r="O297" s="11" t="s">
        <v>2575</v>
      </c>
      <c r="P297" s="7">
        <f t="shared" si="12"/>
        <v>5</v>
      </c>
      <c r="Q297" s="7">
        <f t="shared" si="13"/>
        <v>0</v>
      </c>
      <c r="R297" s="7">
        <f t="shared" si="14"/>
        <v>12.5</v>
      </c>
    </row>
    <row r="298" spans="5:18" x14ac:dyDescent="0.3">
      <c r="E298" s="1">
        <v>0</v>
      </c>
      <c r="F298" t="s">
        <v>2581</v>
      </c>
      <c r="G298" t="s">
        <v>2521</v>
      </c>
      <c r="H298" t="s">
        <v>2582</v>
      </c>
      <c r="I298">
        <v>620</v>
      </c>
      <c r="J298">
        <v>1</v>
      </c>
      <c r="K298">
        <v>30</v>
      </c>
      <c r="L298">
        <v>18600</v>
      </c>
      <c r="M298">
        <v>0.03</v>
      </c>
      <c r="N298">
        <v>18042</v>
      </c>
      <c r="O298" s="11" t="s">
        <v>2816</v>
      </c>
      <c r="P298" s="7">
        <f t="shared" si="12"/>
        <v>1</v>
      </c>
      <c r="Q298" s="7">
        <f t="shared" si="13"/>
        <v>0</v>
      </c>
      <c r="R298" s="7">
        <f t="shared" si="14"/>
        <v>30</v>
      </c>
    </row>
    <row r="299" spans="5:18" x14ac:dyDescent="0.3">
      <c r="E299" s="1">
        <v>44</v>
      </c>
      <c r="F299" t="s">
        <v>2533</v>
      </c>
      <c r="G299" t="s">
        <v>2489</v>
      </c>
      <c r="H299" t="s">
        <v>2534</v>
      </c>
      <c r="I299">
        <v>1386</v>
      </c>
      <c r="J299">
        <v>0.5</v>
      </c>
      <c r="K299">
        <v>20</v>
      </c>
      <c r="L299">
        <v>27720</v>
      </c>
      <c r="M299">
        <v>0.03</v>
      </c>
      <c r="N299">
        <v>26888.400000000001</v>
      </c>
      <c r="O299" s="11" t="s">
        <v>2817</v>
      </c>
      <c r="P299" s="7">
        <f t="shared" si="12"/>
        <v>4</v>
      </c>
      <c r="Q299" s="7">
        <f t="shared" si="13"/>
        <v>0</v>
      </c>
      <c r="R299" s="7">
        <f t="shared" si="14"/>
        <v>10</v>
      </c>
    </row>
    <row r="300" spans="5:18" x14ac:dyDescent="0.3">
      <c r="E300" s="1">
        <v>53</v>
      </c>
      <c r="F300" t="s">
        <v>2484</v>
      </c>
      <c r="G300" t="s">
        <v>2485</v>
      </c>
      <c r="H300" t="s">
        <v>2486</v>
      </c>
      <c r="I300">
        <v>1923</v>
      </c>
      <c r="J300">
        <v>0.5</v>
      </c>
      <c r="K300">
        <v>35</v>
      </c>
      <c r="L300">
        <v>67305</v>
      </c>
      <c r="M300">
        <v>0.06</v>
      </c>
      <c r="N300">
        <v>63266.7</v>
      </c>
      <c r="O300" s="11" t="s">
        <v>2818</v>
      </c>
      <c r="P300" s="7">
        <f t="shared" si="12"/>
        <v>2</v>
      </c>
      <c r="Q300" s="7">
        <f t="shared" si="13"/>
        <v>1</v>
      </c>
      <c r="R300" s="7">
        <f t="shared" si="14"/>
        <v>17.5</v>
      </c>
    </row>
    <row r="301" spans="5:18" x14ac:dyDescent="0.3">
      <c r="E301" s="1">
        <v>25</v>
      </c>
      <c r="F301" t="s">
        <v>2476</v>
      </c>
      <c r="G301" t="s">
        <v>2477</v>
      </c>
      <c r="H301" t="s">
        <v>2478</v>
      </c>
      <c r="I301">
        <v>1994</v>
      </c>
      <c r="J301">
        <v>1</v>
      </c>
      <c r="K301">
        <v>10</v>
      </c>
      <c r="L301">
        <v>19940</v>
      </c>
      <c r="M301">
        <v>0.03</v>
      </c>
      <c r="N301">
        <v>19341.8</v>
      </c>
      <c r="O301" s="11" t="s">
        <v>2819</v>
      </c>
      <c r="P301" s="7">
        <f t="shared" si="12"/>
        <v>2</v>
      </c>
      <c r="Q301" s="7">
        <f t="shared" si="13"/>
        <v>1</v>
      </c>
      <c r="R301" s="7">
        <f t="shared" si="14"/>
        <v>10</v>
      </c>
    </row>
    <row r="302" spans="5:18" x14ac:dyDescent="0.3">
      <c r="E302" s="1">
        <v>26</v>
      </c>
      <c r="F302" t="s">
        <v>2588</v>
      </c>
      <c r="G302" t="s">
        <v>2521</v>
      </c>
      <c r="H302" t="s">
        <v>2522</v>
      </c>
      <c r="I302">
        <v>2197</v>
      </c>
      <c r="J302">
        <v>0.5</v>
      </c>
      <c r="K302">
        <v>40</v>
      </c>
      <c r="L302">
        <v>87880</v>
      </c>
      <c r="M302">
        <v>0.12</v>
      </c>
      <c r="N302">
        <v>77334.399999999994</v>
      </c>
      <c r="O302" s="11" t="s">
        <v>2820</v>
      </c>
      <c r="P302" s="7">
        <f t="shared" si="12"/>
        <v>5</v>
      </c>
      <c r="Q302" s="7">
        <f t="shared" si="13"/>
        <v>0</v>
      </c>
      <c r="R302" s="7">
        <f t="shared" si="14"/>
        <v>20</v>
      </c>
    </row>
    <row r="303" spans="5:18" x14ac:dyDescent="0.3">
      <c r="E303" s="1">
        <v>35</v>
      </c>
      <c r="F303" t="s">
        <v>2520</v>
      </c>
      <c r="G303" t="s">
        <v>2521</v>
      </c>
      <c r="H303" t="s">
        <v>2522</v>
      </c>
      <c r="I303">
        <v>617</v>
      </c>
      <c r="J303">
        <v>1</v>
      </c>
      <c r="K303">
        <v>10</v>
      </c>
      <c r="L303">
        <v>6170</v>
      </c>
      <c r="M303">
        <v>0</v>
      </c>
      <c r="N303">
        <v>6170</v>
      </c>
      <c r="O303" s="11" t="s">
        <v>2821</v>
      </c>
      <c r="P303" s="7">
        <f t="shared" si="12"/>
        <v>6</v>
      </c>
      <c r="Q303" s="7">
        <f t="shared" si="13"/>
        <v>0</v>
      </c>
      <c r="R303" s="7">
        <f t="shared" si="14"/>
        <v>10</v>
      </c>
    </row>
    <row r="304" spans="5:18" x14ac:dyDescent="0.3">
      <c r="E304" s="1">
        <v>49</v>
      </c>
      <c r="F304" t="s">
        <v>2520</v>
      </c>
      <c r="G304" t="s">
        <v>2521</v>
      </c>
      <c r="H304" t="s">
        <v>2522</v>
      </c>
      <c r="I304">
        <v>617</v>
      </c>
      <c r="J304">
        <v>1</v>
      </c>
      <c r="K304">
        <v>25</v>
      </c>
      <c r="L304">
        <v>15425</v>
      </c>
      <c r="M304">
        <v>0</v>
      </c>
      <c r="N304">
        <v>15425</v>
      </c>
      <c r="O304" s="11" t="s">
        <v>2822</v>
      </c>
      <c r="P304" s="7">
        <f t="shared" si="12"/>
        <v>2</v>
      </c>
      <c r="Q304" s="7">
        <f t="shared" si="13"/>
        <v>0</v>
      </c>
      <c r="R304" s="7">
        <f t="shared" si="14"/>
        <v>25</v>
      </c>
    </row>
    <row r="305" spans="5:18" x14ac:dyDescent="0.3">
      <c r="E305" s="1">
        <v>48</v>
      </c>
      <c r="F305" t="s">
        <v>2540</v>
      </c>
      <c r="G305" t="s">
        <v>2485</v>
      </c>
      <c r="H305" t="s">
        <v>2541</v>
      </c>
      <c r="I305">
        <v>2199</v>
      </c>
      <c r="J305">
        <v>0.5</v>
      </c>
      <c r="K305">
        <v>55</v>
      </c>
      <c r="L305">
        <v>120945</v>
      </c>
      <c r="M305">
        <v>0.15</v>
      </c>
      <c r="N305">
        <v>102803.25</v>
      </c>
      <c r="O305" s="11" t="s">
        <v>2759</v>
      </c>
      <c r="P305" s="7">
        <f t="shared" si="12"/>
        <v>5</v>
      </c>
      <c r="Q305" s="7">
        <f t="shared" si="13"/>
        <v>0</v>
      </c>
      <c r="R305" s="7">
        <f t="shared" si="14"/>
        <v>27.5</v>
      </c>
    </row>
    <row r="306" spans="5:18" x14ac:dyDescent="0.3">
      <c r="E306" s="1">
        <v>5</v>
      </c>
      <c r="F306" t="s">
        <v>2509</v>
      </c>
      <c r="G306" t="s">
        <v>2510</v>
      </c>
      <c r="H306" t="s">
        <v>2511</v>
      </c>
      <c r="I306">
        <v>1182</v>
      </c>
      <c r="J306">
        <v>0.5</v>
      </c>
      <c r="K306">
        <v>17</v>
      </c>
      <c r="L306">
        <v>20094</v>
      </c>
      <c r="M306">
        <v>0.03</v>
      </c>
      <c r="N306">
        <v>19491.18</v>
      </c>
      <c r="O306" s="11" t="s">
        <v>2823</v>
      </c>
      <c r="P306" s="7">
        <f t="shared" si="12"/>
        <v>7</v>
      </c>
      <c r="Q306" s="7">
        <f t="shared" si="13"/>
        <v>0</v>
      </c>
      <c r="R306" s="7">
        <f t="shared" si="14"/>
        <v>8.5</v>
      </c>
    </row>
    <row r="307" spans="5:18" x14ac:dyDescent="0.3">
      <c r="E307" s="1">
        <v>42</v>
      </c>
      <c r="F307" t="s">
        <v>2524</v>
      </c>
      <c r="G307" t="s">
        <v>2485</v>
      </c>
      <c r="H307" t="s">
        <v>2525</v>
      </c>
      <c r="I307">
        <v>800</v>
      </c>
      <c r="J307">
        <v>0.5</v>
      </c>
      <c r="K307">
        <v>25</v>
      </c>
      <c r="L307">
        <v>20000</v>
      </c>
      <c r="M307">
        <v>0.03</v>
      </c>
      <c r="N307">
        <v>19400</v>
      </c>
      <c r="O307" s="11" t="s">
        <v>2824</v>
      </c>
      <c r="P307" s="7">
        <f t="shared" si="12"/>
        <v>4</v>
      </c>
      <c r="Q307" s="7">
        <f t="shared" si="13"/>
        <v>1</v>
      </c>
      <c r="R307" s="7">
        <f t="shared" si="14"/>
        <v>12.5</v>
      </c>
    </row>
    <row r="308" spans="5:18" x14ac:dyDescent="0.3">
      <c r="E308" s="1">
        <v>54</v>
      </c>
      <c r="F308" t="s">
        <v>2488</v>
      </c>
      <c r="G308" t="s">
        <v>2489</v>
      </c>
      <c r="H308" t="s">
        <v>2490</v>
      </c>
      <c r="I308">
        <v>847</v>
      </c>
      <c r="J308">
        <v>0.5</v>
      </c>
      <c r="K308">
        <v>15</v>
      </c>
      <c r="L308">
        <v>12705</v>
      </c>
      <c r="M308">
        <v>0</v>
      </c>
      <c r="N308">
        <v>12705</v>
      </c>
      <c r="O308" s="11" t="s">
        <v>2706</v>
      </c>
      <c r="P308" s="7">
        <f t="shared" si="12"/>
        <v>2</v>
      </c>
      <c r="Q308" s="7">
        <f t="shared" si="13"/>
        <v>0</v>
      </c>
      <c r="R308" s="7">
        <f t="shared" si="14"/>
        <v>7.5</v>
      </c>
    </row>
    <row r="309" spans="5:18" x14ac:dyDescent="0.3">
      <c r="E309" s="1">
        <v>35</v>
      </c>
      <c r="F309" t="s">
        <v>2520</v>
      </c>
      <c r="G309" t="s">
        <v>2521</v>
      </c>
      <c r="H309" t="s">
        <v>2522</v>
      </c>
      <c r="I309">
        <v>617</v>
      </c>
      <c r="J309">
        <v>1</v>
      </c>
      <c r="K309">
        <v>10</v>
      </c>
      <c r="L309">
        <v>6170</v>
      </c>
      <c r="M309">
        <v>0</v>
      </c>
      <c r="N309">
        <v>6170</v>
      </c>
      <c r="O309" s="11" t="s">
        <v>2825</v>
      </c>
      <c r="P309" s="7">
        <f t="shared" si="12"/>
        <v>1</v>
      </c>
      <c r="Q309" s="7">
        <f t="shared" si="13"/>
        <v>0</v>
      </c>
      <c r="R309" s="7">
        <f t="shared" si="14"/>
        <v>10</v>
      </c>
    </row>
    <row r="310" spans="5:18" x14ac:dyDescent="0.3">
      <c r="E310" s="1">
        <v>36</v>
      </c>
      <c r="F310" t="s">
        <v>2549</v>
      </c>
      <c r="G310" t="s">
        <v>2489</v>
      </c>
      <c r="H310" t="s">
        <v>2550</v>
      </c>
      <c r="I310">
        <v>912</v>
      </c>
      <c r="J310">
        <v>0.5</v>
      </c>
      <c r="K310">
        <v>15</v>
      </c>
      <c r="L310">
        <v>13680</v>
      </c>
      <c r="M310">
        <v>0</v>
      </c>
      <c r="N310">
        <v>13680</v>
      </c>
      <c r="O310" s="11" t="s">
        <v>2826</v>
      </c>
      <c r="P310" s="7">
        <f t="shared" si="12"/>
        <v>7</v>
      </c>
      <c r="Q310" s="7">
        <f t="shared" si="13"/>
        <v>0</v>
      </c>
      <c r="R310" s="7">
        <f t="shared" si="14"/>
        <v>7.5</v>
      </c>
    </row>
    <row r="311" spans="5:18" x14ac:dyDescent="0.3">
      <c r="E311" s="1">
        <v>24</v>
      </c>
      <c r="F311" t="s">
        <v>2571</v>
      </c>
      <c r="G311" t="s">
        <v>2481</v>
      </c>
      <c r="H311" t="s">
        <v>2572</v>
      </c>
      <c r="I311">
        <v>957</v>
      </c>
      <c r="J311">
        <v>0.5</v>
      </c>
      <c r="K311">
        <v>25</v>
      </c>
      <c r="L311">
        <v>23925</v>
      </c>
      <c r="M311">
        <v>0.03</v>
      </c>
      <c r="N311">
        <v>23207.25</v>
      </c>
      <c r="O311" s="11" t="s">
        <v>2827</v>
      </c>
      <c r="P311" s="7">
        <f t="shared" si="12"/>
        <v>7</v>
      </c>
      <c r="Q311" s="7">
        <f t="shared" si="13"/>
        <v>1</v>
      </c>
      <c r="R311" s="7">
        <f t="shared" si="14"/>
        <v>12.5</v>
      </c>
    </row>
    <row r="312" spans="5:18" x14ac:dyDescent="0.3">
      <c r="E312" s="1">
        <v>37</v>
      </c>
      <c r="F312" t="s">
        <v>2493</v>
      </c>
      <c r="G312" t="s">
        <v>2494</v>
      </c>
      <c r="H312" t="s">
        <v>2495</v>
      </c>
      <c r="I312">
        <v>2211</v>
      </c>
      <c r="J312">
        <v>1</v>
      </c>
      <c r="K312">
        <v>25</v>
      </c>
      <c r="L312">
        <v>55275</v>
      </c>
      <c r="M312">
        <v>0.09</v>
      </c>
      <c r="N312">
        <v>50300.25</v>
      </c>
      <c r="O312" s="11" t="s">
        <v>2561</v>
      </c>
      <c r="P312" s="7">
        <f t="shared" si="12"/>
        <v>3</v>
      </c>
      <c r="Q312" s="7">
        <f t="shared" si="13"/>
        <v>1</v>
      </c>
      <c r="R312" s="7">
        <f t="shared" si="14"/>
        <v>25</v>
      </c>
    </row>
    <row r="313" spans="5:18" x14ac:dyDescent="0.3">
      <c r="E313" s="1">
        <v>15</v>
      </c>
      <c r="F313" t="s">
        <v>2543</v>
      </c>
      <c r="G313" t="s">
        <v>2477</v>
      </c>
      <c r="H313" t="s">
        <v>2544</v>
      </c>
      <c r="I313">
        <v>1994</v>
      </c>
      <c r="J313">
        <v>1</v>
      </c>
      <c r="K313">
        <v>17</v>
      </c>
      <c r="L313">
        <v>33898</v>
      </c>
      <c r="M313">
        <v>0.06</v>
      </c>
      <c r="N313">
        <v>31864.12</v>
      </c>
      <c r="O313" s="11" t="s">
        <v>2828</v>
      </c>
      <c r="P313" s="7">
        <f t="shared" si="12"/>
        <v>7</v>
      </c>
      <c r="Q313" s="7">
        <f t="shared" si="13"/>
        <v>0</v>
      </c>
      <c r="R313" s="7">
        <f t="shared" si="14"/>
        <v>17</v>
      </c>
    </row>
    <row r="314" spans="5:18" x14ac:dyDescent="0.3">
      <c r="E314" s="1">
        <v>12</v>
      </c>
      <c r="F314" t="s">
        <v>2533</v>
      </c>
      <c r="G314" t="s">
        <v>2489</v>
      </c>
      <c r="H314" t="s">
        <v>2534</v>
      </c>
      <c r="I314">
        <v>1386</v>
      </c>
      <c r="J314">
        <v>0.5</v>
      </c>
      <c r="K314">
        <v>20</v>
      </c>
      <c r="L314">
        <v>27720</v>
      </c>
      <c r="M314">
        <v>0.03</v>
      </c>
      <c r="N314">
        <v>26888.400000000001</v>
      </c>
      <c r="O314" s="11" t="s">
        <v>2829</v>
      </c>
      <c r="P314" s="7">
        <f t="shared" si="12"/>
        <v>4</v>
      </c>
      <c r="Q314" s="7">
        <f t="shared" si="13"/>
        <v>1</v>
      </c>
      <c r="R314" s="7">
        <f t="shared" si="14"/>
        <v>10</v>
      </c>
    </row>
    <row r="315" spans="5:18" x14ac:dyDescent="0.3">
      <c r="E315" s="1">
        <v>44</v>
      </c>
      <c r="F315" t="s">
        <v>2533</v>
      </c>
      <c r="G315" t="s">
        <v>2489</v>
      </c>
      <c r="H315" t="s">
        <v>2534</v>
      </c>
      <c r="I315">
        <v>1386</v>
      </c>
      <c r="J315">
        <v>0.5</v>
      </c>
      <c r="K315">
        <v>20</v>
      </c>
      <c r="L315">
        <v>27720</v>
      </c>
      <c r="M315">
        <v>0.03</v>
      </c>
      <c r="N315">
        <v>26888.400000000001</v>
      </c>
      <c r="O315" s="11" t="s">
        <v>2830</v>
      </c>
      <c r="P315" s="7">
        <f t="shared" si="12"/>
        <v>3</v>
      </c>
      <c r="Q315" s="7">
        <f t="shared" si="13"/>
        <v>0</v>
      </c>
      <c r="R315" s="7">
        <f t="shared" si="14"/>
        <v>10</v>
      </c>
    </row>
    <row r="316" spans="5:18" x14ac:dyDescent="0.3">
      <c r="E316" s="1">
        <v>7</v>
      </c>
      <c r="F316" t="s">
        <v>2484</v>
      </c>
      <c r="G316" t="s">
        <v>2485</v>
      </c>
      <c r="H316" t="s">
        <v>2486</v>
      </c>
      <c r="I316">
        <v>1923</v>
      </c>
      <c r="J316">
        <v>0.5</v>
      </c>
      <c r="K316">
        <v>25</v>
      </c>
      <c r="L316">
        <v>48075</v>
      </c>
      <c r="M316">
        <v>0.06</v>
      </c>
      <c r="N316">
        <v>45190.5</v>
      </c>
      <c r="O316" s="11" t="s">
        <v>2831</v>
      </c>
      <c r="P316" s="7">
        <f t="shared" si="12"/>
        <v>2</v>
      </c>
      <c r="Q316" s="7">
        <f t="shared" si="13"/>
        <v>1</v>
      </c>
      <c r="R316" s="7">
        <f t="shared" si="14"/>
        <v>12.5</v>
      </c>
    </row>
    <row r="317" spans="5:18" x14ac:dyDescent="0.3">
      <c r="E317" s="1">
        <v>25</v>
      </c>
      <c r="F317" t="s">
        <v>2476</v>
      </c>
      <c r="G317" t="s">
        <v>2477</v>
      </c>
      <c r="H317" t="s">
        <v>2478</v>
      </c>
      <c r="I317">
        <v>1994</v>
      </c>
      <c r="J317">
        <v>1</v>
      </c>
      <c r="K317">
        <v>10</v>
      </c>
      <c r="L317">
        <v>19940</v>
      </c>
      <c r="M317">
        <v>0.03</v>
      </c>
      <c r="N317">
        <v>19341.8</v>
      </c>
      <c r="O317" s="11" t="s">
        <v>2832</v>
      </c>
      <c r="P317" s="7">
        <f t="shared" si="12"/>
        <v>3</v>
      </c>
      <c r="Q317" s="7">
        <f t="shared" si="13"/>
        <v>1</v>
      </c>
      <c r="R317" s="7">
        <f t="shared" si="14"/>
        <v>10</v>
      </c>
    </row>
    <row r="318" spans="5:18" x14ac:dyDescent="0.3">
      <c r="E318" s="1">
        <v>37</v>
      </c>
      <c r="F318" t="s">
        <v>2493</v>
      </c>
      <c r="G318" t="s">
        <v>2494</v>
      </c>
      <c r="H318" t="s">
        <v>2495</v>
      </c>
      <c r="I318">
        <v>2211</v>
      </c>
      <c r="J318">
        <v>1</v>
      </c>
      <c r="K318">
        <v>25</v>
      </c>
      <c r="L318">
        <v>55275</v>
      </c>
      <c r="M318">
        <v>0.09</v>
      </c>
      <c r="N318">
        <v>50300.25</v>
      </c>
      <c r="O318" s="11" t="s">
        <v>2833</v>
      </c>
      <c r="P318" s="7">
        <f t="shared" si="12"/>
        <v>5</v>
      </c>
      <c r="Q318" s="7">
        <f t="shared" si="13"/>
        <v>0</v>
      </c>
      <c r="R318" s="7">
        <f t="shared" si="14"/>
        <v>25</v>
      </c>
    </row>
    <row r="319" spans="5:18" x14ac:dyDescent="0.3">
      <c r="E319" s="1">
        <v>40</v>
      </c>
      <c r="F319" t="s">
        <v>2488</v>
      </c>
      <c r="G319" t="s">
        <v>2489</v>
      </c>
      <c r="H319" t="s">
        <v>2490</v>
      </c>
      <c r="I319">
        <v>847</v>
      </c>
      <c r="J319">
        <v>0.5</v>
      </c>
      <c r="K319">
        <v>15</v>
      </c>
      <c r="L319">
        <v>12705</v>
      </c>
      <c r="M319">
        <v>0</v>
      </c>
      <c r="N319">
        <v>12705</v>
      </c>
      <c r="O319" s="11" t="s">
        <v>2769</v>
      </c>
      <c r="P319" s="7">
        <f t="shared" si="12"/>
        <v>3</v>
      </c>
      <c r="Q319" s="7">
        <f t="shared" si="13"/>
        <v>0</v>
      </c>
      <c r="R319" s="7">
        <f t="shared" si="14"/>
        <v>7.5</v>
      </c>
    </row>
    <row r="320" spans="5:18" x14ac:dyDescent="0.3">
      <c r="E320" s="1">
        <v>22</v>
      </c>
      <c r="F320" t="s">
        <v>2501</v>
      </c>
      <c r="G320" t="s">
        <v>2502</v>
      </c>
      <c r="H320" t="s">
        <v>2502</v>
      </c>
      <c r="I320">
        <v>4889</v>
      </c>
      <c r="J320">
        <v>1</v>
      </c>
      <c r="K320">
        <v>18</v>
      </c>
      <c r="L320">
        <v>88002</v>
      </c>
      <c r="M320">
        <v>0.12</v>
      </c>
      <c r="N320">
        <v>77441.759999999995</v>
      </c>
      <c r="O320" s="11" t="s">
        <v>2834</v>
      </c>
      <c r="P320" s="7">
        <f t="shared" si="12"/>
        <v>2</v>
      </c>
      <c r="Q320" s="7">
        <f t="shared" si="13"/>
        <v>1</v>
      </c>
      <c r="R320" s="7">
        <f t="shared" si="14"/>
        <v>18</v>
      </c>
    </row>
    <row r="321" spans="5:18" x14ac:dyDescent="0.3">
      <c r="E321" s="1">
        <v>10</v>
      </c>
      <c r="F321" t="s">
        <v>2524</v>
      </c>
      <c r="G321" t="s">
        <v>2485</v>
      </c>
      <c r="H321" t="s">
        <v>2525</v>
      </c>
      <c r="I321">
        <v>800</v>
      </c>
      <c r="J321">
        <v>0.5</v>
      </c>
      <c r="K321">
        <v>25</v>
      </c>
      <c r="L321">
        <v>20000</v>
      </c>
      <c r="M321">
        <v>0.03</v>
      </c>
      <c r="N321">
        <v>19400</v>
      </c>
      <c r="O321" s="11" t="s">
        <v>2835</v>
      </c>
      <c r="P321" s="7">
        <f t="shared" si="12"/>
        <v>6</v>
      </c>
      <c r="Q321" s="7">
        <f t="shared" si="13"/>
        <v>0</v>
      </c>
      <c r="R321" s="7">
        <f t="shared" si="14"/>
        <v>12.5</v>
      </c>
    </row>
    <row r="322" spans="5:18" x14ac:dyDescent="0.3">
      <c r="E322" s="1">
        <v>11</v>
      </c>
      <c r="F322" t="s">
        <v>2536</v>
      </c>
      <c r="G322" t="s">
        <v>2510</v>
      </c>
      <c r="H322" t="s">
        <v>2568</v>
      </c>
      <c r="I322">
        <v>3197</v>
      </c>
      <c r="J322">
        <v>1</v>
      </c>
      <c r="K322">
        <v>10</v>
      </c>
      <c r="L322">
        <v>31970</v>
      </c>
      <c r="M322">
        <v>0</v>
      </c>
      <c r="N322">
        <v>31970</v>
      </c>
      <c r="O322" s="11" t="s">
        <v>2836</v>
      </c>
      <c r="P322" s="7">
        <f t="shared" si="12"/>
        <v>6</v>
      </c>
      <c r="Q322" s="7">
        <f t="shared" si="13"/>
        <v>0</v>
      </c>
      <c r="R322" s="7">
        <f t="shared" si="14"/>
        <v>10</v>
      </c>
    </row>
    <row r="323" spans="5:18" x14ac:dyDescent="0.3">
      <c r="E323" s="1">
        <v>44</v>
      </c>
      <c r="F323" t="s">
        <v>2533</v>
      </c>
      <c r="G323" t="s">
        <v>2489</v>
      </c>
      <c r="H323" t="s">
        <v>2534</v>
      </c>
      <c r="I323">
        <v>1386</v>
      </c>
      <c r="J323">
        <v>0.5</v>
      </c>
      <c r="K323">
        <v>20</v>
      </c>
      <c r="L323">
        <v>27720</v>
      </c>
      <c r="M323">
        <v>0.03</v>
      </c>
      <c r="N323">
        <v>26888.400000000001</v>
      </c>
      <c r="O323" s="11" t="s">
        <v>2837</v>
      </c>
      <c r="P323" s="7">
        <f t="shared" si="12"/>
        <v>6</v>
      </c>
      <c r="Q323" s="7">
        <f t="shared" si="13"/>
        <v>0</v>
      </c>
      <c r="R323" s="7">
        <f t="shared" si="14"/>
        <v>10</v>
      </c>
    </row>
    <row r="324" spans="5:18" x14ac:dyDescent="0.3">
      <c r="E324" s="1">
        <v>9</v>
      </c>
      <c r="F324" t="s">
        <v>2505</v>
      </c>
      <c r="G324" t="s">
        <v>2494</v>
      </c>
      <c r="H324" t="s">
        <v>2494</v>
      </c>
      <c r="I324">
        <v>699</v>
      </c>
      <c r="J324">
        <v>1</v>
      </c>
      <c r="K324">
        <v>10</v>
      </c>
      <c r="L324">
        <v>6990</v>
      </c>
      <c r="M324">
        <v>0</v>
      </c>
      <c r="N324">
        <v>6990</v>
      </c>
      <c r="O324" s="11" t="s">
        <v>2838</v>
      </c>
      <c r="P324" s="7">
        <f t="shared" si="12"/>
        <v>6</v>
      </c>
      <c r="Q324" s="7">
        <f t="shared" si="13"/>
        <v>1</v>
      </c>
      <c r="R324" s="7">
        <f t="shared" si="14"/>
        <v>10</v>
      </c>
    </row>
    <row r="325" spans="5:18" x14ac:dyDescent="0.3">
      <c r="E325" s="1">
        <v>44</v>
      </c>
      <c r="F325" t="s">
        <v>2533</v>
      </c>
      <c r="G325" t="s">
        <v>2489</v>
      </c>
      <c r="H325" t="s">
        <v>2534</v>
      </c>
      <c r="I325">
        <v>1386</v>
      </c>
      <c r="J325">
        <v>0.5</v>
      </c>
      <c r="K325">
        <v>20</v>
      </c>
      <c r="L325">
        <v>27720</v>
      </c>
      <c r="M325">
        <v>0.03</v>
      </c>
      <c r="N325">
        <v>26888.400000000001</v>
      </c>
      <c r="O325" s="11" t="s">
        <v>2839</v>
      </c>
      <c r="P325" s="7">
        <f t="shared" si="12"/>
        <v>1</v>
      </c>
      <c r="Q325" s="7">
        <f t="shared" si="13"/>
        <v>0</v>
      </c>
      <c r="R325" s="7">
        <f t="shared" si="14"/>
        <v>10</v>
      </c>
    </row>
    <row r="326" spans="5:18" x14ac:dyDescent="0.3">
      <c r="E326" s="1">
        <v>26</v>
      </c>
      <c r="F326" t="s">
        <v>2588</v>
      </c>
      <c r="G326" t="s">
        <v>2521</v>
      </c>
      <c r="H326" t="s">
        <v>2522</v>
      </c>
      <c r="I326">
        <v>2197</v>
      </c>
      <c r="J326">
        <v>0.5</v>
      </c>
      <c r="K326">
        <v>40</v>
      </c>
      <c r="L326">
        <v>87880</v>
      </c>
      <c r="M326">
        <v>0.12</v>
      </c>
      <c r="N326">
        <v>77334.399999999994</v>
      </c>
      <c r="O326" s="11" t="s">
        <v>2788</v>
      </c>
      <c r="P326" s="7">
        <f t="shared" ref="P326:P389" si="15">WEEKDAY(O326,2)</f>
        <v>2</v>
      </c>
      <c r="Q326" s="7">
        <f t="shared" ref="Q326:Q389" si="16">IF((O326&gt;="2017-09-24")*(O326&lt;="2019-12-02"),1,0)</f>
        <v>0</v>
      </c>
      <c r="R326" s="7">
        <f t="shared" ref="R326:R389" si="17">J326*K326</f>
        <v>20</v>
      </c>
    </row>
    <row r="327" spans="5:18" x14ac:dyDescent="0.3">
      <c r="E327" s="1">
        <v>20</v>
      </c>
      <c r="F327" t="s">
        <v>2480</v>
      </c>
      <c r="G327" t="s">
        <v>2481</v>
      </c>
      <c r="H327" t="s">
        <v>2482</v>
      </c>
      <c r="I327">
        <v>2198</v>
      </c>
      <c r="J327">
        <v>1</v>
      </c>
      <c r="K327">
        <v>35</v>
      </c>
      <c r="L327">
        <v>76930</v>
      </c>
      <c r="M327">
        <v>0.12</v>
      </c>
      <c r="N327">
        <v>67698.399999999994</v>
      </c>
      <c r="O327" s="11" t="s">
        <v>2840</v>
      </c>
      <c r="P327" s="7">
        <f t="shared" si="15"/>
        <v>5</v>
      </c>
      <c r="Q327" s="7">
        <f t="shared" si="16"/>
        <v>0</v>
      </c>
      <c r="R327" s="7">
        <f t="shared" si="17"/>
        <v>35</v>
      </c>
    </row>
    <row r="328" spans="5:18" x14ac:dyDescent="0.3">
      <c r="E328" s="1">
        <v>23</v>
      </c>
      <c r="F328" t="s">
        <v>2616</v>
      </c>
      <c r="G328" t="s">
        <v>2494</v>
      </c>
      <c r="H328" t="s">
        <v>2617</v>
      </c>
      <c r="I328">
        <v>2645</v>
      </c>
      <c r="J328">
        <v>1</v>
      </c>
      <c r="K328">
        <v>50</v>
      </c>
      <c r="L328">
        <v>132250</v>
      </c>
      <c r="M328">
        <v>0.15</v>
      </c>
      <c r="N328">
        <v>112412.5</v>
      </c>
      <c r="O328" s="11" t="s">
        <v>2841</v>
      </c>
      <c r="P328" s="7">
        <f t="shared" si="15"/>
        <v>6</v>
      </c>
      <c r="Q328" s="7">
        <f t="shared" si="16"/>
        <v>0</v>
      </c>
      <c r="R328" s="7">
        <f t="shared" si="17"/>
        <v>50</v>
      </c>
    </row>
    <row r="329" spans="5:18" x14ac:dyDescent="0.3">
      <c r="E329" s="1">
        <v>20</v>
      </c>
      <c r="F329" t="s">
        <v>2480</v>
      </c>
      <c r="G329" t="s">
        <v>2481</v>
      </c>
      <c r="H329" t="s">
        <v>2482</v>
      </c>
      <c r="I329">
        <v>2198</v>
      </c>
      <c r="J329">
        <v>1</v>
      </c>
      <c r="K329">
        <v>35</v>
      </c>
      <c r="L329">
        <v>76930</v>
      </c>
      <c r="M329">
        <v>0.12</v>
      </c>
      <c r="N329">
        <v>67698.399999999994</v>
      </c>
      <c r="O329" s="11" t="s">
        <v>2842</v>
      </c>
      <c r="P329" s="7">
        <f t="shared" si="15"/>
        <v>2</v>
      </c>
      <c r="Q329" s="7">
        <f t="shared" si="16"/>
        <v>0</v>
      </c>
      <c r="R329" s="7">
        <f t="shared" si="17"/>
        <v>35</v>
      </c>
    </row>
    <row r="330" spans="5:18" x14ac:dyDescent="0.3">
      <c r="E330" s="1">
        <v>11</v>
      </c>
      <c r="F330" t="s">
        <v>2536</v>
      </c>
      <c r="G330" t="s">
        <v>2510</v>
      </c>
      <c r="H330" t="s">
        <v>2568</v>
      </c>
      <c r="I330">
        <v>3197</v>
      </c>
      <c r="J330">
        <v>1</v>
      </c>
      <c r="K330">
        <v>10</v>
      </c>
      <c r="L330">
        <v>31970</v>
      </c>
      <c r="M330">
        <v>0</v>
      </c>
      <c r="N330">
        <v>31970</v>
      </c>
      <c r="O330" s="11" t="s">
        <v>2843</v>
      </c>
      <c r="P330" s="7">
        <f t="shared" si="15"/>
        <v>3</v>
      </c>
      <c r="Q330" s="7">
        <f t="shared" si="16"/>
        <v>0</v>
      </c>
      <c r="R330" s="7">
        <f t="shared" si="17"/>
        <v>10</v>
      </c>
    </row>
    <row r="331" spans="5:18" x14ac:dyDescent="0.3">
      <c r="E331" s="1">
        <v>41</v>
      </c>
      <c r="F331" t="s">
        <v>2505</v>
      </c>
      <c r="G331" t="s">
        <v>2494</v>
      </c>
      <c r="H331" t="s">
        <v>2494</v>
      </c>
      <c r="I331">
        <v>699</v>
      </c>
      <c r="J331">
        <v>1</v>
      </c>
      <c r="K331">
        <v>10</v>
      </c>
      <c r="L331">
        <v>6990</v>
      </c>
      <c r="M331">
        <v>0</v>
      </c>
      <c r="N331">
        <v>6990</v>
      </c>
      <c r="O331" s="11" t="s">
        <v>2844</v>
      </c>
      <c r="P331" s="7">
        <f t="shared" si="15"/>
        <v>5</v>
      </c>
      <c r="Q331" s="7">
        <f t="shared" si="16"/>
        <v>0</v>
      </c>
      <c r="R331" s="7">
        <f t="shared" si="17"/>
        <v>10</v>
      </c>
    </row>
    <row r="332" spans="5:18" x14ac:dyDescent="0.3">
      <c r="E332" s="1">
        <v>9</v>
      </c>
      <c r="F332" t="s">
        <v>2505</v>
      </c>
      <c r="G332" t="s">
        <v>2494</v>
      </c>
      <c r="H332" t="s">
        <v>2494</v>
      </c>
      <c r="I332">
        <v>699</v>
      </c>
      <c r="J332">
        <v>1</v>
      </c>
      <c r="K332">
        <v>10</v>
      </c>
      <c r="L332">
        <v>6990</v>
      </c>
      <c r="M332">
        <v>0</v>
      </c>
      <c r="N332">
        <v>6990</v>
      </c>
      <c r="O332" s="11" t="s">
        <v>2845</v>
      </c>
      <c r="P332" s="7">
        <f t="shared" si="15"/>
        <v>7</v>
      </c>
      <c r="Q332" s="7">
        <f t="shared" si="16"/>
        <v>0</v>
      </c>
      <c r="R332" s="7">
        <f t="shared" si="17"/>
        <v>10</v>
      </c>
    </row>
    <row r="333" spans="5:18" x14ac:dyDescent="0.3">
      <c r="E333" s="1">
        <v>0</v>
      </c>
      <c r="F333" t="s">
        <v>2581</v>
      </c>
      <c r="G333" t="s">
        <v>2521</v>
      </c>
      <c r="H333" t="s">
        <v>2582</v>
      </c>
      <c r="I333">
        <v>620</v>
      </c>
      <c r="J333">
        <v>1</v>
      </c>
      <c r="K333">
        <v>30</v>
      </c>
      <c r="L333">
        <v>18600</v>
      </c>
      <c r="M333">
        <v>0.03</v>
      </c>
      <c r="N333">
        <v>18042</v>
      </c>
      <c r="O333" s="11" t="s">
        <v>2846</v>
      </c>
      <c r="P333" s="7">
        <f t="shared" si="15"/>
        <v>1</v>
      </c>
      <c r="Q333" s="7">
        <f t="shared" si="16"/>
        <v>0</v>
      </c>
      <c r="R333" s="7">
        <f t="shared" si="17"/>
        <v>30</v>
      </c>
    </row>
    <row r="334" spans="5:18" x14ac:dyDescent="0.3">
      <c r="E334" s="1">
        <v>20</v>
      </c>
      <c r="F334" t="s">
        <v>2480</v>
      </c>
      <c r="G334" t="s">
        <v>2481</v>
      </c>
      <c r="H334" t="s">
        <v>2482</v>
      </c>
      <c r="I334">
        <v>2198</v>
      </c>
      <c r="J334">
        <v>1</v>
      </c>
      <c r="K334">
        <v>35</v>
      </c>
      <c r="L334">
        <v>76930</v>
      </c>
      <c r="M334">
        <v>0.12</v>
      </c>
      <c r="N334">
        <v>67698.399999999994</v>
      </c>
      <c r="O334" s="11" t="s">
        <v>2847</v>
      </c>
      <c r="P334" s="7">
        <f t="shared" si="15"/>
        <v>3</v>
      </c>
      <c r="Q334" s="7">
        <f t="shared" si="16"/>
        <v>0</v>
      </c>
      <c r="R334" s="7">
        <f t="shared" si="17"/>
        <v>35</v>
      </c>
    </row>
    <row r="335" spans="5:18" x14ac:dyDescent="0.3">
      <c r="E335" s="1">
        <v>44</v>
      </c>
      <c r="F335" t="s">
        <v>2533</v>
      </c>
      <c r="G335" t="s">
        <v>2489</v>
      </c>
      <c r="H335" t="s">
        <v>2534</v>
      </c>
      <c r="I335">
        <v>1386</v>
      </c>
      <c r="J335">
        <v>0.5</v>
      </c>
      <c r="K335">
        <v>20</v>
      </c>
      <c r="L335">
        <v>27720</v>
      </c>
      <c r="M335">
        <v>0.03</v>
      </c>
      <c r="N335">
        <v>26888.400000000001</v>
      </c>
      <c r="O335" s="11" t="s">
        <v>2848</v>
      </c>
      <c r="P335" s="7">
        <f t="shared" si="15"/>
        <v>6</v>
      </c>
      <c r="Q335" s="7">
        <f t="shared" si="16"/>
        <v>1</v>
      </c>
      <c r="R335" s="7">
        <f t="shared" si="17"/>
        <v>10</v>
      </c>
    </row>
    <row r="336" spans="5:18" x14ac:dyDescent="0.3">
      <c r="E336" s="1">
        <v>1</v>
      </c>
      <c r="F336" t="s">
        <v>2559</v>
      </c>
      <c r="G336" t="s">
        <v>2485</v>
      </c>
      <c r="H336" t="s">
        <v>2560</v>
      </c>
      <c r="I336">
        <v>876</v>
      </c>
      <c r="J336">
        <v>1</v>
      </c>
      <c r="K336">
        <v>20</v>
      </c>
      <c r="L336">
        <v>17520</v>
      </c>
      <c r="M336">
        <v>0.03</v>
      </c>
      <c r="N336">
        <v>16994.400000000001</v>
      </c>
      <c r="O336" s="11" t="s">
        <v>2771</v>
      </c>
      <c r="P336" s="7">
        <f t="shared" si="15"/>
        <v>5</v>
      </c>
      <c r="Q336" s="7">
        <f t="shared" si="16"/>
        <v>0</v>
      </c>
      <c r="R336" s="7">
        <f t="shared" si="17"/>
        <v>20</v>
      </c>
    </row>
    <row r="337" spans="5:18" x14ac:dyDescent="0.3">
      <c r="E337" s="1">
        <v>1</v>
      </c>
      <c r="F337" t="s">
        <v>2559</v>
      </c>
      <c r="G337" t="s">
        <v>2485</v>
      </c>
      <c r="H337" t="s">
        <v>2560</v>
      </c>
      <c r="I337">
        <v>876</v>
      </c>
      <c r="J337">
        <v>1</v>
      </c>
      <c r="K337">
        <v>20</v>
      </c>
      <c r="L337">
        <v>17520</v>
      </c>
      <c r="M337">
        <v>0.03</v>
      </c>
      <c r="N337">
        <v>16994.400000000001</v>
      </c>
      <c r="O337" s="11" t="s">
        <v>2849</v>
      </c>
      <c r="P337" s="7">
        <f t="shared" si="15"/>
        <v>1</v>
      </c>
      <c r="Q337" s="7">
        <f t="shared" si="16"/>
        <v>0</v>
      </c>
      <c r="R337" s="7">
        <f t="shared" si="17"/>
        <v>20</v>
      </c>
    </row>
    <row r="338" spans="5:18" x14ac:dyDescent="0.3">
      <c r="E338" s="1">
        <v>2</v>
      </c>
      <c r="F338" t="s">
        <v>2640</v>
      </c>
      <c r="G338" t="s">
        <v>2510</v>
      </c>
      <c r="H338" t="s">
        <v>2641</v>
      </c>
      <c r="I338">
        <v>1178</v>
      </c>
      <c r="J338">
        <v>1</v>
      </c>
      <c r="K338">
        <v>10</v>
      </c>
      <c r="L338">
        <v>11780</v>
      </c>
      <c r="M338">
        <v>0</v>
      </c>
      <c r="N338">
        <v>11780</v>
      </c>
      <c r="O338" s="11" t="s">
        <v>2850</v>
      </c>
      <c r="P338" s="7">
        <f t="shared" si="15"/>
        <v>1</v>
      </c>
      <c r="Q338" s="7">
        <f t="shared" si="16"/>
        <v>1</v>
      </c>
      <c r="R338" s="7">
        <f t="shared" si="17"/>
        <v>10</v>
      </c>
    </row>
    <row r="339" spans="5:18" x14ac:dyDescent="0.3">
      <c r="E339" s="1">
        <v>19</v>
      </c>
      <c r="F339" t="s">
        <v>2648</v>
      </c>
      <c r="G339" t="s">
        <v>2489</v>
      </c>
      <c r="H339" t="s">
        <v>2649</v>
      </c>
      <c r="I339">
        <v>1879</v>
      </c>
      <c r="J339">
        <v>0.5</v>
      </c>
      <c r="K339">
        <v>15</v>
      </c>
      <c r="L339">
        <v>28185</v>
      </c>
      <c r="M339">
        <v>0.03</v>
      </c>
      <c r="N339">
        <v>27339.45</v>
      </c>
      <c r="O339" s="11" t="s">
        <v>2851</v>
      </c>
      <c r="P339" s="7">
        <f t="shared" si="15"/>
        <v>6</v>
      </c>
      <c r="Q339" s="7">
        <f t="shared" si="16"/>
        <v>1</v>
      </c>
      <c r="R339" s="7">
        <f t="shared" si="17"/>
        <v>7.5</v>
      </c>
    </row>
    <row r="340" spans="5:18" x14ac:dyDescent="0.3">
      <c r="E340" s="1">
        <v>40</v>
      </c>
      <c r="F340" t="s">
        <v>2488</v>
      </c>
      <c r="G340" t="s">
        <v>2489</v>
      </c>
      <c r="H340" t="s">
        <v>2490</v>
      </c>
      <c r="I340">
        <v>847</v>
      </c>
      <c r="J340">
        <v>0.5</v>
      </c>
      <c r="K340">
        <v>15</v>
      </c>
      <c r="L340">
        <v>12705</v>
      </c>
      <c r="M340">
        <v>0</v>
      </c>
      <c r="N340">
        <v>12705</v>
      </c>
      <c r="O340" s="11" t="s">
        <v>2852</v>
      </c>
      <c r="P340" s="7">
        <f t="shared" si="15"/>
        <v>3</v>
      </c>
      <c r="Q340" s="7">
        <f t="shared" si="16"/>
        <v>1</v>
      </c>
      <c r="R340" s="7">
        <f t="shared" si="17"/>
        <v>7.5</v>
      </c>
    </row>
    <row r="341" spans="5:18" x14ac:dyDescent="0.3">
      <c r="E341" s="1">
        <v>4</v>
      </c>
      <c r="F341" t="s">
        <v>2493</v>
      </c>
      <c r="G341" t="s">
        <v>2494</v>
      </c>
      <c r="H341" t="s">
        <v>2574</v>
      </c>
      <c r="I341">
        <v>2211</v>
      </c>
      <c r="J341">
        <v>1</v>
      </c>
      <c r="K341">
        <v>25</v>
      </c>
      <c r="L341">
        <v>55275</v>
      </c>
      <c r="M341">
        <v>0.09</v>
      </c>
      <c r="N341">
        <v>50300.25</v>
      </c>
      <c r="O341" s="11" t="s">
        <v>2853</v>
      </c>
      <c r="P341" s="7">
        <f t="shared" si="15"/>
        <v>2</v>
      </c>
      <c r="Q341" s="7">
        <f t="shared" si="16"/>
        <v>1</v>
      </c>
      <c r="R341" s="7">
        <f t="shared" si="17"/>
        <v>25</v>
      </c>
    </row>
    <row r="342" spans="5:18" x14ac:dyDescent="0.3">
      <c r="E342" s="1">
        <v>41</v>
      </c>
      <c r="F342" t="s">
        <v>2505</v>
      </c>
      <c r="G342" t="s">
        <v>2494</v>
      </c>
      <c r="H342" t="s">
        <v>2494</v>
      </c>
      <c r="I342">
        <v>699</v>
      </c>
      <c r="J342">
        <v>1</v>
      </c>
      <c r="K342">
        <v>10</v>
      </c>
      <c r="L342">
        <v>6990</v>
      </c>
      <c r="M342">
        <v>0</v>
      </c>
      <c r="N342">
        <v>6990</v>
      </c>
      <c r="O342" s="11" t="s">
        <v>2854</v>
      </c>
      <c r="P342" s="7">
        <f t="shared" si="15"/>
        <v>2</v>
      </c>
      <c r="Q342" s="7">
        <f t="shared" si="16"/>
        <v>0</v>
      </c>
      <c r="R342" s="7">
        <f t="shared" si="17"/>
        <v>10</v>
      </c>
    </row>
    <row r="343" spans="5:18" x14ac:dyDescent="0.3">
      <c r="E343" s="1">
        <v>21</v>
      </c>
      <c r="F343" t="s">
        <v>2565</v>
      </c>
      <c r="G343" t="s">
        <v>2521</v>
      </c>
      <c r="H343" t="s">
        <v>2566</v>
      </c>
      <c r="I343">
        <v>887</v>
      </c>
      <c r="J343">
        <v>1</v>
      </c>
      <c r="K343">
        <v>15</v>
      </c>
      <c r="L343">
        <v>13305</v>
      </c>
      <c r="M343">
        <v>0</v>
      </c>
      <c r="N343">
        <v>13305</v>
      </c>
      <c r="O343" s="11" t="s">
        <v>2855</v>
      </c>
      <c r="P343" s="7">
        <f t="shared" si="15"/>
        <v>6</v>
      </c>
      <c r="Q343" s="7">
        <f t="shared" si="16"/>
        <v>1</v>
      </c>
      <c r="R343" s="7">
        <f t="shared" si="17"/>
        <v>15</v>
      </c>
    </row>
    <row r="344" spans="5:18" x14ac:dyDescent="0.3">
      <c r="E344" s="1">
        <v>42</v>
      </c>
      <c r="F344" t="s">
        <v>2524</v>
      </c>
      <c r="G344" t="s">
        <v>2485</v>
      </c>
      <c r="H344" t="s">
        <v>2525</v>
      </c>
      <c r="I344">
        <v>800</v>
      </c>
      <c r="J344">
        <v>0.5</v>
      </c>
      <c r="K344">
        <v>25</v>
      </c>
      <c r="L344">
        <v>20000</v>
      </c>
      <c r="M344">
        <v>0.03</v>
      </c>
      <c r="N344">
        <v>19400</v>
      </c>
      <c r="O344" s="11" t="s">
        <v>2856</v>
      </c>
      <c r="P344" s="7">
        <f t="shared" si="15"/>
        <v>4</v>
      </c>
      <c r="Q344" s="7">
        <f t="shared" si="16"/>
        <v>0</v>
      </c>
      <c r="R344" s="7">
        <f t="shared" si="17"/>
        <v>12.5</v>
      </c>
    </row>
    <row r="345" spans="5:18" x14ac:dyDescent="0.3">
      <c r="E345" s="1">
        <v>25</v>
      </c>
      <c r="F345" t="s">
        <v>2476</v>
      </c>
      <c r="G345" t="s">
        <v>2477</v>
      </c>
      <c r="H345" t="s">
        <v>2478</v>
      </c>
      <c r="I345">
        <v>1994</v>
      </c>
      <c r="J345">
        <v>1</v>
      </c>
      <c r="K345">
        <v>10</v>
      </c>
      <c r="L345">
        <v>19940</v>
      </c>
      <c r="M345">
        <v>0.03</v>
      </c>
      <c r="N345">
        <v>19341.8</v>
      </c>
      <c r="O345" s="11" t="s">
        <v>2857</v>
      </c>
      <c r="P345" s="7">
        <f t="shared" si="15"/>
        <v>3</v>
      </c>
      <c r="Q345" s="7">
        <f t="shared" si="16"/>
        <v>1</v>
      </c>
      <c r="R345" s="7">
        <f t="shared" si="17"/>
        <v>10</v>
      </c>
    </row>
    <row r="346" spans="5:18" x14ac:dyDescent="0.3">
      <c r="E346" s="1">
        <v>6</v>
      </c>
      <c r="F346" t="s">
        <v>2554</v>
      </c>
      <c r="G346" t="s">
        <v>2510</v>
      </c>
      <c r="H346" t="s">
        <v>2555</v>
      </c>
      <c r="I346">
        <v>3197</v>
      </c>
      <c r="J346">
        <v>1</v>
      </c>
      <c r="K346">
        <v>6</v>
      </c>
      <c r="L346">
        <v>19182</v>
      </c>
      <c r="M346">
        <v>0.03</v>
      </c>
      <c r="N346">
        <v>18606.54</v>
      </c>
      <c r="O346" s="11" t="s">
        <v>2858</v>
      </c>
      <c r="P346" s="7">
        <f t="shared" si="15"/>
        <v>6</v>
      </c>
      <c r="Q346" s="7">
        <f t="shared" si="16"/>
        <v>0</v>
      </c>
      <c r="R346" s="7">
        <f t="shared" si="17"/>
        <v>6</v>
      </c>
    </row>
    <row r="347" spans="5:18" x14ac:dyDescent="0.3">
      <c r="E347" s="1">
        <v>15</v>
      </c>
      <c r="F347" t="s">
        <v>2543</v>
      </c>
      <c r="G347" t="s">
        <v>2477</v>
      </c>
      <c r="H347" t="s">
        <v>2544</v>
      </c>
      <c r="I347">
        <v>1994</v>
      </c>
      <c r="J347">
        <v>1</v>
      </c>
      <c r="K347">
        <v>17</v>
      </c>
      <c r="L347">
        <v>33898</v>
      </c>
      <c r="M347">
        <v>0.06</v>
      </c>
      <c r="N347">
        <v>31864.12</v>
      </c>
      <c r="O347" s="11" t="s">
        <v>2859</v>
      </c>
      <c r="P347" s="7">
        <f t="shared" si="15"/>
        <v>3</v>
      </c>
      <c r="Q347" s="7">
        <f t="shared" si="16"/>
        <v>0</v>
      </c>
      <c r="R347" s="7">
        <f t="shared" si="17"/>
        <v>17</v>
      </c>
    </row>
    <row r="348" spans="5:18" x14ac:dyDescent="0.3">
      <c r="E348" s="1">
        <v>27</v>
      </c>
      <c r="F348" t="s">
        <v>2718</v>
      </c>
      <c r="G348" t="s">
        <v>2477</v>
      </c>
      <c r="H348" t="s">
        <v>2528</v>
      </c>
      <c r="I348">
        <v>1994</v>
      </c>
      <c r="J348">
        <v>1</v>
      </c>
      <c r="K348">
        <v>25</v>
      </c>
      <c r="L348">
        <v>49850</v>
      </c>
      <c r="M348">
        <v>0.06</v>
      </c>
      <c r="N348">
        <v>46859</v>
      </c>
      <c r="O348" s="11" t="s">
        <v>2639</v>
      </c>
      <c r="P348" s="7">
        <f t="shared" si="15"/>
        <v>5</v>
      </c>
      <c r="Q348" s="7">
        <f t="shared" si="16"/>
        <v>0</v>
      </c>
      <c r="R348" s="7">
        <f t="shared" si="17"/>
        <v>25</v>
      </c>
    </row>
    <row r="349" spans="5:18" x14ac:dyDescent="0.3">
      <c r="E349" s="1">
        <v>4</v>
      </c>
      <c r="F349" t="s">
        <v>2493</v>
      </c>
      <c r="G349" t="s">
        <v>2494</v>
      </c>
      <c r="H349" t="s">
        <v>2574</v>
      </c>
      <c r="I349">
        <v>2211</v>
      </c>
      <c r="J349">
        <v>1</v>
      </c>
      <c r="K349">
        <v>25</v>
      </c>
      <c r="L349">
        <v>55275</v>
      </c>
      <c r="M349">
        <v>0.09</v>
      </c>
      <c r="N349">
        <v>50300.25</v>
      </c>
      <c r="O349" s="11" t="s">
        <v>2860</v>
      </c>
      <c r="P349" s="7">
        <f t="shared" si="15"/>
        <v>2</v>
      </c>
      <c r="Q349" s="7">
        <f t="shared" si="16"/>
        <v>0</v>
      </c>
      <c r="R349" s="7">
        <f t="shared" si="17"/>
        <v>25</v>
      </c>
    </row>
    <row r="350" spans="5:18" x14ac:dyDescent="0.3">
      <c r="E350" s="1">
        <v>26</v>
      </c>
      <c r="F350" t="s">
        <v>2588</v>
      </c>
      <c r="G350" t="s">
        <v>2521</v>
      </c>
      <c r="H350" t="s">
        <v>2522</v>
      </c>
      <c r="I350">
        <v>2197</v>
      </c>
      <c r="J350">
        <v>0.5</v>
      </c>
      <c r="K350">
        <v>40</v>
      </c>
      <c r="L350">
        <v>87880</v>
      </c>
      <c r="M350">
        <v>0.12</v>
      </c>
      <c r="N350">
        <v>77334.399999999994</v>
      </c>
      <c r="O350" s="11" t="s">
        <v>2861</v>
      </c>
      <c r="P350" s="7">
        <f t="shared" si="15"/>
        <v>1</v>
      </c>
      <c r="Q350" s="7">
        <f t="shared" si="16"/>
        <v>0</v>
      </c>
      <c r="R350" s="7">
        <f t="shared" si="17"/>
        <v>20</v>
      </c>
    </row>
    <row r="351" spans="5:18" x14ac:dyDescent="0.3">
      <c r="E351" s="1">
        <v>11</v>
      </c>
      <c r="F351" t="s">
        <v>2536</v>
      </c>
      <c r="G351" t="s">
        <v>2510</v>
      </c>
      <c r="H351" t="s">
        <v>2568</v>
      </c>
      <c r="I351">
        <v>3197</v>
      </c>
      <c r="J351">
        <v>1</v>
      </c>
      <c r="K351">
        <v>10</v>
      </c>
      <c r="L351">
        <v>31970</v>
      </c>
      <c r="M351">
        <v>0</v>
      </c>
      <c r="N351">
        <v>31970</v>
      </c>
      <c r="O351" s="11" t="s">
        <v>2647</v>
      </c>
      <c r="P351" s="7">
        <f t="shared" si="15"/>
        <v>6</v>
      </c>
      <c r="Q351" s="7">
        <f t="shared" si="16"/>
        <v>0</v>
      </c>
      <c r="R351" s="7">
        <f t="shared" si="17"/>
        <v>10</v>
      </c>
    </row>
    <row r="352" spans="5:18" x14ac:dyDescent="0.3">
      <c r="E352" s="1">
        <v>34</v>
      </c>
      <c r="F352" t="s">
        <v>2540</v>
      </c>
      <c r="G352" t="s">
        <v>2485</v>
      </c>
      <c r="H352" t="s">
        <v>2541</v>
      </c>
      <c r="I352">
        <v>2199</v>
      </c>
      <c r="J352">
        <v>0.5</v>
      </c>
      <c r="K352">
        <v>60</v>
      </c>
      <c r="L352">
        <v>131940</v>
      </c>
      <c r="M352">
        <v>0.15</v>
      </c>
      <c r="N352">
        <v>112149</v>
      </c>
      <c r="O352" s="11" t="s">
        <v>2862</v>
      </c>
      <c r="P352" s="7">
        <f t="shared" si="15"/>
        <v>4</v>
      </c>
      <c r="Q352" s="7">
        <f t="shared" si="16"/>
        <v>1</v>
      </c>
      <c r="R352" s="7">
        <f t="shared" si="17"/>
        <v>30</v>
      </c>
    </row>
    <row r="353" spans="5:18" x14ac:dyDescent="0.3">
      <c r="E353" s="1">
        <v>18</v>
      </c>
      <c r="F353" t="s">
        <v>2678</v>
      </c>
      <c r="G353" t="s">
        <v>2498</v>
      </c>
      <c r="H353" t="s">
        <v>2679</v>
      </c>
      <c r="I353">
        <v>1531</v>
      </c>
      <c r="J353">
        <v>0.5</v>
      </c>
      <c r="K353">
        <v>15</v>
      </c>
      <c r="L353">
        <v>22965</v>
      </c>
      <c r="M353">
        <v>0.03</v>
      </c>
      <c r="N353">
        <v>22276.05</v>
      </c>
      <c r="O353" s="11" t="s">
        <v>2797</v>
      </c>
      <c r="P353" s="7">
        <f t="shared" si="15"/>
        <v>4</v>
      </c>
      <c r="Q353" s="7">
        <f t="shared" si="16"/>
        <v>0</v>
      </c>
      <c r="R353" s="7">
        <f t="shared" si="17"/>
        <v>7.5</v>
      </c>
    </row>
    <row r="354" spans="5:18" x14ac:dyDescent="0.3">
      <c r="E354" s="1">
        <v>14</v>
      </c>
      <c r="F354" t="s">
        <v>2515</v>
      </c>
      <c r="G354" t="s">
        <v>2498</v>
      </c>
      <c r="H354" t="s">
        <v>2498</v>
      </c>
      <c r="I354">
        <v>770</v>
      </c>
      <c r="J354">
        <v>0.5</v>
      </c>
      <c r="K354">
        <v>20</v>
      </c>
      <c r="L354">
        <v>15400</v>
      </c>
      <c r="M354">
        <v>0.03</v>
      </c>
      <c r="N354">
        <v>14938</v>
      </c>
      <c r="O354" s="11" t="s">
        <v>2863</v>
      </c>
      <c r="P354" s="7">
        <f t="shared" si="15"/>
        <v>6</v>
      </c>
      <c r="Q354" s="7">
        <f t="shared" si="16"/>
        <v>0</v>
      </c>
      <c r="R354" s="7">
        <f t="shared" si="17"/>
        <v>10</v>
      </c>
    </row>
    <row r="355" spans="5:18" x14ac:dyDescent="0.3">
      <c r="E355" s="1">
        <v>25</v>
      </c>
      <c r="F355" t="s">
        <v>2476</v>
      </c>
      <c r="G355" t="s">
        <v>2477</v>
      </c>
      <c r="H355" t="s">
        <v>2478</v>
      </c>
      <c r="I355">
        <v>1994</v>
      </c>
      <c r="J355">
        <v>1</v>
      </c>
      <c r="K355">
        <v>10</v>
      </c>
      <c r="L355">
        <v>19940</v>
      </c>
      <c r="M355">
        <v>0.03</v>
      </c>
      <c r="N355">
        <v>19341.8</v>
      </c>
      <c r="O355" s="11" t="s">
        <v>2862</v>
      </c>
      <c r="P355" s="7">
        <f t="shared" si="15"/>
        <v>4</v>
      </c>
      <c r="Q355" s="7">
        <f t="shared" si="16"/>
        <v>1</v>
      </c>
      <c r="R355" s="7">
        <f t="shared" si="17"/>
        <v>10</v>
      </c>
    </row>
    <row r="356" spans="5:18" x14ac:dyDescent="0.3">
      <c r="E356" s="1">
        <v>21</v>
      </c>
      <c r="F356" t="s">
        <v>2565</v>
      </c>
      <c r="G356" t="s">
        <v>2521</v>
      </c>
      <c r="H356" t="s">
        <v>2566</v>
      </c>
      <c r="I356">
        <v>887</v>
      </c>
      <c r="J356">
        <v>1</v>
      </c>
      <c r="K356">
        <v>15</v>
      </c>
      <c r="L356">
        <v>13305</v>
      </c>
      <c r="M356">
        <v>0</v>
      </c>
      <c r="N356">
        <v>13305</v>
      </c>
      <c r="O356" s="11" t="s">
        <v>2864</v>
      </c>
      <c r="P356" s="7">
        <f t="shared" si="15"/>
        <v>6</v>
      </c>
      <c r="Q356" s="7">
        <f t="shared" si="16"/>
        <v>1</v>
      </c>
      <c r="R356" s="7">
        <f t="shared" si="17"/>
        <v>15</v>
      </c>
    </row>
    <row r="357" spans="5:18" x14ac:dyDescent="0.3">
      <c r="E357" s="1">
        <v>9</v>
      </c>
      <c r="F357" t="s">
        <v>2505</v>
      </c>
      <c r="G357" t="s">
        <v>2494</v>
      </c>
      <c r="H357" t="s">
        <v>2494</v>
      </c>
      <c r="I357">
        <v>699</v>
      </c>
      <c r="J357">
        <v>1</v>
      </c>
      <c r="K357">
        <v>10</v>
      </c>
      <c r="L357">
        <v>6990</v>
      </c>
      <c r="M357">
        <v>0</v>
      </c>
      <c r="N357">
        <v>6990</v>
      </c>
      <c r="O357" s="11" t="s">
        <v>2865</v>
      </c>
      <c r="P357" s="7">
        <f t="shared" si="15"/>
        <v>5</v>
      </c>
      <c r="Q357" s="7">
        <f t="shared" si="16"/>
        <v>0</v>
      </c>
      <c r="R357" s="7">
        <f t="shared" si="17"/>
        <v>10</v>
      </c>
    </row>
    <row r="358" spans="5:18" x14ac:dyDescent="0.3">
      <c r="E358" s="1">
        <v>0</v>
      </c>
      <c r="F358" t="s">
        <v>2581</v>
      </c>
      <c r="G358" t="s">
        <v>2521</v>
      </c>
      <c r="H358" t="s">
        <v>2582</v>
      </c>
      <c r="I358">
        <v>620</v>
      </c>
      <c r="J358">
        <v>1</v>
      </c>
      <c r="K358">
        <v>30</v>
      </c>
      <c r="L358">
        <v>18600</v>
      </c>
      <c r="M358">
        <v>0.03</v>
      </c>
      <c r="N358">
        <v>18042</v>
      </c>
      <c r="O358" s="11" t="s">
        <v>2866</v>
      </c>
      <c r="P358" s="7">
        <f t="shared" si="15"/>
        <v>5</v>
      </c>
      <c r="Q358" s="7">
        <f t="shared" si="16"/>
        <v>0</v>
      </c>
      <c r="R358" s="7">
        <f t="shared" si="17"/>
        <v>30</v>
      </c>
    </row>
    <row r="359" spans="5:18" x14ac:dyDescent="0.3">
      <c r="E359" s="1">
        <v>33</v>
      </c>
      <c r="F359" t="s">
        <v>2527</v>
      </c>
      <c r="G359" t="s">
        <v>2477</v>
      </c>
      <c r="H359" t="s">
        <v>2528</v>
      </c>
      <c r="I359">
        <v>1994</v>
      </c>
      <c r="J359">
        <v>1</v>
      </c>
      <c r="K359">
        <v>12</v>
      </c>
      <c r="L359">
        <v>23928</v>
      </c>
      <c r="M359">
        <v>0.03</v>
      </c>
      <c r="N359">
        <v>23210.16</v>
      </c>
      <c r="O359" s="11" t="s">
        <v>2867</v>
      </c>
      <c r="P359" s="7">
        <f t="shared" si="15"/>
        <v>2</v>
      </c>
      <c r="Q359" s="7">
        <f t="shared" si="16"/>
        <v>1</v>
      </c>
      <c r="R359" s="7">
        <f t="shared" si="17"/>
        <v>12</v>
      </c>
    </row>
    <row r="360" spans="5:18" x14ac:dyDescent="0.3">
      <c r="E360" s="1">
        <v>49</v>
      </c>
      <c r="F360" t="s">
        <v>2520</v>
      </c>
      <c r="G360" t="s">
        <v>2521</v>
      </c>
      <c r="H360" t="s">
        <v>2522</v>
      </c>
      <c r="I360">
        <v>617</v>
      </c>
      <c r="J360">
        <v>1</v>
      </c>
      <c r="K360">
        <v>25</v>
      </c>
      <c r="L360">
        <v>15425</v>
      </c>
      <c r="M360">
        <v>0</v>
      </c>
      <c r="N360">
        <v>15425</v>
      </c>
      <c r="O360" s="11" t="s">
        <v>2868</v>
      </c>
      <c r="P360" s="7">
        <f t="shared" si="15"/>
        <v>5</v>
      </c>
      <c r="Q360" s="7">
        <f t="shared" si="16"/>
        <v>0</v>
      </c>
      <c r="R360" s="7">
        <f t="shared" si="17"/>
        <v>25</v>
      </c>
    </row>
    <row r="361" spans="5:18" x14ac:dyDescent="0.3">
      <c r="E361" s="1">
        <v>19</v>
      </c>
      <c r="F361" t="s">
        <v>2648</v>
      </c>
      <c r="G361" t="s">
        <v>2489</v>
      </c>
      <c r="H361" t="s">
        <v>2649</v>
      </c>
      <c r="I361">
        <v>1879</v>
      </c>
      <c r="J361">
        <v>0.5</v>
      </c>
      <c r="K361">
        <v>15</v>
      </c>
      <c r="L361">
        <v>28185</v>
      </c>
      <c r="M361">
        <v>0.03</v>
      </c>
      <c r="N361">
        <v>27339.45</v>
      </c>
      <c r="O361" s="11" t="s">
        <v>2869</v>
      </c>
      <c r="P361" s="7">
        <f t="shared" si="15"/>
        <v>6</v>
      </c>
      <c r="Q361" s="7">
        <f t="shared" si="16"/>
        <v>0</v>
      </c>
      <c r="R361" s="7">
        <f t="shared" si="17"/>
        <v>7.5</v>
      </c>
    </row>
    <row r="362" spans="5:18" x14ac:dyDescent="0.3">
      <c r="E362" s="1">
        <v>4</v>
      </c>
      <c r="F362" t="s">
        <v>2493</v>
      </c>
      <c r="G362" t="s">
        <v>2494</v>
      </c>
      <c r="H362" t="s">
        <v>2574</v>
      </c>
      <c r="I362">
        <v>2211</v>
      </c>
      <c r="J362">
        <v>1</v>
      </c>
      <c r="K362">
        <v>25</v>
      </c>
      <c r="L362">
        <v>55275</v>
      </c>
      <c r="M362">
        <v>0.09</v>
      </c>
      <c r="N362">
        <v>50300.25</v>
      </c>
      <c r="O362" s="11" t="s">
        <v>2870</v>
      </c>
      <c r="P362" s="7">
        <f t="shared" si="15"/>
        <v>7</v>
      </c>
      <c r="Q362" s="7">
        <f t="shared" si="16"/>
        <v>1</v>
      </c>
      <c r="R362" s="7">
        <f t="shared" si="17"/>
        <v>25</v>
      </c>
    </row>
    <row r="363" spans="5:18" x14ac:dyDescent="0.3">
      <c r="E363" s="1">
        <v>3</v>
      </c>
      <c r="F363" t="s">
        <v>2513</v>
      </c>
      <c r="G363" t="s">
        <v>2510</v>
      </c>
      <c r="H363" t="s">
        <v>2510</v>
      </c>
      <c r="I363">
        <v>807</v>
      </c>
      <c r="J363">
        <v>0.5</v>
      </c>
      <c r="K363">
        <v>18</v>
      </c>
      <c r="L363">
        <v>14526</v>
      </c>
      <c r="M363">
        <v>0</v>
      </c>
      <c r="N363">
        <v>14526</v>
      </c>
      <c r="O363" s="11" t="s">
        <v>2871</v>
      </c>
      <c r="P363" s="7">
        <f t="shared" si="15"/>
        <v>2</v>
      </c>
      <c r="Q363" s="7">
        <f t="shared" si="16"/>
        <v>0</v>
      </c>
      <c r="R363" s="7">
        <f t="shared" si="17"/>
        <v>9</v>
      </c>
    </row>
    <row r="364" spans="5:18" x14ac:dyDescent="0.3">
      <c r="E364" s="1">
        <v>41</v>
      </c>
      <c r="F364" t="s">
        <v>2505</v>
      </c>
      <c r="G364" t="s">
        <v>2494</v>
      </c>
      <c r="H364" t="s">
        <v>2494</v>
      </c>
      <c r="I364">
        <v>699</v>
      </c>
      <c r="J364">
        <v>1</v>
      </c>
      <c r="K364">
        <v>10</v>
      </c>
      <c r="L364">
        <v>6990</v>
      </c>
      <c r="M364">
        <v>0</v>
      </c>
      <c r="N364">
        <v>6990</v>
      </c>
      <c r="O364" s="11" t="s">
        <v>2872</v>
      </c>
      <c r="P364" s="7">
        <f t="shared" si="15"/>
        <v>2</v>
      </c>
      <c r="Q364" s="7">
        <f t="shared" si="16"/>
        <v>0</v>
      </c>
      <c r="R364" s="7">
        <f t="shared" si="17"/>
        <v>10</v>
      </c>
    </row>
    <row r="365" spans="5:18" x14ac:dyDescent="0.3">
      <c r="E365" s="1">
        <v>53</v>
      </c>
      <c r="F365" t="s">
        <v>2484</v>
      </c>
      <c r="G365" t="s">
        <v>2485</v>
      </c>
      <c r="H365" t="s">
        <v>2486</v>
      </c>
      <c r="I365">
        <v>1923</v>
      </c>
      <c r="J365">
        <v>0.5</v>
      </c>
      <c r="K365">
        <v>35</v>
      </c>
      <c r="L365">
        <v>67305</v>
      </c>
      <c r="M365">
        <v>0.06</v>
      </c>
      <c r="N365">
        <v>63266.7</v>
      </c>
      <c r="O365" s="11" t="s">
        <v>2873</v>
      </c>
      <c r="P365" s="7">
        <f t="shared" si="15"/>
        <v>3</v>
      </c>
      <c r="Q365" s="7">
        <f t="shared" si="16"/>
        <v>1</v>
      </c>
      <c r="R365" s="7">
        <f t="shared" si="17"/>
        <v>17.5</v>
      </c>
    </row>
    <row r="366" spans="5:18" x14ac:dyDescent="0.3">
      <c r="E366" s="1">
        <v>34</v>
      </c>
      <c r="F366" t="s">
        <v>2540</v>
      </c>
      <c r="G366" t="s">
        <v>2485</v>
      </c>
      <c r="H366" t="s">
        <v>2541</v>
      </c>
      <c r="I366">
        <v>2199</v>
      </c>
      <c r="J366">
        <v>0.5</v>
      </c>
      <c r="K366">
        <v>60</v>
      </c>
      <c r="L366">
        <v>131940</v>
      </c>
      <c r="M366">
        <v>0.15</v>
      </c>
      <c r="N366">
        <v>112149</v>
      </c>
      <c r="O366" s="11" t="s">
        <v>2874</v>
      </c>
      <c r="P366" s="7">
        <f t="shared" si="15"/>
        <v>6</v>
      </c>
      <c r="Q366" s="7">
        <f t="shared" si="16"/>
        <v>0</v>
      </c>
      <c r="R366" s="7">
        <f t="shared" si="17"/>
        <v>30</v>
      </c>
    </row>
    <row r="367" spans="5:18" x14ac:dyDescent="0.3">
      <c r="E367" s="1">
        <v>44</v>
      </c>
      <c r="F367" t="s">
        <v>2533</v>
      </c>
      <c r="G367" t="s">
        <v>2489</v>
      </c>
      <c r="H367" t="s">
        <v>2534</v>
      </c>
      <c r="I367">
        <v>1386</v>
      </c>
      <c r="J367">
        <v>0.5</v>
      </c>
      <c r="K367">
        <v>20</v>
      </c>
      <c r="L367">
        <v>27720</v>
      </c>
      <c r="M367">
        <v>0.03</v>
      </c>
      <c r="N367">
        <v>26888.400000000001</v>
      </c>
      <c r="O367" s="11" t="s">
        <v>2875</v>
      </c>
      <c r="P367" s="7">
        <f t="shared" si="15"/>
        <v>6</v>
      </c>
      <c r="Q367" s="7">
        <f t="shared" si="16"/>
        <v>0</v>
      </c>
      <c r="R367" s="7">
        <f t="shared" si="17"/>
        <v>10</v>
      </c>
    </row>
    <row r="368" spans="5:18" x14ac:dyDescent="0.3">
      <c r="E368" s="1">
        <v>36</v>
      </c>
      <c r="F368" t="s">
        <v>2549</v>
      </c>
      <c r="G368" t="s">
        <v>2489</v>
      </c>
      <c r="H368" t="s">
        <v>2550</v>
      </c>
      <c r="I368">
        <v>912</v>
      </c>
      <c r="J368">
        <v>0.5</v>
      </c>
      <c r="K368">
        <v>15</v>
      </c>
      <c r="L368">
        <v>13680</v>
      </c>
      <c r="M368">
        <v>0</v>
      </c>
      <c r="N368">
        <v>13680</v>
      </c>
      <c r="O368" s="11" t="s">
        <v>2876</v>
      </c>
      <c r="P368" s="7">
        <f t="shared" si="15"/>
        <v>3</v>
      </c>
      <c r="Q368" s="7">
        <f t="shared" si="16"/>
        <v>0</v>
      </c>
      <c r="R368" s="7">
        <f t="shared" si="17"/>
        <v>7.5</v>
      </c>
    </row>
    <row r="369" spans="5:18" x14ac:dyDescent="0.3">
      <c r="E369" s="1">
        <v>13</v>
      </c>
      <c r="F369" t="s">
        <v>2545</v>
      </c>
      <c r="G369" t="s">
        <v>2510</v>
      </c>
      <c r="H369" t="s">
        <v>2537</v>
      </c>
      <c r="I369">
        <v>759</v>
      </c>
      <c r="J369">
        <v>1</v>
      </c>
      <c r="K369">
        <v>14</v>
      </c>
      <c r="L369">
        <v>10626</v>
      </c>
      <c r="M369">
        <v>0</v>
      </c>
      <c r="N369">
        <v>10626</v>
      </c>
      <c r="O369" s="11" t="s">
        <v>2877</v>
      </c>
      <c r="P369" s="7">
        <f t="shared" si="15"/>
        <v>7</v>
      </c>
      <c r="Q369" s="7">
        <f t="shared" si="16"/>
        <v>0</v>
      </c>
      <c r="R369" s="7">
        <f t="shared" si="17"/>
        <v>14</v>
      </c>
    </row>
    <row r="370" spans="5:18" x14ac:dyDescent="0.3">
      <c r="E370" s="1">
        <v>20</v>
      </c>
      <c r="F370" t="s">
        <v>2480</v>
      </c>
      <c r="G370" t="s">
        <v>2481</v>
      </c>
      <c r="H370" t="s">
        <v>2482</v>
      </c>
      <c r="I370">
        <v>2198</v>
      </c>
      <c r="J370">
        <v>1</v>
      </c>
      <c r="K370">
        <v>35</v>
      </c>
      <c r="L370">
        <v>76930</v>
      </c>
      <c r="M370">
        <v>0.12</v>
      </c>
      <c r="N370">
        <v>67698.399999999994</v>
      </c>
      <c r="O370" s="11" t="s">
        <v>2878</v>
      </c>
      <c r="P370" s="7">
        <f t="shared" si="15"/>
        <v>5</v>
      </c>
      <c r="Q370" s="7">
        <f t="shared" si="16"/>
        <v>0</v>
      </c>
      <c r="R370" s="7">
        <f t="shared" si="17"/>
        <v>35</v>
      </c>
    </row>
    <row r="371" spans="5:18" x14ac:dyDescent="0.3">
      <c r="E371" s="1">
        <v>4</v>
      </c>
      <c r="F371" t="s">
        <v>2493</v>
      </c>
      <c r="G371" t="s">
        <v>2494</v>
      </c>
      <c r="H371" t="s">
        <v>2574</v>
      </c>
      <c r="I371">
        <v>2211</v>
      </c>
      <c r="J371">
        <v>1</v>
      </c>
      <c r="K371">
        <v>25</v>
      </c>
      <c r="L371">
        <v>55275</v>
      </c>
      <c r="M371">
        <v>0.09</v>
      </c>
      <c r="N371">
        <v>50300.25</v>
      </c>
      <c r="O371" s="11" t="s">
        <v>2879</v>
      </c>
      <c r="P371" s="7">
        <f t="shared" si="15"/>
        <v>2</v>
      </c>
      <c r="Q371" s="7">
        <f t="shared" si="16"/>
        <v>0</v>
      </c>
      <c r="R371" s="7">
        <f t="shared" si="17"/>
        <v>25</v>
      </c>
    </row>
    <row r="372" spans="5:18" x14ac:dyDescent="0.3">
      <c r="E372" s="1">
        <v>17</v>
      </c>
      <c r="F372" t="s">
        <v>2517</v>
      </c>
      <c r="G372" t="s">
        <v>2510</v>
      </c>
      <c r="H372" t="s">
        <v>2518</v>
      </c>
      <c r="I372">
        <v>967</v>
      </c>
      <c r="J372">
        <v>1</v>
      </c>
      <c r="K372">
        <v>12</v>
      </c>
      <c r="L372">
        <v>11604</v>
      </c>
      <c r="M372">
        <v>0</v>
      </c>
      <c r="N372">
        <v>11604</v>
      </c>
      <c r="O372" s="11" t="s">
        <v>2880</v>
      </c>
      <c r="P372" s="7">
        <f t="shared" si="15"/>
        <v>2</v>
      </c>
      <c r="Q372" s="7">
        <f t="shared" si="16"/>
        <v>1</v>
      </c>
      <c r="R372" s="7">
        <f t="shared" si="17"/>
        <v>12</v>
      </c>
    </row>
    <row r="373" spans="5:18" x14ac:dyDescent="0.3">
      <c r="E373" s="1">
        <v>49</v>
      </c>
      <c r="F373" t="s">
        <v>2520</v>
      </c>
      <c r="G373" t="s">
        <v>2521</v>
      </c>
      <c r="H373" t="s">
        <v>2522</v>
      </c>
      <c r="I373">
        <v>617</v>
      </c>
      <c r="J373">
        <v>1</v>
      </c>
      <c r="K373">
        <v>25</v>
      </c>
      <c r="L373">
        <v>15425</v>
      </c>
      <c r="M373">
        <v>0</v>
      </c>
      <c r="N373">
        <v>15425</v>
      </c>
      <c r="O373" s="11" t="s">
        <v>2881</v>
      </c>
      <c r="P373" s="7">
        <f t="shared" si="15"/>
        <v>6</v>
      </c>
      <c r="Q373" s="7">
        <f t="shared" si="16"/>
        <v>0</v>
      </c>
      <c r="R373" s="7">
        <f t="shared" si="17"/>
        <v>25</v>
      </c>
    </row>
    <row r="374" spans="5:18" x14ac:dyDescent="0.3">
      <c r="E374" s="1">
        <v>4</v>
      </c>
      <c r="F374" t="s">
        <v>2493</v>
      </c>
      <c r="G374" t="s">
        <v>2494</v>
      </c>
      <c r="H374" t="s">
        <v>2574</v>
      </c>
      <c r="I374">
        <v>2211</v>
      </c>
      <c r="J374">
        <v>1</v>
      </c>
      <c r="K374">
        <v>25</v>
      </c>
      <c r="L374">
        <v>55275</v>
      </c>
      <c r="M374">
        <v>0.09</v>
      </c>
      <c r="N374">
        <v>50300.25</v>
      </c>
      <c r="O374" s="11" t="s">
        <v>2882</v>
      </c>
      <c r="P374" s="7">
        <f t="shared" si="15"/>
        <v>5</v>
      </c>
      <c r="Q374" s="7">
        <f t="shared" si="16"/>
        <v>0</v>
      </c>
      <c r="R374" s="7">
        <f t="shared" si="17"/>
        <v>25</v>
      </c>
    </row>
    <row r="375" spans="5:18" x14ac:dyDescent="0.3">
      <c r="E375" s="1">
        <v>16</v>
      </c>
      <c r="F375" t="s">
        <v>2631</v>
      </c>
      <c r="G375" t="s">
        <v>2624</v>
      </c>
      <c r="H375" t="s">
        <v>2632</v>
      </c>
      <c r="I375">
        <v>843</v>
      </c>
      <c r="J375">
        <v>1</v>
      </c>
      <c r="K375">
        <v>5</v>
      </c>
      <c r="L375">
        <v>4215</v>
      </c>
      <c r="M375">
        <v>0</v>
      </c>
      <c r="N375">
        <v>4215</v>
      </c>
      <c r="O375" s="11" t="s">
        <v>2532</v>
      </c>
      <c r="P375" s="7">
        <f t="shared" si="15"/>
        <v>6</v>
      </c>
      <c r="Q375" s="7">
        <f t="shared" si="16"/>
        <v>1</v>
      </c>
      <c r="R375" s="7">
        <f t="shared" si="17"/>
        <v>5</v>
      </c>
    </row>
    <row r="376" spans="5:18" x14ac:dyDescent="0.3">
      <c r="E376" s="1">
        <v>37</v>
      </c>
      <c r="F376" t="s">
        <v>2493</v>
      </c>
      <c r="G376" t="s">
        <v>2494</v>
      </c>
      <c r="H376" t="s">
        <v>2495</v>
      </c>
      <c r="I376">
        <v>2211</v>
      </c>
      <c r="J376">
        <v>1</v>
      </c>
      <c r="K376">
        <v>25</v>
      </c>
      <c r="L376">
        <v>55275</v>
      </c>
      <c r="M376">
        <v>0.09</v>
      </c>
      <c r="N376">
        <v>50300.25</v>
      </c>
      <c r="O376" s="11" t="s">
        <v>2504</v>
      </c>
      <c r="P376" s="7">
        <f t="shared" si="15"/>
        <v>6</v>
      </c>
      <c r="Q376" s="7">
        <f t="shared" si="16"/>
        <v>0</v>
      </c>
      <c r="R376" s="7">
        <f t="shared" si="17"/>
        <v>25</v>
      </c>
    </row>
    <row r="377" spans="5:18" x14ac:dyDescent="0.3">
      <c r="E377" s="1">
        <v>39</v>
      </c>
      <c r="F377" t="s">
        <v>2484</v>
      </c>
      <c r="G377" t="s">
        <v>2485</v>
      </c>
      <c r="H377" t="s">
        <v>2486</v>
      </c>
      <c r="I377">
        <v>1923</v>
      </c>
      <c r="J377">
        <v>0.5</v>
      </c>
      <c r="K377">
        <v>25</v>
      </c>
      <c r="L377">
        <v>48075</v>
      </c>
      <c r="M377">
        <v>0.06</v>
      </c>
      <c r="N377">
        <v>45190.5</v>
      </c>
      <c r="O377" s="11" t="s">
        <v>2883</v>
      </c>
      <c r="P377" s="7">
        <f t="shared" si="15"/>
        <v>6</v>
      </c>
      <c r="Q377" s="7">
        <f t="shared" si="16"/>
        <v>0</v>
      </c>
      <c r="R377" s="7">
        <f t="shared" si="17"/>
        <v>12.5</v>
      </c>
    </row>
    <row r="378" spans="5:18" x14ac:dyDescent="0.3">
      <c r="E378" s="1">
        <v>42</v>
      </c>
      <c r="F378" t="s">
        <v>2524</v>
      </c>
      <c r="G378" t="s">
        <v>2485</v>
      </c>
      <c r="H378" t="s">
        <v>2525</v>
      </c>
      <c r="I378">
        <v>800</v>
      </c>
      <c r="J378">
        <v>0.5</v>
      </c>
      <c r="K378">
        <v>25</v>
      </c>
      <c r="L378">
        <v>20000</v>
      </c>
      <c r="M378">
        <v>0.03</v>
      </c>
      <c r="N378">
        <v>19400</v>
      </c>
      <c r="O378" s="11" t="s">
        <v>2790</v>
      </c>
      <c r="P378" s="7">
        <f t="shared" si="15"/>
        <v>2</v>
      </c>
      <c r="Q378" s="7">
        <f t="shared" si="16"/>
        <v>0</v>
      </c>
      <c r="R378" s="7">
        <f t="shared" si="17"/>
        <v>12.5</v>
      </c>
    </row>
    <row r="379" spans="5:18" x14ac:dyDescent="0.3">
      <c r="E379" s="1">
        <v>30</v>
      </c>
      <c r="F379" t="s">
        <v>2497</v>
      </c>
      <c r="G379" t="s">
        <v>2498</v>
      </c>
      <c r="H379" t="s">
        <v>2499</v>
      </c>
      <c r="I379">
        <v>1730</v>
      </c>
      <c r="J379">
        <v>0.5</v>
      </c>
      <c r="K379">
        <v>5</v>
      </c>
      <c r="L379">
        <v>8650</v>
      </c>
      <c r="M379">
        <v>0</v>
      </c>
      <c r="N379">
        <v>8650</v>
      </c>
      <c r="O379" s="11" t="s">
        <v>2884</v>
      </c>
      <c r="P379" s="7">
        <f t="shared" si="15"/>
        <v>5</v>
      </c>
      <c r="Q379" s="7">
        <f t="shared" si="16"/>
        <v>0</v>
      </c>
      <c r="R379" s="7">
        <f t="shared" si="17"/>
        <v>2.5</v>
      </c>
    </row>
    <row r="380" spans="5:18" x14ac:dyDescent="0.3">
      <c r="E380" s="1">
        <v>19</v>
      </c>
      <c r="F380" t="s">
        <v>2648</v>
      </c>
      <c r="G380" t="s">
        <v>2489</v>
      </c>
      <c r="H380" t="s">
        <v>2649</v>
      </c>
      <c r="I380">
        <v>1879</v>
      </c>
      <c r="J380">
        <v>0.5</v>
      </c>
      <c r="K380">
        <v>15</v>
      </c>
      <c r="L380">
        <v>28185</v>
      </c>
      <c r="M380">
        <v>0.03</v>
      </c>
      <c r="N380">
        <v>27339.45</v>
      </c>
      <c r="O380" s="11" t="s">
        <v>2885</v>
      </c>
      <c r="P380" s="7">
        <f t="shared" si="15"/>
        <v>2</v>
      </c>
      <c r="Q380" s="7">
        <f t="shared" si="16"/>
        <v>0</v>
      </c>
      <c r="R380" s="7">
        <f t="shared" si="17"/>
        <v>7.5</v>
      </c>
    </row>
    <row r="381" spans="5:18" x14ac:dyDescent="0.3">
      <c r="E381" s="1">
        <v>8</v>
      </c>
      <c r="F381" t="s">
        <v>2488</v>
      </c>
      <c r="G381" t="s">
        <v>2489</v>
      </c>
      <c r="H381" t="s">
        <v>2490</v>
      </c>
      <c r="I381">
        <v>847</v>
      </c>
      <c r="J381">
        <v>0.5</v>
      </c>
      <c r="K381">
        <v>15</v>
      </c>
      <c r="L381">
        <v>12705</v>
      </c>
      <c r="M381">
        <v>0</v>
      </c>
      <c r="N381">
        <v>12705</v>
      </c>
      <c r="O381" s="11" t="s">
        <v>2506</v>
      </c>
      <c r="P381" s="7">
        <f t="shared" si="15"/>
        <v>4</v>
      </c>
      <c r="Q381" s="7">
        <f t="shared" si="16"/>
        <v>1</v>
      </c>
      <c r="R381" s="7">
        <f t="shared" si="17"/>
        <v>7.5</v>
      </c>
    </row>
    <row r="382" spans="5:18" x14ac:dyDescent="0.3">
      <c r="E382" s="1">
        <v>34</v>
      </c>
      <c r="F382" t="s">
        <v>2540</v>
      </c>
      <c r="G382" t="s">
        <v>2485</v>
      </c>
      <c r="H382" t="s">
        <v>2541</v>
      </c>
      <c r="I382">
        <v>2199</v>
      </c>
      <c r="J382">
        <v>0.5</v>
      </c>
      <c r="K382">
        <v>60</v>
      </c>
      <c r="L382">
        <v>131940</v>
      </c>
      <c r="M382">
        <v>0.15</v>
      </c>
      <c r="N382">
        <v>112149</v>
      </c>
      <c r="O382" s="11" t="s">
        <v>2771</v>
      </c>
      <c r="P382" s="7">
        <f t="shared" si="15"/>
        <v>5</v>
      </c>
      <c r="Q382" s="7">
        <f t="shared" si="16"/>
        <v>0</v>
      </c>
      <c r="R382" s="7">
        <f t="shared" si="17"/>
        <v>30</v>
      </c>
    </row>
    <row r="383" spans="5:18" x14ac:dyDescent="0.3">
      <c r="E383" s="1">
        <v>11</v>
      </c>
      <c r="F383" t="s">
        <v>2536</v>
      </c>
      <c r="G383" t="s">
        <v>2510</v>
      </c>
      <c r="H383" t="s">
        <v>2568</v>
      </c>
      <c r="I383">
        <v>3197</v>
      </c>
      <c r="J383">
        <v>1</v>
      </c>
      <c r="K383">
        <v>10</v>
      </c>
      <c r="L383">
        <v>31970</v>
      </c>
      <c r="M383">
        <v>0</v>
      </c>
      <c r="N383">
        <v>31970</v>
      </c>
      <c r="O383" s="11" t="s">
        <v>2542</v>
      </c>
      <c r="P383" s="7">
        <f t="shared" si="15"/>
        <v>2</v>
      </c>
      <c r="Q383" s="7">
        <f t="shared" si="16"/>
        <v>0</v>
      </c>
      <c r="R383" s="7">
        <f t="shared" si="17"/>
        <v>10</v>
      </c>
    </row>
    <row r="384" spans="5:18" x14ac:dyDescent="0.3">
      <c r="E384" s="1">
        <v>11</v>
      </c>
      <c r="F384" t="s">
        <v>2536</v>
      </c>
      <c r="G384" t="s">
        <v>2510</v>
      </c>
      <c r="H384" t="s">
        <v>2568</v>
      </c>
      <c r="I384">
        <v>3197</v>
      </c>
      <c r="J384">
        <v>1</v>
      </c>
      <c r="K384">
        <v>10</v>
      </c>
      <c r="L384">
        <v>31970</v>
      </c>
      <c r="M384">
        <v>0</v>
      </c>
      <c r="N384">
        <v>31970</v>
      </c>
      <c r="O384" s="11" t="s">
        <v>2886</v>
      </c>
      <c r="P384" s="7">
        <f t="shared" si="15"/>
        <v>4</v>
      </c>
      <c r="Q384" s="7">
        <f t="shared" si="16"/>
        <v>0</v>
      </c>
      <c r="R384" s="7">
        <f t="shared" si="17"/>
        <v>10</v>
      </c>
    </row>
    <row r="385" spans="5:18" x14ac:dyDescent="0.3">
      <c r="E385" s="1">
        <v>30</v>
      </c>
      <c r="F385" t="s">
        <v>2497</v>
      </c>
      <c r="G385" t="s">
        <v>2498</v>
      </c>
      <c r="H385" t="s">
        <v>2499</v>
      </c>
      <c r="I385">
        <v>1730</v>
      </c>
      <c r="J385">
        <v>0.5</v>
      </c>
      <c r="K385">
        <v>5</v>
      </c>
      <c r="L385">
        <v>8650</v>
      </c>
      <c r="M385">
        <v>0</v>
      </c>
      <c r="N385">
        <v>8650</v>
      </c>
      <c r="O385" s="11" t="s">
        <v>2887</v>
      </c>
      <c r="P385" s="7">
        <f t="shared" si="15"/>
        <v>4</v>
      </c>
      <c r="Q385" s="7">
        <f t="shared" si="16"/>
        <v>0</v>
      </c>
      <c r="R385" s="7">
        <f t="shared" si="17"/>
        <v>2.5</v>
      </c>
    </row>
    <row r="386" spans="5:18" x14ac:dyDescent="0.3">
      <c r="E386" s="1">
        <v>48</v>
      </c>
      <c r="F386" t="s">
        <v>2540</v>
      </c>
      <c r="G386" t="s">
        <v>2485</v>
      </c>
      <c r="H386" t="s">
        <v>2541</v>
      </c>
      <c r="I386">
        <v>2199</v>
      </c>
      <c r="J386">
        <v>0.5</v>
      </c>
      <c r="K386">
        <v>55</v>
      </c>
      <c r="L386">
        <v>120945</v>
      </c>
      <c r="M386">
        <v>0.15</v>
      </c>
      <c r="N386">
        <v>102803.25</v>
      </c>
      <c r="O386" s="11" t="s">
        <v>2862</v>
      </c>
      <c r="P386" s="7">
        <f t="shared" si="15"/>
        <v>4</v>
      </c>
      <c r="Q386" s="7">
        <f t="shared" si="16"/>
        <v>1</v>
      </c>
      <c r="R386" s="7">
        <f t="shared" si="17"/>
        <v>27.5</v>
      </c>
    </row>
    <row r="387" spans="5:18" x14ac:dyDescent="0.3">
      <c r="E387" s="1">
        <v>36</v>
      </c>
      <c r="F387" t="s">
        <v>2549</v>
      </c>
      <c r="G387" t="s">
        <v>2489</v>
      </c>
      <c r="H387" t="s">
        <v>2550</v>
      </c>
      <c r="I387">
        <v>912</v>
      </c>
      <c r="J387">
        <v>0.5</v>
      </c>
      <c r="K387">
        <v>15</v>
      </c>
      <c r="L387">
        <v>13680</v>
      </c>
      <c r="M387">
        <v>0</v>
      </c>
      <c r="N387">
        <v>13680</v>
      </c>
      <c r="O387" s="11" t="s">
        <v>2888</v>
      </c>
      <c r="P387" s="7">
        <f t="shared" si="15"/>
        <v>4</v>
      </c>
      <c r="Q387" s="7">
        <f t="shared" si="16"/>
        <v>0</v>
      </c>
      <c r="R387" s="7">
        <f t="shared" si="17"/>
        <v>7.5</v>
      </c>
    </row>
    <row r="388" spans="5:18" x14ac:dyDescent="0.3">
      <c r="E388" s="1">
        <v>12</v>
      </c>
      <c r="F388" t="s">
        <v>2533</v>
      </c>
      <c r="G388" t="s">
        <v>2489</v>
      </c>
      <c r="H388" t="s">
        <v>2534</v>
      </c>
      <c r="I388">
        <v>1386</v>
      </c>
      <c r="J388">
        <v>0.5</v>
      </c>
      <c r="K388">
        <v>20</v>
      </c>
      <c r="L388">
        <v>27720</v>
      </c>
      <c r="M388">
        <v>0.03</v>
      </c>
      <c r="N388">
        <v>26888.400000000001</v>
      </c>
      <c r="O388" s="11" t="s">
        <v>2889</v>
      </c>
      <c r="P388" s="7">
        <f t="shared" si="15"/>
        <v>3</v>
      </c>
      <c r="Q388" s="7">
        <f t="shared" si="16"/>
        <v>0</v>
      </c>
      <c r="R388" s="7">
        <f t="shared" si="17"/>
        <v>10</v>
      </c>
    </row>
    <row r="389" spans="5:18" x14ac:dyDescent="0.3">
      <c r="E389" s="1">
        <v>3</v>
      </c>
      <c r="F389" t="s">
        <v>2513</v>
      </c>
      <c r="G389" t="s">
        <v>2510</v>
      </c>
      <c r="H389" t="s">
        <v>2510</v>
      </c>
      <c r="I389">
        <v>807</v>
      </c>
      <c r="J389">
        <v>0.5</v>
      </c>
      <c r="K389">
        <v>18</v>
      </c>
      <c r="L389">
        <v>14526</v>
      </c>
      <c r="M389">
        <v>0</v>
      </c>
      <c r="N389">
        <v>14526</v>
      </c>
      <c r="O389" s="11" t="s">
        <v>2890</v>
      </c>
      <c r="P389" s="7">
        <f t="shared" si="15"/>
        <v>2</v>
      </c>
      <c r="Q389" s="7">
        <f t="shared" si="16"/>
        <v>1</v>
      </c>
      <c r="R389" s="7">
        <f t="shared" si="17"/>
        <v>9</v>
      </c>
    </row>
    <row r="390" spans="5:18" x14ac:dyDescent="0.3">
      <c r="E390" s="1">
        <v>6</v>
      </c>
      <c r="F390" t="s">
        <v>2554</v>
      </c>
      <c r="G390" t="s">
        <v>2510</v>
      </c>
      <c r="H390" t="s">
        <v>2555</v>
      </c>
      <c r="I390">
        <v>3197</v>
      </c>
      <c r="J390">
        <v>1</v>
      </c>
      <c r="K390">
        <v>6</v>
      </c>
      <c r="L390">
        <v>19182</v>
      </c>
      <c r="M390">
        <v>0.03</v>
      </c>
      <c r="N390">
        <v>18606.54</v>
      </c>
      <c r="O390" s="11" t="s">
        <v>2891</v>
      </c>
      <c r="P390" s="7">
        <f t="shared" ref="P390:P420" si="18">WEEKDAY(O390,2)</f>
        <v>7</v>
      </c>
      <c r="Q390" s="7">
        <f t="shared" ref="Q390:Q420" si="19">IF((O390&gt;="2017-09-24")*(O390&lt;="2019-12-02"),1,0)</f>
        <v>1</v>
      </c>
      <c r="R390" s="7">
        <f t="shared" ref="R390:R420" si="20">J390*K390</f>
        <v>6</v>
      </c>
    </row>
    <row r="391" spans="5:18" x14ac:dyDescent="0.3">
      <c r="E391" s="1">
        <v>40</v>
      </c>
      <c r="F391" t="s">
        <v>2488</v>
      </c>
      <c r="G391" t="s">
        <v>2489</v>
      </c>
      <c r="H391" t="s">
        <v>2490</v>
      </c>
      <c r="I391">
        <v>847</v>
      </c>
      <c r="J391">
        <v>0.5</v>
      </c>
      <c r="K391">
        <v>15</v>
      </c>
      <c r="L391">
        <v>12705</v>
      </c>
      <c r="M391">
        <v>0</v>
      </c>
      <c r="N391">
        <v>12705</v>
      </c>
      <c r="O391" s="11" t="s">
        <v>2892</v>
      </c>
      <c r="P391" s="7">
        <f t="shared" si="18"/>
        <v>5</v>
      </c>
      <c r="Q391" s="7">
        <f t="shared" si="19"/>
        <v>0</v>
      </c>
      <c r="R391" s="7">
        <f t="shared" si="20"/>
        <v>7.5</v>
      </c>
    </row>
    <row r="392" spans="5:18" x14ac:dyDescent="0.3">
      <c r="E392" s="1">
        <v>10</v>
      </c>
      <c r="F392" t="s">
        <v>2524</v>
      </c>
      <c r="G392" t="s">
        <v>2485</v>
      </c>
      <c r="H392" t="s">
        <v>2525</v>
      </c>
      <c r="I392">
        <v>800</v>
      </c>
      <c r="J392">
        <v>0.5</v>
      </c>
      <c r="K392">
        <v>25</v>
      </c>
      <c r="L392">
        <v>20000</v>
      </c>
      <c r="M392">
        <v>0.03</v>
      </c>
      <c r="N392">
        <v>19400</v>
      </c>
      <c r="O392" s="11" t="s">
        <v>2893</v>
      </c>
      <c r="P392" s="7">
        <f t="shared" si="18"/>
        <v>6</v>
      </c>
      <c r="Q392" s="7">
        <f t="shared" si="19"/>
        <v>0</v>
      </c>
      <c r="R392" s="7">
        <f t="shared" si="20"/>
        <v>12.5</v>
      </c>
    </row>
    <row r="393" spans="5:18" x14ac:dyDescent="0.3">
      <c r="E393" s="1">
        <v>37</v>
      </c>
      <c r="F393" t="s">
        <v>2493</v>
      </c>
      <c r="G393" t="s">
        <v>2494</v>
      </c>
      <c r="H393" t="s">
        <v>2495</v>
      </c>
      <c r="I393">
        <v>2211</v>
      </c>
      <c r="J393">
        <v>1</v>
      </c>
      <c r="K393">
        <v>25</v>
      </c>
      <c r="L393">
        <v>55275</v>
      </c>
      <c r="M393">
        <v>0.09</v>
      </c>
      <c r="N393">
        <v>50300.25</v>
      </c>
      <c r="O393" s="11" t="s">
        <v>2848</v>
      </c>
      <c r="P393" s="7">
        <f t="shared" si="18"/>
        <v>6</v>
      </c>
      <c r="Q393" s="7">
        <f t="shared" si="19"/>
        <v>1</v>
      </c>
      <c r="R393" s="7">
        <f t="shared" si="20"/>
        <v>25</v>
      </c>
    </row>
    <row r="394" spans="5:18" x14ac:dyDescent="0.3">
      <c r="E394" s="1">
        <v>46</v>
      </c>
      <c r="F394" t="s">
        <v>2515</v>
      </c>
      <c r="G394" t="s">
        <v>2498</v>
      </c>
      <c r="H394" t="s">
        <v>2498</v>
      </c>
      <c r="I394">
        <v>770</v>
      </c>
      <c r="J394">
        <v>0.5</v>
      </c>
      <c r="K394">
        <v>20</v>
      </c>
      <c r="L394">
        <v>15400</v>
      </c>
      <c r="M394">
        <v>0.03</v>
      </c>
      <c r="N394">
        <v>14938</v>
      </c>
      <c r="O394" s="11" t="s">
        <v>2894</v>
      </c>
      <c r="P394" s="7">
        <f t="shared" si="18"/>
        <v>5</v>
      </c>
      <c r="Q394" s="7">
        <f t="shared" si="19"/>
        <v>0</v>
      </c>
      <c r="R394" s="7">
        <f t="shared" si="20"/>
        <v>10</v>
      </c>
    </row>
    <row r="395" spans="5:18" x14ac:dyDescent="0.3">
      <c r="E395" s="1">
        <v>29</v>
      </c>
      <c r="F395" t="s">
        <v>2623</v>
      </c>
      <c r="G395" t="s">
        <v>2624</v>
      </c>
      <c r="H395" t="s">
        <v>2625</v>
      </c>
      <c r="I395">
        <v>843</v>
      </c>
      <c r="J395">
        <v>1</v>
      </c>
      <c r="K395">
        <v>10</v>
      </c>
      <c r="L395">
        <v>8430</v>
      </c>
      <c r="M395">
        <v>0</v>
      </c>
      <c r="N395">
        <v>8430</v>
      </c>
      <c r="O395" s="11" t="s">
        <v>2895</v>
      </c>
      <c r="P395" s="7">
        <f t="shared" si="18"/>
        <v>4</v>
      </c>
      <c r="Q395" s="7">
        <f t="shared" si="19"/>
        <v>1</v>
      </c>
      <c r="R395" s="7">
        <f t="shared" si="20"/>
        <v>10</v>
      </c>
    </row>
    <row r="396" spans="5:18" x14ac:dyDescent="0.3">
      <c r="E396" s="1">
        <v>11</v>
      </c>
      <c r="F396" t="s">
        <v>2536</v>
      </c>
      <c r="G396" t="s">
        <v>2510</v>
      </c>
      <c r="H396" t="s">
        <v>2568</v>
      </c>
      <c r="I396">
        <v>3197</v>
      </c>
      <c r="J396">
        <v>1</v>
      </c>
      <c r="K396">
        <v>10</v>
      </c>
      <c r="L396">
        <v>31970</v>
      </c>
      <c r="M396">
        <v>0</v>
      </c>
      <c r="N396">
        <v>31970</v>
      </c>
      <c r="O396" s="11" t="s">
        <v>2896</v>
      </c>
      <c r="P396" s="7">
        <f t="shared" si="18"/>
        <v>7</v>
      </c>
      <c r="Q396" s="7">
        <f t="shared" si="19"/>
        <v>1</v>
      </c>
      <c r="R396" s="7">
        <f t="shared" si="20"/>
        <v>10</v>
      </c>
    </row>
    <row r="397" spans="5:18" x14ac:dyDescent="0.3">
      <c r="E397" s="1">
        <v>15</v>
      </c>
      <c r="F397" t="s">
        <v>2543</v>
      </c>
      <c r="G397" t="s">
        <v>2477</v>
      </c>
      <c r="H397" t="s">
        <v>2544</v>
      </c>
      <c r="I397">
        <v>1994</v>
      </c>
      <c r="J397">
        <v>1</v>
      </c>
      <c r="K397">
        <v>17</v>
      </c>
      <c r="L397">
        <v>33898</v>
      </c>
      <c r="M397">
        <v>0.06</v>
      </c>
      <c r="N397">
        <v>31864.12</v>
      </c>
      <c r="O397" s="11" t="s">
        <v>2897</v>
      </c>
      <c r="P397" s="7">
        <f t="shared" si="18"/>
        <v>1</v>
      </c>
      <c r="Q397" s="7">
        <f t="shared" si="19"/>
        <v>0</v>
      </c>
      <c r="R397" s="7">
        <f t="shared" si="20"/>
        <v>17</v>
      </c>
    </row>
    <row r="398" spans="5:18" x14ac:dyDescent="0.3">
      <c r="E398" s="1">
        <v>4</v>
      </c>
      <c r="F398" t="s">
        <v>2493</v>
      </c>
      <c r="G398" t="s">
        <v>2494</v>
      </c>
      <c r="H398" t="s">
        <v>2574</v>
      </c>
      <c r="I398">
        <v>2211</v>
      </c>
      <c r="J398">
        <v>1</v>
      </c>
      <c r="K398">
        <v>25</v>
      </c>
      <c r="L398">
        <v>55275</v>
      </c>
      <c r="M398">
        <v>0.09</v>
      </c>
      <c r="N398">
        <v>50300.25</v>
      </c>
      <c r="O398" s="11" t="s">
        <v>2898</v>
      </c>
      <c r="P398" s="7">
        <f t="shared" si="18"/>
        <v>7</v>
      </c>
      <c r="Q398" s="7">
        <f t="shared" si="19"/>
        <v>0</v>
      </c>
      <c r="R398" s="7">
        <f t="shared" si="20"/>
        <v>25</v>
      </c>
    </row>
    <row r="399" spans="5:18" x14ac:dyDescent="0.3">
      <c r="E399" s="1">
        <v>42</v>
      </c>
      <c r="F399" t="s">
        <v>2524</v>
      </c>
      <c r="G399" t="s">
        <v>2485</v>
      </c>
      <c r="H399" t="s">
        <v>2525</v>
      </c>
      <c r="I399">
        <v>800</v>
      </c>
      <c r="J399">
        <v>0.5</v>
      </c>
      <c r="K399">
        <v>25</v>
      </c>
      <c r="L399">
        <v>20000</v>
      </c>
      <c r="M399">
        <v>0.03</v>
      </c>
      <c r="N399">
        <v>19400</v>
      </c>
      <c r="O399" s="11" t="s">
        <v>2899</v>
      </c>
      <c r="P399" s="7">
        <f t="shared" si="18"/>
        <v>3</v>
      </c>
      <c r="Q399" s="7">
        <f t="shared" si="19"/>
        <v>0</v>
      </c>
      <c r="R399" s="7">
        <f t="shared" si="20"/>
        <v>12.5</v>
      </c>
    </row>
    <row r="400" spans="5:18" x14ac:dyDescent="0.3">
      <c r="E400" s="1">
        <v>35</v>
      </c>
      <c r="F400" t="s">
        <v>2520</v>
      </c>
      <c r="G400" t="s">
        <v>2521</v>
      </c>
      <c r="H400" t="s">
        <v>2522</v>
      </c>
      <c r="I400">
        <v>617</v>
      </c>
      <c r="J400">
        <v>1</v>
      </c>
      <c r="K400">
        <v>10</v>
      </c>
      <c r="L400">
        <v>6170</v>
      </c>
      <c r="M400">
        <v>0</v>
      </c>
      <c r="N400">
        <v>6170</v>
      </c>
      <c r="O400" s="11" t="s">
        <v>2900</v>
      </c>
      <c r="P400" s="7">
        <f t="shared" si="18"/>
        <v>6</v>
      </c>
      <c r="Q400" s="7">
        <f t="shared" si="19"/>
        <v>1</v>
      </c>
      <c r="R400" s="7">
        <f t="shared" si="20"/>
        <v>10</v>
      </c>
    </row>
    <row r="401" spans="5:18" x14ac:dyDescent="0.3">
      <c r="E401" s="1">
        <v>7</v>
      </c>
      <c r="F401" t="s">
        <v>2484</v>
      </c>
      <c r="G401" t="s">
        <v>2485</v>
      </c>
      <c r="H401" t="s">
        <v>2486</v>
      </c>
      <c r="I401">
        <v>1923</v>
      </c>
      <c r="J401">
        <v>0.5</v>
      </c>
      <c r="K401">
        <v>25</v>
      </c>
      <c r="L401">
        <v>48075</v>
      </c>
      <c r="M401">
        <v>0.06</v>
      </c>
      <c r="N401">
        <v>45190.5</v>
      </c>
      <c r="O401" s="11" t="s">
        <v>2901</v>
      </c>
      <c r="P401" s="7">
        <f t="shared" si="18"/>
        <v>7</v>
      </c>
      <c r="Q401" s="7">
        <f t="shared" si="19"/>
        <v>1</v>
      </c>
      <c r="R401" s="7">
        <f t="shared" si="20"/>
        <v>12.5</v>
      </c>
    </row>
    <row r="402" spans="5:18" x14ac:dyDescent="0.3">
      <c r="E402" s="1">
        <v>48</v>
      </c>
      <c r="F402" t="s">
        <v>2540</v>
      </c>
      <c r="G402" t="s">
        <v>2485</v>
      </c>
      <c r="H402" t="s">
        <v>2541</v>
      </c>
      <c r="I402">
        <v>2199</v>
      </c>
      <c r="J402">
        <v>0.5</v>
      </c>
      <c r="K402">
        <v>55</v>
      </c>
      <c r="L402">
        <v>120945</v>
      </c>
      <c r="M402">
        <v>0.15</v>
      </c>
      <c r="N402">
        <v>102803.25</v>
      </c>
      <c r="O402" s="11" t="s">
        <v>2902</v>
      </c>
      <c r="P402" s="7">
        <f t="shared" si="18"/>
        <v>1</v>
      </c>
      <c r="Q402" s="7">
        <f t="shared" si="19"/>
        <v>0</v>
      </c>
      <c r="R402" s="7">
        <f t="shared" si="20"/>
        <v>27.5</v>
      </c>
    </row>
    <row r="403" spans="5:18" x14ac:dyDescent="0.3">
      <c r="E403" s="1">
        <v>32</v>
      </c>
      <c r="F403" t="s">
        <v>2530</v>
      </c>
      <c r="G403" t="s">
        <v>2510</v>
      </c>
      <c r="H403" t="s">
        <v>2518</v>
      </c>
      <c r="I403">
        <v>967</v>
      </c>
      <c r="J403">
        <v>1</v>
      </c>
      <c r="K403">
        <v>8</v>
      </c>
      <c r="L403">
        <v>7736</v>
      </c>
      <c r="M403">
        <v>0</v>
      </c>
      <c r="N403">
        <v>7736</v>
      </c>
      <c r="O403" s="11" t="s">
        <v>2903</v>
      </c>
      <c r="P403" s="7">
        <f t="shared" si="18"/>
        <v>3</v>
      </c>
      <c r="Q403" s="7">
        <f t="shared" si="19"/>
        <v>1</v>
      </c>
      <c r="R403" s="7">
        <f t="shared" si="20"/>
        <v>8</v>
      </c>
    </row>
    <row r="404" spans="5:18" x14ac:dyDescent="0.3">
      <c r="E404" s="1">
        <v>44</v>
      </c>
      <c r="F404" t="s">
        <v>2533</v>
      </c>
      <c r="G404" t="s">
        <v>2489</v>
      </c>
      <c r="H404" t="s">
        <v>2534</v>
      </c>
      <c r="I404">
        <v>1386</v>
      </c>
      <c r="J404">
        <v>0.5</v>
      </c>
      <c r="K404">
        <v>20</v>
      </c>
      <c r="L404">
        <v>27720</v>
      </c>
      <c r="M404">
        <v>0.03</v>
      </c>
      <c r="N404">
        <v>26888.400000000001</v>
      </c>
      <c r="O404" s="11" t="s">
        <v>2904</v>
      </c>
      <c r="P404" s="7">
        <f t="shared" si="18"/>
        <v>3</v>
      </c>
      <c r="Q404" s="7">
        <f t="shared" si="19"/>
        <v>0</v>
      </c>
      <c r="R404" s="7">
        <f t="shared" si="20"/>
        <v>10</v>
      </c>
    </row>
    <row r="405" spans="5:18" x14ac:dyDescent="0.3">
      <c r="E405" s="1">
        <v>31</v>
      </c>
      <c r="F405" t="s">
        <v>2683</v>
      </c>
      <c r="G405" t="s">
        <v>2521</v>
      </c>
      <c r="H405" t="s">
        <v>2684</v>
      </c>
      <c r="I405">
        <v>1228</v>
      </c>
      <c r="J405">
        <v>0.5</v>
      </c>
      <c r="K405">
        <v>45</v>
      </c>
      <c r="L405">
        <v>55260</v>
      </c>
      <c r="M405">
        <v>0.09</v>
      </c>
      <c r="N405">
        <v>50286.6</v>
      </c>
      <c r="O405" s="11" t="s">
        <v>2905</v>
      </c>
      <c r="P405" s="7">
        <f t="shared" si="18"/>
        <v>7</v>
      </c>
      <c r="Q405" s="7">
        <f t="shared" si="19"/>
        <v>0</v>
      </c>
      <c r="R405" s="7">
        <f t="shared" si="20"/>
        <v>22.5</v>
      </c>
    </row>
    <row r="406" spans="5:18" x14ac:dyDescent="0.3">
      <c r="E406" s="1">
        <v>32</v>
      </c>
      <c r="F406" t="s">
        <v>2530</v>
      </c>
      <c r="G406" t="s">
        <v>2510</v>
      </c>
      <c r="H406" t="s">
        <v>2518</v>
      </c>
      <c r="I406">
        <v>967</v>
      </c>
      <c r="J406">
        <v>1</v>
      </c>
      <c r="K406">
        <v>8</v>
      </c>
      <c r="L406">
        <v>7736</v>
      </c>
      <c r="M406">
        <v>0</v>
      </c>
      <c r="N406">
        <v>7736</v>
      </c>
      <c r="O406" s="11" t="s">
        <v>2906</v>
      </c>
      <c r="P406" s="7">
        <f t="shared" si="18"/>
        <v>1</v>
      </c>
      <c r="Q406" s="7">
        <f t="shared" si="19"/>
        <v>1</v>
      </c>
      <c r="R406" s="7">
        <f t="shared" si="20"/>
        <v>8</v>
      </c>
    </row>
    <row r="407" spans="5:18" x14ac:dyDescent="0.3">
      <c r="E407" s="1">
        <v>5</v>
      </c>
      <c r="F407" t="s">
        <v>2509</v>
      </c>
      <c r="G407" t="s">
        <v>2510</v>
      </c>
      <c r="H407" t="s">
        <v>2511</v>
      </c>
      <c r="I407">
        <v>1182</v>
      </c>
      <c r="J407">
        <v>0.5</v>
      </c>
      <c r="K407">
        <v>17</v>
      </c>
      <c r="L407">
        <v>20094</v>
      </c>
      <c r="M407">
        <v>0.03</v>
      </c>
      <c r="N407">
        <v>19491.18</v>
      </c>
      <c r="O407" s="11" t="s">
        <v>2907</v>
      </c>
      <c r="P407" s="7">
        <f t="shared" si="18"/>
        <v>5</v>
      </c>
      <c r="Q407" s="7">
        <f t="shared" si="19"/>
        <v>0</v>
      </c>
      <c r="R407" s="7">
        <f t="shared" si="20"/>
        <v>8.5</v>
      </c>
    </row>
    <row r="408" spans="5:18" x14ac:dyDescent="0.3">
      <c r="E408" s="1">
        <v>35</v>
      </c>
      <c r="F408" t="s">
        <v>2520</v>
      </c>
      <c r="G408" t="s">
        <v>2521</v>
      </c>
      <c r="H408" t="s">
        <v>2522</v>
      </c>
      <c r="I408">
        <v>617</v>
      </c>
      <c r="J408">
        <v>1</v>
      </c>
      <c r="K408">
        <v>10</v>
      </c>
      <c r="L408">
        <v>6170</v>
      </c>
      <c r="M408">
        <v>0</v>
      </c>
      <c r="N408">
        <v>6170</v>
      </c>
      <c r="O408" s="11" t="s">
        <v>2908</v>
      </c>
      <c r="P408" s="7">
        <f t="shared" si="18"/>
        <v>5</v>
      </c>
      <c r="Q408" s="7">
        <f t="shared" si="19"/>
        <v>0</v>
      </c>
      <c r="R408" s="7">
        <f t="shared" si="20"/>
        <v>10</v>
      </c>
    </row>
    <row r="409" spans="5:18" x14ac:dyDescent="0.3">
      <c r="E409" s="1">
        <v>47</v>
      </c>
      <c r="F409" t="s">
        <v>2527</v>
      </c>
      <c r="G409" t="s">
        <v>2477</v>
      </c>
      <c r="H409" t="s">
        <v>2528</v>
      </c>
      <c r="I409">
        <v>1994</v>
      </c>
      <c r="J409">
        <v>1</v>
      </c>
      <c r="K409">
        <v>12</v>
      </c>
      <c r="L409">
        <v>23928</v>
      </c>
      <c r="M409">
        <v>0.03</v>
      </c>
      <c r="N409">
        <v>23210.16</v>
      </c>
      <c r="O409" s="11" t="s">
        <v>2909</v>
      </c>
      <c r="P409" s="7">
        <f t="shared" si="18"/>
        <v>7</v>
      </c>
      <c r="Q409" s="7">
        <f t="shared" si="19"/>
        <v>0</v>
      </c>
      <c r="R409" s="7">
        <f t="shared" si="20"/>
        <v>12</v>
      </c>
    </row>
    <row r="410" spans="5:18" x14ac:dyDescent="0.3">
      <c r="E410" s="1">
        <v>16</v>
      </c>
      <c r="F410" t="s">
        <v>2631</v>
      </c>
      <c r="G410" t="s">
        <v>2624</v>
      </c>
      <c r="H410" t="s">
        <v>2632</v>
      </c>
      <c r="I410">
        <v>843</v>
      </c>
      <c r="J410">
        <v>1</v>
      </c>
      <c r="K410">
        <v>5</v>
      </c>
      <c r="L410">
        <v>4215</v>
      </c>
      <c r="M410">
        <v>0</v>
      </c>
      <c r="N410">
        <v>4215</v>
      </c>
      <c r="O410" s="11" t="s">
        <v>2836</v>
      </c>
      <c r="P410" s="7">
        <f t="shared" si="18"/>
        <v>6</v>
      </c>
      <c r="Q410" s="7">
        <f t="shared" si="19"/>
        <v>0</v>
      </c>
      <c r="R410" s="7">
        <f t="shared" si="20"/>
        <v>5</v>
      </c>
    </row>
    <row r="411" spans="5:18" x14ac:dyDescent="0.3">
      <c r="E411" s="1">
        <v>47</v>
      </c>
      <c r="F411" t="s">
        <v>2527</v>
      </c>
      <c r="G411" t="s">
        <v>2477</v>
      </c>
      <c r="H411" t="s">
        <v>2528</v>
      </c>
      <c r="I411">
        <v>1994</v>
      </c>
      <c r="J411">
        <v>1</v>
      </c>
      <c r="K411">
        <v>12</v>
      </c>
      <c r="L411">
        <v>23928</v>
      </c>
      <c r="M411">
        <v>0.03</v>
      </c>
      <c r="N411">
        <v>23210.16</v>
      </c>
      <c r="O411" s="11" t="s">
        <v>2910</v>
      </c>
      <c r="P411" s="7">
        <f t="shared" si="18"/>
        <v>2</v>
      </c>
      <c r="Q411" s="7">
        <f t="shared" si="19"/>
        <v>1</v>
      </c>
      <c r="R411" s="7">
        <f t="shared" si="20"/>
        <v>12</v>
      </c>
    </row>
    <row r="412" spans="5:18" x14ac:dyDescent="0.3">
      <c r="E412" s="1">
        <v>14</v>
      </c>
      <c r="F412" t="s">
        <v>2515</v>
      </c>
      <c r="G412" t="s">
        <v>2498</v>
      </c>
      <c r="H412" t="s">
        <v>2498</v>
      </c>
      <c r="I412">
        <v>770</v>
      </c>
      <c r="J412">
        <v>0.5</v>
      </c>
      <c r="K412">
        <v>20</v>
      </c>
      <c r="L412">
        <v>15400</v>
      </c>
      <c r="M412">
        <v>0.03</v>
      </c>
      <c r="N412">
        <v>14938</v>
      </c>
      <c r="O412" s="11" t="s">
        <v>2911</v>
      </c>
      <c r="P412" s="7">
        <f t="shared" si="18"/>
        <v>1</v>
      </c>
      <c r="Q412" s="7">
        <f t="shared" si="19"/>
        <v>0</v>
      </c>
      <c r="R412" s="7">
        <f t="shared" si="20"/>
        <v>10</v>
      </c>
    </row>
    <row r="413" spans="5:18" x14ac:dyDescent="0.3">
      <c r="E413" s="1">
        <v>8</v>
      </c>
      <c r="F413" t="s">
        <v>2488</v>
      </c>
      <c r="G413" t="s">
        <v>2489</v>
      </c>
      <c r="H413" t="s">
        <v>2490</v>
      </c>
      <c r="I413">
        <v>847</v>
      </c>
      <c r="J413">
        <v>0.5</v>
      </c>
      <c r="K413">
        <v>15</v>
      </c>
      <c r="L413">
        <v>12705</v>
      </c>
      <c r="M413">
        <v>0</v>
      </c>
      <c r="N413">
        <v>12705</v>
      </c>
      <c r="O413" s="11" t="s">
        <v>2912</v>
      </c>
      <c r="P413" s="7">
        <f t="shared" si="18"/>
        <v>1</v>
      </c>
      <c r="Q413" s="7">
        <f t="shared" si="19"/>
        <v>0</v>
      </c>
      <c r="R413" s="7">
        <f t="shared" si="20"/>
        <v>7.5</v>
      </c>
    </row>
    <row r="414" spans="5:18" x14ac:dyDescent="0.3">
      <c r="E414" s="1">
        <v>42</v>
      </c>
      <c r="F414" t="s">
        <v>2524</v>
      </c>
      <c r="G414" t="s">
        <v>2485</v>
      </c>
      <c r="H414" t="s">
        <v>2525</v>
      </c>
      <c r="I414">
        <v>800</v>
      </c>
      <c r="J414">
        <v>0.5</v>
      </c>
      <c r="K414">
        <v>25</v>
      </c>
      <c r="L414">
        <v>20000</v>
      </c>
      <c r="M414">
        <v>0.03</v>
      </c>
      <c r="N414">
        <v>19400</v>
      </c>
      <c r="O414" s="11" t="s">
        <v>2913</v>
      </c>
      <c r="P414" s="7">
        <f t="shared" si="18"/>
        <v>5</v>
      </c>
      <c r="Q414" s="7">
        <f t="shared" si="19"/>
        <v>1</v>
      </c>
      <c r="R414" s="7">
        <f t="shared" si="20"/>
        <v>12.5</v>
      </c>
    </row>
    <row r="415" spans="5:18" x14ac:dyDescent="0.3">
      <c r="E415" s="1">
        <v>44</v>
      </c>
      <c r="F415" t="s">
        <v>2533</v>
      </c>
      <c r="G415" t="s">
        <v>2489</v>
      </c>
      <c r="H415" t="s">
        <v>2534</v>
      </c>
      <c r="I415">
        <v>1386</v>
      </c>
      <c r="J415">
        <v>0.5</v>
      </c>
      <c r="K415">
        <v>20</v>
      </c>
      <c r="L415">
        <v>27720</v>
      </c>
      <c r="M415">
        <v>0.03</v>
      </c>
      <c r="N415">
        <v>26888.400000000001</v>
      </c>
      <c r="O415" s="11" t="s">
        <v>2914</v>
      </c>
      <c r="P415" s="7">
        <f t="shared" si="18"/>
        <v>7</v>
      </c>
      <c r="Q415" s="7">
        <f t="shared" si="19"/>
        <v>0</v>
      </c>
      <c r="R415" s="7">
        <f t="shared" si="20"/>
        <v>10</v>
      </c>
    </row>
    <row r="416" spans="5:18" x14ac:dyDescent="0.3">
      <c r="E416" s="1">
        <v>25</v>
      </c>
      <c r="F416" t="s">
        <v>2476</v>
      </c>
      <c r="G416" t="s">
        <v>2477</v>
      </c>
      <c r="H416" t="s">
        <v>2478</v>
      </c>
      <c r="I416">
        <v>1994</v>
      </c>
      <c r="J416">
        <v>1</v>
      </c>
      <c r="K416">
        <v>10</v>
      </c>
      <c r="L416">
        <v>19940</v>
      </c>
      <c r="M416">
        <v>0.03</v>
      </c>
      <c r="N416">
        <v>19341.8</v>
      </c>
      <c r="O416" s="11" t="s">
        <v>2915</v>
      </c>
      <c r="P416" s="7">
        <f t="shared" si="18"/>
        <v>1</v>
      </c>
      <c r="Q416" s="7">
        <f t="shared" si="19"/>
        <v>1</v>
      </c>
      <c r="R416" s="7">
        <f t="shared" si="20"/>
        <v>10</v>
      </c>
    </row>
    <row r="417" spans="5:18" x14ac:dyDescent="0.3">
      <c r="E417" s="1">
        <v>39</v>
      </c>
      <c r="F417" t="s">
        <v>2484</v>
      </c>
      <c r="G417" t="s">
        <v>2485</v>
      </c>
      <c r="H417" t="s">
        <v>2486</v>
      </c>
      <c r="I417">
        <v>1923</v>
      </c>
      <c r="J417">
        <v>0.5</v>
      </c>
      <c r="K417">
        <v>25</v>
      </c>
      <c r="L417">
        <v>48075</v>
      </c>
      <c r="M417">
        <v>0.06</v>
      </c>
      <c r="N417">
        <v>45190.5</v>
      </c>
      <c r="O417" s="11" t="s">
        <v>2916</v>
      </c>
      <c r="P417" s="7">
        <f t="shared" si="18"/>
        <v>7</v>
      </c>
      <c r="Q417" s="7">
        <f t="shared" si="19"/>
        <v>1</v>
      </c>
      <c r="R417" s="7">
        <f t="shared" si="20"/>
        <v>12.5</v>
      </c>
    </row>
    <row r="418" spans="5:18" x14ac:dyDescent="0.3">
      <c r="E418" s="1">
        <v>6</v>
      </c>
      <c r="F418" t="s">
        <v>2554</v>
      </c>
      <c r="G418" t="s">
        <v>2510</v>
      </c>
      <c r="H418" t="s">
        <v>2555</v>
      </c>
      <c r="I418">
        <v>3197</v>
      </c>
      <c r="J418">
        <v>1</v>
      </c>
      <c r="K418">
        <v>6</v>
      </c>
      <c r="L418">
        <v>19182</v>
      </c>
      <c r="M418">
        <v>0.03</v>
      </c>
      <c r="N418">
        <v>18606.54</v>
      </c>
      <c r="O418" s="11" t="s">
        <v>2917</v>
      </c>
      <c r="P418" s="7">
        <f t="shared" si="18"/>
        <v>4</v>
      </c>
      <c r="Q418" s="7">
        <f t="shared" si="19"/>
        <v>1</v>
      </c>
      <c r="R418" s="7">
        <f t="shared" si="20"/>
        <v>6</v>
      </c>
    </row>
    <row r="419" spans="5:18" x14ac:dyDescent="0.3">
      <c r="E419" s="1">
        <v>56</v>
      </c>
      <c r="F419" t="s">
        <v>2524</v>
      </c>
      <c r="G419" t="s">
        <v>2485</v>
      </c>
      <c r="H419" t="s">
        <v>2525</v>
      </c>
      <c r="I419">
        <v>800</v>
      </c>
      <c r="J419">
        <v>0.5</v>
      </c>
      <c r="K419">
        <v>40</v>
      </c>
      <c r="L419">
        <v>32000</v>
      </c>
      <c r="M419">
        <v>0.03</v>
      </c>
      <c r="N419">
        <v>31040</v>
      </c>
      <c r="O419" s="11" t="s">
        <v>2918</v>
      </c>
      <c r="P419" s="7">
        <f t="shared" si="18"/>
        <v>4</v>
      </c>
      <c r="Q419" s="7">
        <f t="shared" si="19"/>
        <v>1</v>
      </c>
      <c r="R419" s="7">
        <f t="shared" si="20"/>
        <v>20</v>
      </c>
    </row>
    <row r="420" spans="5:18" x14ac:dyDescent="0.3">
      <c r="E420" s="1">
        <v>44</v>
      </c>
      <c r="F420" t="s">
        <v>2533</v>
      </c>
      <c r="G420" t="s">
        <v>2489</v>
      </c>
      <c r="H420" t="s">
        <v>2534</v>
      </c>
      <c r="I420">
        <v>1386</v>
      </c>
      <c r="J420">
        <v>0.5</v>
      </c>
      <c r="K420">
        <v>20</v>
      </c>
      <c r="L420">
        <v>27720</v>
      </c>
      <c r="M420">
        <v>0.03</v>
      </c>
      <c r="N420">
        <v>26888.400000000001</v>
      </c>
      <c r="O420" s="11" t="s">
        <v>2919</v>
      </c>
      <c r="P420" s="7">
        <f t="shared" si="18"/>
        <v>5</v>
      </c>
      <c r="Q420" s="7">
        <f t="shared" si="19"/>
        <v>0</v>
      </c>
      <c r="R420" s="7">
        <f t="shared" si="20"/>
        <v>10</v>
      </c>
    </row>
  </sheetData>
  <autoFilter ref="E4:O420" xr:uid="{4776926A-3989-4F38-8D7B-07FCC6CEC71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C29"/>
  <sheetViews>
    <sheetView topLeftCell="G3" workbookViewId="0">
      <selection activeCell="A3" sqref="A3:A29"/>
    </sheetView>
  </sheetViews>
  <sheetFormatPr defaultRowHeight="14.4" x14ac:dyDescent="0.3"/>
  <sheetData>
    <row r="2" spans="1:29" x14ac:dyDescent="0.3">
      <c r="C2">
        <v>1</v>
      </c>
      <c r="D2" s="13">
        <v>2</v>
      </c>
      <c r="E2" s="13">
        <v>3</v>
      </c>
      <c r="F2" s="13">
        <v>4</v>
      </c>
      <c r="G2" s="13">
        <v>5</v>
      </c>
      <c r="H2" s="13">
        <v>6</v>
      </c>
      <c r="I2" s="13">
        <v>7</v>
      </c>
      <c r="J2" s="13">
        <v>8</v>
      </c>
      <c r="K2" s="13">
        <v>9</v>
      </c>
      <c r="L2" s="13">
        <v>10</v>
      </c>
      <c r="M2" s="13">
        <v>11</v>
      </c>
      <c r="N2" s="13">
        <v>12</v>
      </c>
      <c r="O2" s="13">
        <v>13</v>
      </c>
      <c r="P2" s="13">
        <v>14</v>
      </c>
      <c r="Q2" s="13">
        <v>15</v>
      </c>
      <c r="R2" s="13">
        <v>16</v>
      </c>
      <c r="S2" s="13">
        <v>17</v>
      </c>
      <c r="T2" s="13">
        <v>18</v>
      </c>
      <c r="U2" s="13">
        <v>19</v>
      </c>
      <c r="V2" s="13">
        <v>20</v>
      </c>
      <c r="W2" s="13">
        <v>21</v>
      </c>
      <c r="X2" s="13">
        <v>22</v>
      </c>
      <c r="Y2" s="13">
        <v>23</v>
      </c>
      <c r="Z2" s="13">
        <v>24</v>
      </c>
      <c r="AA2" s="13">
        <v>25</v>
      </c>
      <c r="AB2" s="13">
        <v>26</v>
      </c>
      <c r="AC2" s="13">
        <v>27</v>
      </c>
    </row>
    <row r="3" spans="1:29" x14ac:dyDescent="0.3">
      <c r="A3">
        <f t="array" ref="A3:A29">TRANSPOSE(C11:AC11)</f>
        <v>33</v>
      </c>
      <c r="B3">
        <v>1</v>
      </c>
      <c r="C3" s="16">
        <v>33</v>
      </c>
      <c r="D3" s="16">
        <v>88</v>
      </c>
      <c r="E3" s="16">
        <v>52</v>
      </c>
      <c r="F3" s="16">
        <v>93</v>
      </c>
      <c r="G3" s="16">
        <v>57</v>
      </c>
      <c r="H3" s="16">
        <v>65</v>
      </c>
      <c r="I3" s="16">
        <v>4</v>
      </c>
      <c r="J3" s="16">
        <v>17</v>
      </c>
      <c r="K3" s="16">
        <v>45</v>
      </c>
      <c r="L3" s="16">
        <v>92</v>
      </c>
      <c r="M3" s="16">
        <v>62</v>
      </c>
      <c r="N3" s="16">
        <v>43</v>
      </c>
      <c r="O3" s="16">
        <v>18</v>
      </c>
      <c r="P3" s="16">
        <v>16</v>
      </c>
      <c r="Q3" s="16">
        <v>54</v>
      </c>
      <c r="R3" s="16">
        <v>10</v>
      </c>
      <c r="S3" s="16">
        <v>3</v>
      </c>
      <c r="T3" s="16">
        <v>63</v>
      </c>
      <c r="U3" s="16">
        <v>36</v>
      </c>
      <c r="V3" s="16">
        <v>89</v>
      </c>
      <c r="W3" s="16">
        <v>40</v>
      </c>
      <c r="X3" s="16">
        <v>71</v>
      </c>
      <c r="Y3" s="16">
        <v>58</v>
      </c>
      <c r="Z3" s="16">
        <v>95</v>
      </c>
      <c r="AA3" s="16">
        <v>16</v>
      </c>
      <c r="AB3" s="16">
        <v>55</v>
      </c>
      <c r="AC3" s="16">
        <v>53</v>
      </c>
    </row>
    <row r="4" spans="1:29" x14ac:dyDescent="0.3">
      <c r="A4">
        <v>16</v>
      </c>
      <c r="B4">
        <v>2</v>
      </c>
      <c r="C4" s="16">
        <v>37</v>
      </c>
      <c r="D4" s="16">
        <v>81</v>
      </c>
      <c r="E4" s="16">
        <v>73</v>
      </c>
      <c r="F4" s="16">
        <v>12</v>
      </c>
      <c r="G4" s="16">
        <v>93</v>
      </c>
      <c r="H4" s="16">
        <v>62</v>
      </c>
      <c r="I4" s="16">
        <v>36</v>
      </c>
      <c r="J4" s="16">
        <v>50</v>
      </c>
      <c r="K4" s="16">
        <v>81</v>
      </c>
      <c r="L4" s="16">
        <v>72</v>
      </c>
      <c r="M4" s="16">
        <v>86</v>
      </c>
      <c r="N4" s="16">
        <v>7</v>
      </c>
      <c r="O4" s="16">
        <v>4</v>
      </c>
      <c r="P4" s="16">
        <v>36</v>
      </c>
      <c r="Q4" s="16">
        <v>66</v>
      </c>
      <c r="R4" s="16">
        <v>23</v>
      </c>
      <c r="S4" s="16">
        <v>38</v>
      </c>
      <c r="T4" s="16">
        <v>23</v>
      </c>
      <c r="U4" s="16">
        <v>20</v>
      </c>
      <c r="V4" s="16">
        <v>80</v>
      </c>
      <c r="W4" s="16">
        <v>49</v>
      </c>
      <c r="X4" s="16">
        <v>73</v>
      </c>
      <c r="Y4" s="16">
        <v>9</v>
      </c>
      <c r="Z4" s="16">
        <v>72</v>
      </c>
      <c r="AA4" s="16">
        <v>42</v>
      </c>
      <c r="AB4" s="16">
        <v>78</v>
      </c>
      <c r="AC4" s="16">
        <v>19</v>
      </c>
    </row>
    <row r="5" spans="1:29" x14ac:dyDescent="0.3">
      <c r="A5">
        <v>29</v>
      </c>
      <c r="B5" s="13">
        <v>3</v>
      </c>
      <c r="C5" s="16">
        <v>83</v>
      </c>
      <c r="D5" s="16">
        <v>14</v>
      </c>
      <c r="E5" s="16">
        <v>55</v>
      </c>
      <c r="F5" s="16">
        <v>20</v>
      </c>
      <c r="G5" s="16">
        <v>12</v>
      </c>
      <c r="H5" s="16">
        <v>52</v>
      </c>
      <c r="I5" s="16">
        <v>47</v>
      </c>
      <c r="J5" s="16">
        <v>34</v>
      </c>
      <c r="K5" s="16">
        <v>55</v>
      </c>
      <c r="L5" s="16">
        <v>51</v>
      </c>
      <c r="M5" s="16">
        <v>30</v>
      </c>
      <c r="N5" s="16">
        <v>10</v>
      </c>
      <c r="O5" s="16">
        <v>83</v>
      </c>
      <c r="P5" s="16">
        <v>76</v>
      </c>
      <c r="Q5" s="16">
        <v>96</v>
      </c>
      <c r="R5" s="16">
        <v>17</v>
      </c>
      <c r="S5" s="16">
        <v>80</v>
      </c>
      <c r="T5" s="16">
        <v>50</v>
      </c>
      <c r="U5" s="16">
        <v>41</v>
      </c>
      <c r="V5" s="16">
        <v>44</v>
      </c>
      <c r="W5" s="16">
        <v>32</v>
      </c>
      <c r="X5" s="16">
        <v>68</v>
      </c>
      <c r="Y5" s="16">
        <v>63</v>
      </c>
      <c r="Z5" s="16">
        <v>44</v>
      </c>
      <c r="AA5" s="16">
        <v>17</v>
      </c>
      <c r="AB5" s="16">
        <v>83</v>
      </c>
      <c r="AC5" s="16">
        <v>62</v>
      </c>
    </row>
    <row r="6" spans="1:29" x14ac:dyDescent="0.3">
      <c r="A6">
        <v>59</v>
      </c>
      <c r="B6" s="13">
        <v>4</v>
      </c>
      <c r="C6" s="16">
        <v>85</v>
      </c>
      <c r="D6" s="16">
        <v>45</v>
      </c>
      <c r="E6" s="16">
        <v>88</v>
      </c>
      <c r="F6" s="16">
        <v>71</v>
      </c>
      <c r="G6" s="16">
        <v>26</v>
      </c>
      <c r="H6" s="16">
        <v>71</v>
      </c>
      <c r="I6" s="16">
        <v>33</v>
      </c>
      <c r="J6" s="16">
        <v>37</v>
      </c>
      <c r="K6" s="16">
        <v>79</v>
      </c>
      <c r="L6" s="16">
        <v>98</v>
      </c>
      <c r="M6" s="16">
        <v>30</v>
      </c>
      <c r="N6" s="16">
        <v>48</v>
      </c>
      <c r="O6" s="16">
        <v>10</v>
      </c>
      <c r="P6" s="16">
        <v>87</v>
      </c>
      <c r="Q6" s="16">
        <v>53</v>
      </c>
      <c r="R6" s="16">
        <v>1</v>
      </c>
      <c r="S6" s="16">
        <v>13</v>
      </c>
      <c r="T6" s="16">
        <v>50</v>
      </c>
      <c r="U6" s="16">
        <v>69</v>
      </c>
      <c r="V6" s="16">
        <v>58</v>
      </c>
      <c r="W6" s="16">
        <v>69</v>
      </c>
      <c r="X6" s="16">
        <v>46</v>
      </c>
      <c r="Y6" s="16">
        <v>59</v>
      </c>
      <c r="Z6" s="16">
        <v>26</v>
      </c>
      <c r="AA6" s="16">
        <v>51</v>
      </c>
      <c r="AB6" s="16">
        <v>13</v>
      </c>
      <c r="AC6" s="16">
        <v>23</v>
      </c>
    </row>
    <row r="7" spans="1:29" x14ac:dyDescent="0.3">
      <c r="A7">
        <v>83</v>
      </c>
      <c r="B7" s="13">
        <v>5</v>
      </c>
      <c r="C7" s="16">
        <v>24</v>
      </c>
      <c r="D7" s="16">
        <v>67</v>
      </c>
      <c r="E7" s="16">
        <v>44</v>
      </c>
      <c r="F7" s="16">
        <v>52</v>
      </c>
      <c r="G7" s="16">
        <v>58</v>
      </c>
      <c r="H7" s="16">
        <v>57</v>
      </c>
      <c r="I7" s="16">
        <v>11</v>
      </c>
      <c r="J7" s="16">
        <v>28</v>
      </c>
      <c r="K7" s="16">
        <v>53</v>
      </c>
      <c r="L7" s="16">
        <v>41</v>
      </c>
      <c r="M7" s="16">
        <v>4</v>
      </c>
      <c r="N7" s="16">
        <v>83</v>
      </c>
      <c r="O7" s="16">
        <v>58</v>
      </c>
      <c r="P7" s="16">
        <v>50</v>
      </c>
      <c r="Q7" s="16">
        <v>32</v>
      </c>
      <c r="R7" s="16">
        <v>84</v>
      </c>
      <c r="S7" s="16">
        <v>99</v>
      </c>
      <c r="T7" s="16">
        <v>6</v>
      </c>
      <c r="U7" s="16">
        <v>92</v>
      </c>
      <c r="V7" s="16">
        <v>81</v>
      </c>
      <c r="W7" s="16">
        <v>16</v>
      </c>
      <c r="X7" s="16">
        <v>86</v>
      </c>
      <c r="Y7" s="16">
        <v>10</v>
      </c>
      <c r="Z7" s="16">
        <v>25</v>
      </c>
      <c r="AA7" s="16">
        <v>17</v>
      </c>
      <c r="AB7" s="16">
        <v>36</v>
      </c>
      <c r="AC7" s="16">
        <v>57</v>
      </c>
    </row>
    <row r="8" spans="1:29" x14ac:dyDescent="0.3">
      <c r="A8">
        <v>63</v>
      </c>
      <c r="B8" s="13">
        <v>6</v>
      </c>
      <c r="C8" s="16">
        <v>99</v>
      </c>
      <c r="D8" s="16">
        <v>90</v>
      </c>
      <c r="E8" s="16">
        <v>96</v>
      </c>
      <c r="F8" s="16">
        <v>40</v>
      </c>
      <c r="G8" s="16">
        <v>27</v>
      </c>
      <c r="H8" s="16">
        <v>21</v>
      </c>
      <c r="I8" s="16">
        <v>45</v>
      </c>
      <c r="J8" s="16">
        <v>71</v>
      </c>
      <c r="K8" s="16">
        <v>49</v>
      </c>
      <c r="L8" s="16">
        <v>1</v>
      </c>
      <c r="M8" s="16">
        <v>4</v>
      </c>
      <c r="N8" s="16">
        <v>62</v>
      </c>
      <c r="O8" s="16">
        <v>76</v>
      </c>
      <c r="P8" s="16">
        <v>55</v>
      </c>
      <c r="Q8" s="16">
        <v>51</v>
      </c>
      <c r="R8" s="16">
        <v>22</v>
      </c>
      <c r="S8" s="16">
        <v>80</v>
      </c>
      <c r="T8" s="16">
        <v>46</v>
      </c>
      <c r="U8" s="16">
        <v>17</v>
      </c>
      <c r="V8" s="16">
        <v>43</v>
      </c>
      <c r="W8" s="16">
        <v>1</v>
      </c>
      <c r="X8" s="16">
        <v>76</v>
      </c>
      <c r="Y8" s="16">
        <v>8</v>
      </c>
      <c r="Z8" s="16">
        <v>5</v>
      </c>
      <c r="AA8" s="16">
        <v>84</v>
      </c>
      <c r="AB8" s="16">
        <v>63</v>
      </c>
      <c r="AC8" s="16">
        <v>12</v>
      </c>
    </row>
    <row r="9" spans="1:29" x14ac:dyDescent="0.3">
      <c r="A9">
        <v>38</v>
      </c>
      <c r="B9" s="13">
        <v>7</v>
      </c>
      <c r="C9" s="16">
        <v>44</v>
      </c>
      <c r="D9" s="16">
        <v>2</v>
      </c>
      <c r="E9" s="16">
        <v>53</v>
      </c>
      <c r="F9" s="16">
        <v>80</v>
      </c>
      <c r="G9" s="16">
        <v>75</v>
      </c>
      <c r="H9" s="16">
        <v>76</v>
      </c>
      <c r="I9" s="16">
        <v>17</v>
      </c>
      <c r="J9" s="16">
        <v>32</v>
      </c>
      <c r="K9" s="16">
        <v>76</v>
      </c>
      <c r="L9" s="16">
        <v>98</v>
      </c>
      <c r="M9" s="16">
        <v>72</v>
      </c>
      <c r="N9" s="16">
        <v>44</v>
      </c>
      <c r="O9" s="16">
        <v>24</v>
      </c>
      <c r="P9" s="16">
        <v>90</v>
      </c>
      <c r="Q9" s="16">
        <v>64</v>
      </c>
      <c r="R9" s="16">
        <v>61</v>
      </c>
      <c r="S9" s="16">
        <v>59</v>
      </c>
      <c r="T9" s="16">
        <v>43</v>
      </c>
      <c r="U9" s="16">
        <v>66</v>
      </c>
      <c r="V9" s="16">
        <v>14</v>
      </c>
      <c r="W9" s="16">
        <v>2</v>
      </c>
      <c r="X9" s="16">
        <v>89</v>
      </c>
      <c r="Y9" s="16">
        <v>11</v>
      </c>
      <c r="Z9" s="16">
        <v>80</v>
      </c>
      <c r="AA9" s="16">
        <v>65</v>
      </c>
      <c r="AB9" s="16">
        <v>89</v>
      </c>
      <c r="AC9" s="16">
        <v>85</v>
      </c>
    </row>
    <row r="10" spans="1:29" x14ac:dyDescent="0.3">
      <c r="A10">
        <v>27</v>
      </c>
      <c r="B10" s="13">
        <v>8</v>
      </c>
      <c r="C10" s="16">
        <v>35</v>
      </c>
      <c r="D10" s="16">
        <v>7</v>
      </c>
      <c r="E10" s="16">
        <v>95</v>
      </c>
      <c r="F10" s="16">
        <v>53</v>
      </c>
      <c r="G10" s="16">
        <v>9</v>
      </c>
      <c r="H10" s="16">
        <v>43</v>
      </c>
      <c r="I10" s="16">
        <v>16</v>
      </c>
      <c r="J10" s="16">
        <v>84</v>
      </c>
      <c r="K10" s="16">
        <v>80</v>
      </c>
      <c r="L10" s="16">
        <v>68</v>
      </c>
      <c r="M10" s="16">
        <v>62</v>
      </c>
      <c r="N10" s="16">
        <v>95</v>
      </c>
      <c r="O10" s="16">
        <v>27</v>
      </c>
      <c r="P10" s="16">
        <v>94</v>
      </c>
      <c r="Q10" s="16">
        <v>59</v>
      </c>
      <c r="R10" s="16">
        <v>30</v>
      </c>
      <c r="S10" s="16">
        <v>81</v>
      </c>
      <c r="T10" s="16">
        <v>24</v>
      </c>
      <c r="U10" s="16">
        <v>15</v>
      </c>
      <c r="V10" s="16">
        <v>97</v>
      </c>
      <c r="W10" s="16">
        <v>41</v>
      </c>
      <c r="X10" s="16">
        <v>16</v>
      </c>
      <c r="Y10" s="16">
        <v>20</v>
      </c>
      <c r="Z10" s="16">
        <v>48</v>
      </c>
      <c r="AA10" s="16">
        <v>76</v>
      </c>
      <c r="AB10" s="16">
        <v>88</v>
      </c>
      <c r="AC10" s="16">
        <v>49</v>
      </c>
    </row>
    <row r="11" spans="1:29" x14ac:dyDescent="0.3">
      <c r="A11">
        <v>5</v>
      </c>
      <c r="B11" s="13">
        <v>9</v>
      </c>
      <c r="C11" s="16">
        <v>33</v>
      </c>
      <c r="D11" s="16">
        <v>16</v>
      </c>
      <c r="E11" s="16">
        <v>29</v>
      </c>
      <c r="F11" s="16">
        <v>59</v>
      </c>
      <c r="G11" s="16">
        <v>83</v>
      </c>
      <c r="H11" s="16">
        <v>63</v>
      </c>
      <c r="I11" s="16">
        <v>38</v>
      </c>
      <c r="J11" s="16">
        <v>27</v>
      </c>
      <c r="K11" s="16">
        <v>5</v>
      </c>
      <c r="L11" s="16">
        <v>58</v>
      </c>
      <c r="M11" s="16">
        <v>52</v>
      </c>
      <c r="N11" s="16">
        <v>47</v>
      </c>
      <c r="O11" s="16">
        <v>31</v>
      </c>
      <c r="P11" s="16">
        <v>51</v>
      </c>
      <c r="Q11" s="16">
        <v>41</v>
      </c>
      <c r="R11" s="16">
        <v>92</v>
      </c>
      <c r="S11" s="16">
        <v>15</v>
      </c>
      <c r="T11" s="16">
        <v>7</v>
      </c>
      <c r="U11" s="16">
        <v>60</v>
      </c>
      <c r="V11" s="16">
        <v>72</v>
      </c>
      <c r="W11" s="16">
        <v>58</v>
      </c>
      <c r="X11" s="16">
        <v>46</v>
      </c>
      <c r="Y11" s="16">
        <v>21</v>
      </c>
      <c r="Z11" s="16">
        <v>64</v>
      </c>
      <c r="AA11" s="16">
        <v>8</v>
      </c>
      <c r="AB11" s="16">
        <v>33</v>
      </c>
      <c r="AC11" s="16">
        <v>79</v>
      </c>
    </row>
    <row r="12" spans="1:29" x14ac:dyDescent="0.3">
      <c r="A12">
        <v>58</v>
      </c>
      <c r="B12" s="13">
        <v>10</v>
      </c>
      <c r="C12" s="16">
        <v>41</v>
      </c>
      <c r="D12" s="16">
        <v>14</v>
      </c>
      <c r="E12" s="16">
        <v>44</v>
      </c>
      <c r="F12" s="16">
        <v>42</v>
      </c>
      <c r="G12" s="16">
        <v>45</v>
      </c>
      <c r="H12" s="16">
        <v>14</v>
      </c>
      <c r="I12" s="16">
        <v>73</v>
      </c>
      <c r="J12" s="16">
        <v>73</v>
      </c>
      <c r="K12" s="16">
        <v>47</v>
      </c>
      <c r="L12" s="16">
        <v>32</v>
      </c>
      <c r="M12" s="16">
        <v>63</v>
      </c>
      <c r="N12" s="16">
        <v>16</v>
      </c>
      <c r="O12" s="16">
        <v>17</v>
      </c>
      <c r="P12" s="16">
        <v>54</v>
      </c>
      <c r="Q12" s="16">
        <v>82</v>
      </c>
      <c r="R12" s="16">
        <v>29</v>
      </c>
      <c r="S12" s="16">
        <v>65</v>
      </c>
      <c r="T12" s="16">
        <v>60</v>
      </c>
      <c r="U12" s="16">
        <v>74</v>
      </c>
      <c r="V12" s="16">
        <v>46</v>
      </c>
      <c r="W12" s="16">
        <v>76</v>
      </c>
      <c r="X12" s="16">
        <v>31</v>
      </c>
      <c r="Y12" s="16">
        <v>26</v>
      </c>
      <c r="Z12" s="16">
        <v>57</v>
      </c>
      <c r="AA12" s="16">
        <v>22</v>
      </c>
      <c r="AB12" s="16">
        <v>24</v>
      </c>
      <c r="AC12" s="16">
        <v>65</v>
      </c>
    </row>
    <row r="13" spans="1:29" x14ac:dyDescent="0.3">
      <c r="A13">
        <v>52</v>
      </c>
      <c r="B13" s="13">
        <v>11</v>
      </c>
      <c r="C13" s="16">
        <v>86</v>
      </c>
      <c r="D13" s="16">
        <v>55</v>
      </c>
      <c r="E13" s="16">
        <v>83</v>
      </c>
      <c r="F13" s="16">
        <v>88</v>
      </c>
      <c r="G13" s="16">
        <v>95</v>
      </c>
      <c r="H13" s="16">
        <v>65</v>
      </c>
      <c r="I13" s="16">
        <v>77</v>
      </c>
      <c r="J13" s="16">
        <v>50</v>
      </c>
      <c r="K13" s="16">
        <v>24</v>
      </c>
      <c r="L13" s="16">
        <v>17</v>
      </c>
      <c r="M13" s="16">
        <v>62</v>
      </c>
      <c r="N13" s="16">
        <v>92</v>
      </c>
      <c r="O13" s="16">
        <v>72</v>
      </c>
      <c r="P13" s="16">
        <v>12</v>
      </c>
      <c r="Q13" s="16">
        <v>88</v>
      </c>
      <c r="R13" s="16">
        <v>35</v>
      </c>
      <c r="S13" s="16">
        <v>50</v>
      </c>
      <c r="T13" s="16">
        <v>61</v>
      </c>
      <c r="U13" s="16">
        <v>94</v>
      </c>
      <c r="V13" s="16">
        <v>85</v>
      </c>
      <c r="W13" s="16">
        <v>53</v>
      </c>
      <c r="X13" s="16">
        <v>70</v>
      </c>
      <c r="Y13" s="16">
        <v>56</v>
      </c>
      <c r="Z13" s="16">
        <v>82</v>
      </c>
      <c r="AA13" s="16">
        <v>31</v>
      </c>
      <c r="AB13" s="16">
        <v>19</v>
      </c>
      <c r="AC13" s="16">
        <v>92</v>
      </c>
    </row>
    <row r="14" spans="1:29" x14ac:dyDescent="0.3">
      <c r="A14">
        <v>47</v>
      </c>
      <c r="B14" s="13">
        <v>12</v>
      </c>
      <c r="C14" s="16">
        <v>94</v>
      </c>
      <c r="D14" s="16">
        <v>5</v>
      </c>
      <c r="E14" s="16">
        <v>84</v>
      </c>
      <c r="F14" s="16">
        <v>27</v>
      </c>
      <c r="G14" s="16">
        <v>51</v>
      </c>
      <c r="H14" s="16">
        <v>40</v>
      </c>
      <c r="I14" s="16">
        <v>37</v>
      </c>
      <c r="J14" s="16">
        <v>68</v>
      </c>
      <c r="K14" s="16">
        <v>77</v>
      </c>
      <c r="L14" s="16">
        <v>63</v>
      </c>
      <c r="M14" s="16">
        <v>10</v>
      </c>
      <c r="N14" s="16">
        <v>8</v>
      </c>
      <c r="O14" s="16">
        <v>90</v>
      </c>
      <c r="P14" s="16">
        <v>64</v>
      </c>
      <c r="Q14" s="16">
        <v>10</v>
      </c>
      <c r="R14" s="16">
        <v>12</v>
      </c>
      <c r="S14" s="16">
        <v>89</v>
      </c>
      <c r="T14" s="16">
        <v>12</v>
      </c>
      <c r="U14" s="16">
        <v>34</v>
      </c>
      <c r="V14" s="16">
        <v>54</v>
      </c>
      <c r="W14" s="16">
        <v>69</v>
      </c>
      <c r="X14" s="16">
        <v>88</v>
      </c>
      <c r="Y14" s="16">
        <v>22</v>
      </c>
      <c r="Z14" s="16">
        <v>2</v>
      </c>
      <c r="AA14" s="16">
        <v>48</v>
      </c>
      <c r="AB14" s="16">
        <v>1</v>
      </c>
      <c r="AC14" s="16">
        <v>83</v>
      </c>
    </row>
    <row r="15" spans="1:29" x14ac:dyDescent="0.3">
      <c r="A15">
        <v>31</v>
      </c>
      <c r="B15" s="13">
        <v>13</v>
      </c>
      <c r="C15" s="16">
        <v>59</v>
      </c>
      <c r="D15" s="16">
        <v>13</v>
      </c>
      <c r="E15" s="16">
        <v>78</v>
      </c>
      <c r="F15" s="16">
        <v>41</v>
      </c>
      <c r="G15" s="16">
        <v>78</v>
      </c>
      <c r="H15" s="16">
        <v>88</v>
      </c>
      <c r="I15" s="16">
        <v>92</v>
      </c>
      <c r="J15" s="16">
        <v>3</v>
      </c>
      <c r="K15" s="16">
        <v>37</v>
      </c>
      <c r="L15" s="16">
        <v>33</v>
      </c>
      <c r="M15" s="16">
        <v>16</v>
      </c>
      <c r="N15" s="16">
        <v>3</v>
      </c>
      <c r="O15" s="16">
        <v>25</v>
      </c>
      <c r="P15" s="16">
        <v>80</v>
      </c>
      <c r="Q15" s="16">
        <v>82</v>
      </c>
      <c r="R15" s="16">
        <v>90</v>
      </c>
      <c r="S15" s="16">
        <v>77</v>
      </c>
      <c r="T15" s="16">
        <v>94</v>
      </c>
      <c r="U15" s="16">
        <v>41</v>
      </c>
      <c r="V15" s="16">
        <v>15</v>
      </c>
      <c r="W15" s="16">
        <v>82</v>
      </c>
      <c r="X15" s="16">
        <v>35</v>
      </c>
      <c r="Y15" s="16">
        <v>74</v>
      </c>
      <c r="Z15" s="16">
        <v>4</v>
      </c>
      <c r="AA15" s="16">
        <v>14</v>
      </c>
      <c r="AB15" s="16">
        <v>26</v>
      </c>
      <c r="AC15" s="16">
        <v>23</v>
      </c>
    </row>
    <row r="16" spans="1:29" x14ac:dyDescent="0.3">
      <c r="A16">
        <v>51</v>
      </c>
      <c r="B16" s="13">
        <v>14</v>
      </c>
      <c r="C16" s="16">
        <v>77</v>
      </c>
      <c r="D16" s="16">
        <v>24</v>
      </c>
      <c r="E16" s="16">
        <v>51</v>
      </c>
      <c r="F16" s="16">
        <v>57</v>
      </c>
      <c r="G16" s="16">
        <v>12</v>
      </c>
      <c r="H16" s="16">
        <v>83</v>
      </c>
      <c r="I16" s="16">
        <v>57</v>
      </c>
      <c r="J16" s="16">
        <v>35</v>
      </c>
      <c r="K16" s="16">
        <v>23</v>
      </c>
      <c r="L16" s="16">
        <v>77</v>
      </c>
      <c r="M16" s="16">
        <v>40</v>
      </c>
      <c r="N16" s="16">
        <v>45</v>
      </c>
      <c r="O16" s="16">
        <v>75</v>
      </c>
      <c r="P16" s="16">
        <v>17</v>
      </c>
      <c r="Q16" s="16">
        <v>41</v>
      </c>
      <c r="R16" s="16">
        <v>63</v>
      </c>
      <c r="S16" s="16">
        <v>78</v>
      </c>
      <c r="T16" s="16">
        <v>91</v>
      </c>
      <c r="U16" s="16">
        <v>5</v>
      </c>
      <c r="V16" s="16">
        <v>2</v>
      </c>
      <c r="W16" s="16">
        <v>37</v>
      </c>
      <c r="X16" s="16">
        <v>46</v>
      </c>
      <c r="Y16" s="16">
        <v>85</v>
      </c>
      <c r="Z16" s="16">
        <v>41</v>
      </c>
      <c r="AA16" s="16">
        <v>11</v>
      </c>
      <c r="AB16" s="16">
        <v>50</v>
      </c>
      <c r="AC16" s="16">
        <v>46</v>
      </c>
    </row>
    <row r="17" spans="1:29" x14ac:dyDescent="0.3">
      <c r="A17">
        <v>41</v>
      </c>
      <c r="B17" s="13">
        <v>15</v>
      </c>
      <c r="C17" s="16">
        <v>53</v>
      </c>
      <c r="D17" s="16">
        <v>31</v>
      </c>
      <c r="E17" s="16">
        <v>21</v>
      </c>
      <c r="F17" s="16">
        <v>67</v>
      </c>
      <c r="G17" s="16">
        <v>77</v>
      </c>
      <c r="H17" s="16">
        <v>6</v>
      </c>
      <c r="I17" s="16">
        <v>36</v>
      </c>
      <c r="J17" s="16">
        <v>61</v>
      </c>
      <c r="K17" s="16">
        <v>34</v>
      </c>
      <c r="L17" s="16">
        <v>46</v>
      </c>
      <c r="M17" s="16">
        <v>42</v>
      </c>
      <c r="N17" s="16">
        <v>5</v>
      </c>
      <c r="O17" s="16">
        <v>49</v>
      </c>
      <c r="P17" s="16">
        <v>72</v>
      </c>
      <c r="Q17" s="16">
        <v>96</v>
      </c>
      <c r="R17" s="16">
        <v>65</v>
      </c>
      <c r="S17" s="16">
        <v>9</v>
      </c>
      <c r="T17" s="16">
        <v>39</v>
      </c>
      <c r="U17" s="16">
        <v>91</v>
      </c>
      <c r="V17" s="16">
        <v>54</v>
      </c>
      <c r="W17" s="16">
        <v>68</v>
      </c>
      <c r="X17" s="16">
        <v>73</v>
      </c>
      <c r="Y17" s="16">
        <v>70</v>
      </c>
      <c r="Z17" s="16">
        <v>3</v>
      </c>
      <c r="AA17" s="16">
        <v>61</v>
      </c>
      <c r="AB17" s="16">
        <v>44</v>
      </c>
      <c r="AC17" s="16">
        <v>14</v>
      </c>
    </row>
    <row r="18" spans="1:29" x14ac:dyDescent="0.3">
      <c r="A18">
        <v>92</v>
      </c>
      <c r="B18" s="13">
        <v>16</v>
      </c>
      <c r="C18" s="16">
        <v>29</v>
      </c>
      <c r="D18" s="16">
        <v>93</v>
      </c>
      <c r="E18" s="16">
        <v>57</v>
      </c>
      <c r="F18" s="16">
        <v>5</v>
      </c>
      <c r="G18" s="16">
        <v>25</v>
      </c>
      <c r="H18" s="16">
        <v>52</v>
      </c>
      <c r="I18" s="16">
        <v>90</v>
      </c>
      <c r="J18" s="16">
        <v>21</v>
      </c>
      <c r="K18" s="16">
        <v>65</v>
      </c>
      <c r="L18" s="16">
        <v>5</v>
      </c>
      <c r="M18" s="16">
        <v>19</v>
      </c>
      <c r="N18" s="16">
        <v>95</v>
      </c>
      <c r="O18" s="16">
        <v>72</v>
      </c>
      <c r="P18" s="16">
        <v>50</v>
      </c>
      <c r="Q18" s="16">
        <v>1</v>
      </c>
      <c r="R18" s="16">
        <v>33</v>
      </c>
      <c r="S18" s="16">
        <v>10</v>
      </c>
      <c r="T18" s="16">
        <v>74</v>
      </c>
      <c r="U18" s="16">
        <v>73</v>
      </c>
      <c r="V18" s="16">
        <v>29</v>
      </c>
      <c r="W18" s="16">
        <v>8</v>
      </c>
      <c r="X18" s="16">
        <v>94</v>
      </c>
      <c r="Y18" s="16">
        <v>66</v>
      </c>
      <c r="Z18" s="16">
        <v>14</v>
      </c>
      <c r="AA18" s="16">
        <v>68</v>
      </c>
      <c r="AB18" s="16">
        <v>20</v>
      </c>
      <c r="AC18" s="16">
        <v>64</v>
      </c>
    </row>
    <row r="19" spans="1:29" x14ac:dyDescent="0.3">
      <c r="A19">
        <v>15</v>
      </c>
      <c r="B19" s="13">
        <v>17</v>
      </c>
      <c r="C19" s="16">
        <v>38</v>
      </c>
      <c r="D19" s="16">
        <v>72</v>
      </c>
      <c r="E19" s="16">
        <v>11</v>
      </c>
      <c r="F19" s="16">
        <v>15</v>
      </c>
      <c r="G19" s="16">
        <v>89</v>
      </c>
      <c r="H19" s="16">
        <v>87</v>
      </c>
      <c r="I19" s="16">
        <v>76</v>
      </c>
      <c r="J19" s="16">
        <v>65</v>
      </c>
      <c r="K19" s="16">
        <v>30</v>
      </c>
      <c r="L19" s="16">
        <v>85</v>
      </c>
      <c r="M19" s="16">
        <v>94</v>
      </c>
      <c r="N19" s="16">
        <v>33</v>
      </c>
      <c r="O19" s="16">
        <v>39</v>
      </c>
      <c r="P19" s="16">
        <v>54</v>
      </c>
      <c r="Q19" s="16">
        <v>76</v>
      </c>
      <c r="R19" s="16">
        <v>96</v>
      </c>
      <c r="S19" s="16">
        <v>69</v>
      </c>
      <c r="T19" s="16">
        <v>84</v>
      </c>
      <c r="U19" s="16">
        <v>41</v>
      </c>
      <c r="V19" s="16">
        <v>47</v>
      </c>
      <c r="W19" s="16">
        <v>1</v>
      </c>
      <c r="X19" s="16">
        <v>53</v>
      </c>
      <c r="Y19" s="16">
        <v>59</v>
      </c>
      <c r="Z19" s="16">
        <v>7</v>
      </c>
      <c r="AA19" s="16">
        <v>89</v>
      </c>
      <c r="AB19" s="16">
        <v>26</v>
      </c>
      <c r="AC19" s="16">
        <v>22</v>
      </c>
    </row>
    <row r="20" spans="1:29" x14ac:dyDescent="0.3">
      <c r="A20">
        <v>7</v>
      </c>
      <c r="B20" s="13">
        <v>18</v>
      </c>
      <c r="C20" s="16">
        <v>3</v>
      </c>
      <c r="D20" s="16">
        <v>57</v>
      </c>
      <c r="E20" s="16">
        <v>13</v>
      </c>
      <c r="F20" s="16">
        <v>90</v>
      </c>
      <c r="G20" s="16">
        <v>16</v>
      </c>
      <c r="H20" s="16">
        <v>92</v>
      </c>
      <c r="I20" s="16">
        <v>71</v>
      </c>
      <c r="J20" s="16">
        <v>28</v>
      </c>
      <c r="K20" s="16">
        <v>4</v>
      </c>
      <c r="L20" s="16">
        <v>54</v>
      </c>
      <c r="M20" s="16">
        <v>15</v>
      </c>
      <c r="N20" s="16">
        <v>30</v>
      </c>
      <c r="O20" s="16">
        <v>16</v>
      </c>
      <c r="P20" s="16">
        <v>8</v>
      </c>
      <c r="Q20" s="16">
        <v>69</v>
      </c>
      <c r="R20" s="16">
        <v>39</v>
      </c>
      <c r="S20" s="16">
        <v>19</v>
      </c>
      <c r="T20" s="16">
        <v>42</v>
      </c>
      <c r="U20" s="16">
        <v>8</v>
      </c>
      <c r="V20" s="16">
        <v>12</v>
      </c>
      <c r="W20" s="16">
        <v>9</v>
      </c>
      <c r="X20" s="16">
        <v>8</v>
      </c>
      <c r="Y20" s="16">
        <v>86</v>
      </c>
      <c r="Z20" s="16">
        <v>33</v>
      </c>
      <c r="AA20" s="16">
        <v>17</v>
      </c>
      <c r="AB20" s="16">
        <v>36</v>
      </c>
      <c r="AC20" s="16">
        <v>50</v>
      </c>
    </row>
    <row r="21" spans="1:29" x14ac:dyDescent="0.3">
      <c r="A21">
        <v>60</v>
      </c>
      <c r="B21" s="13">
        <v>19</v>
      </c>
      <c r="C21" s="16">
        <v>83</v>
      </c>
      <c r="D21" s="16">
        <v>93</v>
      </c>
      <c r="E21" s="16">
        <v>7</v>
      </c>
      <c r="F21" s="16">
        <v>10</v>
      </c>
      <c r="G21" s="16">
        <v>51</v>
      </c>
      <c r="H21" s="16">
        <v>13</v>
      </c>
      <c r="I21" s="16">
        <v>5</v>
      </c>
      <c r="J21" s="16">
        <v>50</v>
      </c>
      <c r="K21" s="16">
        <v>55</v>
      </c>
      <c r="L21" s="16">
        <v>16</v>
      </c>
      <c r="M21" s="16">
        <v>90</v>
      </c>
      <c r="N21" s="16">
        <v>39</v>
      </c>
      <c r="O21" s="16">
        <v>69</v>
      </c>
      <c r="P21" s="16">
        <v>37</v>
      </c>
      <c r="Q21" s="16">
        <v>54</v>
      </c>
      <c r="R21" s="16">
        <v>31</v>
      </c>
      <c r="S21" s="16">
        <v>73</v>
      </c>
      <c r="T21" s="16">
        <v>23</v>
      </c>
      <c r="U21" s="16">
        <v>62</v>
      </c>
      <c r="V21" s="16">
        <v>7</v>
      </c>
      <c r="W21" s="16">
        <v>89</v>
      </c>
      <c r="X21" s="16">
        <v>58</v>
      </c>
      <c r="Y21" s="16">
        <v>6</v>
      </c>
      <c r="Z21" s="16">
        <v>19</v>
      </c>
      <c r="AA21" s="16">
        <v>34</v>
      </c>
      <c r="AB21" s="16">
        <v>44</v>
      </c>
      <c r="AC21" s="16">
        <v>64</v>
      </c>
    </row>
    <row r="22" spans="1:29" x14ac:dyDescent="0.3">
      <c r="A22">
        <v>72</v>
      </c>
      <c r="B22" s="13">
        <v>20</v>
      </c>
      <c r="C22" s="16">
        <v>75</v>
      </c>
      <c r="D22" s="16">
        <v>51</v>
      </c>
      <c r="E22" s="16">
        <v>25</v>
      </c>
      <c r="F22" s="16">
        <v>55</v>
      </c>
      <c r="G22" s="16">
        <v>44</v>
      </c>
      <c r="H22" s="16">
        <v>13</v>
      </c>
      <c r="I22" s="16">
        <v>30</v>
      </c>
      <c r="J22" s="16">
        <v>38</v>
      </c>
      <c r="K22" s="16">
        <v>40</v>
      </c>
      <c r="L22" s="16">
        <v>61</v>
      </c>
      <c r="M22" s="16">
        <v>47</v>
      </c>
      <c r="N22" s="16">
        <v>6</v>
      </c>
      <c r="O22" s="16">
        <v>63</v>
      </c>
      <c r="P22" s="16">
        <v>34</v>
      </c>
      <c r="Q22" s="16">
        <v>32</v>
      </c>
      <c r="R22" s="16">
        <v>9</v>
      </c>
      <c r="S22" s="16">
        <v>26</v>
      </c>
      <c r="T22" s="16">
        <v>9</v>
      </c>
      <c r="U22" s="16">
        <v>45</v>
      </c>
      <c r="V22" s="16">
        <v>43</v>
      </c>
      <c r="W22" s="16">
        <v>8</v>
      </c>
      <c r="X22" s="16">
        <v>95</v>
      </c>
      <c r="Y22" s="16">
        <v>21</v>
      </c>
      <c r="Z22" s="16">
        <v>65</v>
      </c>
      <c r="AA22" s="16">
        <v>57</v>
      </c>
      <c r="AB22" s="16">
        <v>51</v>
      </c>
      <c r="AC22" s="16">
        <v>48</v>
      </c>
    </row>
    <row r="23" spans="1:29" x14ac:dyDescent="0.3">
      <c r="A23">
        <v>58</v>
      </c>
      <c r="B23" s="13">
        <v>21</v>
      </c>
      <c r="C23" s="16">
        <v>91</v>
      </c>
      <c r="D23" s="16">
        <v>47</v>
      </c>
      <c r="E23" s="16">
        <v>92</v>
      </c>
      <c r="F23" s="16">
        <v>51</v>
      </c>
      <c r="G23" s="16">
        <v>50</v>
      </c>
      <c r="H23" s="16">
        <v>21</v>
      </c>
      <c r="I23" s="16">
        <v>7</v>
      </c>
      <c r="J23" s="16">
        <v>15</v>
      </c>
      <c r="K23" s="16">
        <v>28</v>
      </c>
      <c r="L23" s="16">
        <v>33</v>
      </c>
      <c r="M23" s="16">
        <v>46</v>
      </c>
      <c r="N23" s="16">
        <v>34</v>
      </c>
      <c r="O23" s="16">
        <v>85</v>
      </c>
      <c r="P23" s="16">
        <v>63</v>
      </c>
      <c r="Q23" s="16">
        <v>87</v>
      </c>
      <c r="R23" s="16">
        <v>79</v>
      </c>
      <c r="S23" s="16">
        <v>63</v>
      </c>
      <c r="T23" s="16">
        <v>72</v>
      </c>
      <c r="U23" s="16">
        <v>16</v>
      </c>
      <c r="V23" s="16">
        <v>82</v>
      </c>
      <c r="W23" s="16">
        <v>57</v>
      </c>
      <c r="X23" s="16">
        <v>4</v>
      </c>
      <c r="Y23" s="16">
        <v>99</v>
      </c>
      <c r="Z23" s="16">
        <v>70</v>
      </c>
      <c r="AA23" s="16">
        <v>21</v>
      </c>
      <c r="AB23" s="16">
        <v>79</v>
      </c>
      <c r="AC23" s="16">
        <v>41</v>
      </c>
    </row>
    <row r="24" spans="1:29" x14ac:dyDescent="0.3">
      <c r="A24">
        <v>46</v>
      </c>
      <c r="B24" s="13">
        <v>22</v>
      </c>
      <c r="C24" s="16">
        <v>71</v>
      </c>
      <c r="D24" s="16">
        <v>7</v>
      </c>
      <c r="E24" s="16">
        <v>72</v>
      </c>
      <c r="F24" s="16">
        <v>36</v>
      </c>
      <c r="G24" s="16">
        <v>33</v>
      </c>
      <c r="H24" s="16">
        <v>51</v>
      </c>
      <c r="I24" s="16">
        <v>93</v>
      </c>
      <c r="J24" s="16">
        <v>87</v>
      </c>
      <c r="K24" s="16">
        <v>10</v>
      </c>
      <c r="L24" s="16">
        <v>39</v>
      </c>
      <c r="M24" s="16">
        <v>60</v>
      </c>
      <c r="N24" s="16">
        <v>59</v>
      </c>
      <c r="O24" s="16">
        <v>10</v>
      </c>
      <c r="P24" s="16">
        <v>11</v>
      </c>
      <c r="Q24" s="16">
        <v>32</v>
      </c>
      <c r="R24" s="16">
        <v>10</v>
      </c>
      <c r="S24" s="16">
        <v>55</v>
      </c>
      <c r="T24" s="16">
        <v>83</v>
      </c>
      <c r="U24" s="16">
        <v>28</v>
      </c>
      <c r="V24" s="16">
        <v>95</v>
      </c>
      <c r="W24" s="16">
        <v>46</v>
      </c>
      <c r="X24" s="16">
        <v>73</v>
      </c>
      <c r="Y24" s="16">
        <v>54</v>
      </c>
      <c r="Z24" s="16">
        <v>51</v>
      </c>
      <c r="AA24" s="16">
        <v>52</v>
      </c>
      <c r="AB24" s="16">
        <v>46</v>
      </c>
      <c r="AC24" s="16">
        <v>78</v>
      </c>
    </row>
    <row r="25" spans="1:29" x14ac:dyDescent="0.3">
      <c r="A25">
        <v>21</v>
      </c>
      <c r="B25" s="13">
        <v>23</v>
      </c>
      <c r="C25" s="16">
        <v>31</v>
      </c>
      <c r="D25" s="16">
        <v>7</v>
      </c>
      <c r="E25" s="16">
        <v>84</v>
      </c>
      <c r="F25" s="16">
        <v>79</v>
      </c>
      <c r="G25" s="16">
        <v>84</v>
      </c>
      <c r="H25" s="16">
        <v>85</v>
      </c>
      <c r="I25" s="16">
        <v>78</v>
      </c>
      <c r="J25" s="16">
        <v>21</v>
      </c>
      <c r="K25" s="16">
        <v>91</v>
      </c>
      <c r="L25" s="16">
        <v>34</v>
      </c>
      <c r="M25" s="16">
        <v>50</v>
      </c>
      <c r="N25" s="16">
        <v>55</v>
      </c>
      <c r="O25" s="16">
        <v>57</v>
      </c>
      <c r="P25" s="16">
        <v>12</v>
      </c>
      <c r="Q25" s="16">
        <v>70</v>
      </c>
      <c r="R25" s="16">
        <v>13</v>
      </c>
      <c r="S25" s="16">
        <v>65</v>
      </c>
      <c r="T25" s="16">
        <v>17</v>
      </c>
      <c r="U25" s="16">
        <v>8</v>
      </c>
      <c r="V25" s="16">
        <v>59</v>
      </c>
      <c r="W25" s="16">
        <v>44</v>
      </c>
      <c r="X25" s="16">
        <v>28</v>
      </c>
      <c r="Y25" s="16">
        <v>18</v>
      </c>
      <c r="Z25" s="16">
        <v>46</v>
      </c>
      <c r="AA25" s="16">
        <v>41</v>
      </c>
      <c r="AB25" s="16">
        <v>13</v>
      </c>
      <c r="AC25" s="16">
        <v>55</v>
      </c>
    </row>
    <row r="26" spans="1:29" x14ac:dyDescent="0.3">
      <c r="A26">
        <v>64</v>
      </c>
      <c r="B26" s="13">
        <v>24</v>
      </c>
      <c r="C26" s="16">
        <v>75</v>
      </c>
      <c r="D26" s="16">
        <v>43</v>
      </c>
      <c r="E26" s="16">
        <v>26</v>
      </c>
      <c r="F26" s="16">
        <v>49</v>
      </c>
      <c r="G26" s="16">
        <v>34</v>
      </c>
      <c r="H26" s="16">
        <v>60</v>
      </c>
      <c r="I26" s="16">
        <v>95</v>
      </c>
      <c r="J26" s="16">
        <v>31</v>
      </c>
      <c r="K26" s="16">
        <v>15</v>
      </c>
      <c r="L26" s="16">
        <v>7</v>
      </c>
      <c r="M26" s="16">
        <v>83</v>
      </c>
      <c r="N26" s="16">
        <v>82</v>
      </c>
      <c r="O26" s="16">
        <v>18</v>
      </c>
      <c r="P26" s="16">
        <v>76</v>
      </c>
      <c r="Q26" s="16">
        <v>16</v>
      </c>
      <c r="R26" s="16">
        <v>50</v>
      </c>
      <c r="S26" s="16">
        <v>76</v>
      </c>
      <c r="T26" s="16">
        <v>32</v>
      </c>
      <c r="U26" s="16">
        <v>71</v>
      </c>
      <c r="V26" s="16">
        <v>19</v>
      </c>
      <c r="W26" s="16">
        <v>27</v>
      </c>
      <c r="X26" s="16">
        <v>71</v>
      </c>
      <c r="Y26" s="16">
        <v>87</v>
      </c>
      <c r="Z26" s="16">
        <v>14</v>
      </c>
      <c r="AA26" s="16">
        <v>36</v>
      </c>
      <c r="AB26" s="16">
        <v>72</v>
      </c>
      <c r="AC26" s="16">
        <v>37</v>
      </c>
    </row>
    <row r="27" spans="1:29" x14ac:dyDescent="0.3">
      <c r="A27">
        <v>8</v>
      </c>
      <c r="B27" s="13">
        <v>25</v>
      </c>
      <c r="C27" s="16">
        <v>26</v>
      </c>
      <c r="D27" s="16">
        <v>10</v>
      </c>
      <c r="E27" s="16">
        <v>64</v>
      </c>
      <c r="F27" s="16">
        <v>51</v>
      </c>
      <c r="G27" s="16">
        <v>74</v>
      </c>
      <c r="H27" s="16">
        <v>94</v>
      </c>
      <c r="I27" s="16">
        <v>67</v>
      </c>
      <c r="J27" s="16">
        <v>88</v>
      </c>
      <c r="K27" s="16">
        <v>49</v>
      </c>
      <c r="L27" s="16">
        <v>3</v>
      </c>
      <c r="M27" s="16">
        <v>37</v>
      </c>
      <c r="N27" s="16">
        <v>61</v>
      </c>
      <c r="O27" s="16">
        <v>57</v>
      </c>
      <c r="P27" s="16">
        <v>37</v>
      </c>
      <c r="Q27" s="16">
        <v>84</v>
      </c>
      <c r="R27" s="16">
        <v>88</v>
      </c>
      <c r="S27" s="16">
        <v>40</v>
      </c>
      <c r="T27" s="16">
        <v>78</v>
      </c>
      <c r="U27" s="16">
        <v>5</v>
      </c>
      <c r="V27" s="16">
        <v>31</v>
      </c>
      <c r="W27" s="16">
        <v>62</v>
      </c>
      <c r="X27" s="16">
        <v>20</v>
      </c>
      <c r="Y27" s="16">
        <v>49</v>
      </c>
      <c r="Z27" s="16">
        <v>76</v>
      </c>
      <c r="AA27" s="16">
        <v>40</v>
      </c>
      <c r="AB27" s="16">
        <v>2</v>
      </c>
      <c r="AC27" s="16">
        <v>83</v>
      </c>
    </row>
    <row r="28" spans="1:29" x14ac:dyDescent="0.3">
      <c r="A28">
        <v>33</v>
      </c>
      <c r="B28" s="13">
        <v>26</v>
      </c>
      <c r="C28" s="16">
        <v>41</v>
      </c>
      <c r="D28" s="16">
        <v>88</v>
      </c>
      <c r="E28" s="16">
        <v>45</v>
      </c>
      <c r="F28" s="16">
        <v>10</v>
      </c>
      <c r="G28" s="16">
        <v>61</v>
      </c>
      <c r="H28" s="16">
        <v>29</v>
      </c>
      <c r="I28" s="16">
        <v>37</v>
      </c>
      <c r="J28" s="16">
        <v>94</v>
      </c>
      <c r="K28" s="16">
        <v>67</v>
      </c>
      <c r="L28" s="16">
        <v>62</v>
      </c>
      <c r="M28" s="16">
        <v>17</v>
      </c>
      <c r="N28" s="16">
        <v>46</v>
      </c>
      <c r="O28" s="16">
        <v>88</v>
      </c>
      <c r="P28" s="16">
        <v>44</v>
      </c>
      <c r="Q28" s="16">
        <v>76</v>
      </c>
      <c r="R28" s="16">
        <v>85</v>
      </c>
      <c r="S28" s="16">
        <v>76</v>
      </c>
      <c r="T28" s="16">
        <v>73</v>
      </c>
      <c r="U28" s="16">
        <v>69</v>
      </c>
      <c r="V28" s="16">
        <v>94</v>
      </c>
      <c r="W28" s="16">
        <v>88</v>
      </c>
      <c r="X28" s="16">
        <v>19</v>
      </c>
      <c r="Y28" s="16">
        <v>52</v>
      </c>
      <c r="Z28" s="16">
        <v>31</v>
      </c>
      <c r="AA28" s="16">
        <v>61</v>
      </c>
      <c r="AB28" s="16">
        <v>16</v>
      </c>
      <c r="AC28" s="16">
        <v>6</v>
      </c>
    </row>
    <row r="29" spans="1:29" x14ac:dyDescent="0.3">
      <c r="A29">
        <v>79</v>
      </c>
      <c r="B29" s="13">
        <v>27</v>
      </c>
      <c r="C29" s="16">
        <v>94</v>
      </c>
      <c r="D29" s="16">
        <v>48</v>
      </c>
      <c r="E29" s="16">
        <v>88</v>
      </c>
      <c r="F29" s="16">
        <v>10</v>
      </c>
      <c r="G29" s="16">
        <v>4</v>
      </c>
      <c r="H29" s="16">
        <v>40</v>
      </c>
      <c r="I29" s="16">
        <v>35</v>
      </c>
      <c r="J29" s="16">
        <v>45</v>
      </c>
      <c r="K29" s="16">
        <v>35</v>
      </c>
      <c r="L29" s="16">
        <v>19</v>
      </c>
      <c r="M29" s="16">
        <v>97</v>
      </c>
      <c r="N29" s="16">
        <v>61</v>
      </c>
      <c r="O29" s="16">
        <v>32</v>
      </c>
      <c r="P29" s="16">
        <v>5</v>
      </c>
      <c r="Q29" s="16">
        <v>92</v>
      </c>
      <c r="R29" s="16">
        <v>6</v>
      </c>
      <c r="S29" s="16">
        <v>85</v>
      </c>
      <c r="T29" s="16">
        <v>80</v>
      </c>
      <c r="U29" s="16">
        <v>65</v>
      </c>
      <c r="V29" s="16">
        <v>9</v>
      </c>
      <c r="W29" s="16">
        <v>91</v>
      </c>
      <c r="X29" s="16">
        <v>63</v>
      </c>
      <c r="Y29" s="16">
        <v>11</v>
      </c>
      <c r="Z29" s="16">
        <v>26</v>
      </c>
      <c r="AA29" s="16">
        <v>65</v>
      </c>
      <c r="AB29" s="16">
        <v>10</v>
      </c>
      <c r="AC29" s="16">
        <v>96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F308"/>
  <sheetViews>
    <sheetView topLeftCell="A4" workbookViewId="0">
      <selection activeCell="K19" sqref="K19"/>
    </sheetView>
  </sheetViews>
  <sheetFormatPr defaultRowHeight="14.4" x14ac:dyDescent="0.3"/>
  <cols>
    <col min="3" max="3" width="13.5546875" customWidth="1"/>
    <col min="4" max="4" width="12.6640625" customWidth="1"/>
    <col min="5" max="5" width="13" customWidth="1"/>
    <col min="6" max="6" width="19.44140625" bestFit="1" customWidth="1"/>
  </cols>
  <sheetData>
    <row r="3" spans="3:6" x14ac:dyDescent="0.3">
      <c r="C3" s="17" t="s">
        <v>2920</v>
      </c>
      <c r="D3" s="17" t="s">
        <v>2921</v>
      </c>
      <c r="E3" s="17" t="s">
        <v>2922</v>
      </c>
      <c r="F3" s="17" t="s">
        <v>2927</v>
      </c>
    </row>
    <row r="4" spans="3:6" x14ac:dyDescent="0.3">
      <c r="C4" s="11">
        <v>42160</v>
      </c>
      <c r="D4" t="s">
        <v>2923</v>
      </c>
      <c r="E4">
        <v>300</v>
      </c>
      <c r="F4">
        <f>IF(Таблица1[[#This Row],[Тип сделки]]="Покупка",Таблица1[[#This Row],[Количество]],-Таблица1[[#This Row],[Количество]])</f>
        <v>-300</v>
      </c>
    </row>
    <row r="5" spans="3:6" x14ac:dyDescent="0.3">
      <c r="C5" s="11">
        <v>42167</v>
      </c>
      <c r="D5" t="s">
        <v>2923</v>
      </c>
      <c r="E5">
        <v>210</v>
      </c>
      <c r="F5">
        <f>IF(Таблица1[[#This Row],[Тип сделки]]="Покупка",Таблица1[[#This Row],[Количество]],-Таблица1[[#This Row],[Количество]])</f>
        <v>-210</v>
      </c>
    </row>
    <row r="6" spans="3:6" x14ac:dyDescent="0.3">
      <c r="C6" s="11">
        <v>42171</v>
      </c>
      <c r="D6" t="s">
        <v>2923</v>
      </c>
      <c r="E6">
        <v>490</v>
      </c>
      <c r="F6">
        <f>IF(Таблица1[[#This Row],[Тип сделки]]="Покупка",Таблица1[[#This Row],[Количество]],-Таблица1[[#This Row],[Количество]])</f>
        <v>-490</v>
      </c>
    </row>
    <row r="7" spans="3:6" x14ac:dyDescent="0.3">
      <c r="C7" s="11">
        <v>42177</v>
      </c>
      <c r="D7" t="s">
        <v>2923</v>
      </c>
      <c r="E7">
        <v>70</v>
      </c>
      <c r="F7">
        <f>IF(Таблица1[[#This Row],[Тип сделки]]="Покупка",Таблица1[[#This Row],[Количество]],-Таблица1[[#This Row],[Количество]])</f>
        <v>-70</v>
      </c>
    </row>
    <row r="8" spans="3:6" x14ac:dyDescent="0.3">
      <c r="C8" s="11">
        <v>42181</v>
      </c>
      <c r="D8" t="s">
        <v>2923</v>
      </c>
      <c r="E8">
        <v>480</v>
      </c>
      <c r="F8">
        <f>IF(Таблица1[[#This Row],[Тип сделки]]="Покупка",Таблица1[[#This Row],[Количество]],-Таблица1[[#This Row],[Количество]])</f>
        <v>-480</v>
      </c>
    </row>
    <row r="9" spans="3:6" x14ac:dyDescent="0.3">
      <c r="C9" s="11">
        <v>42186</v>
      </c>
      <c r="D9" t="s">
        <v>2923</v>
      </c>
      <c r="E9">
        <v>380</v>
      </c>
      <c r="F9">
        <f>IF(Таблица1[[#This Row],[Тип сделки]]="Покупка",Таблица1[[#This Row],[Количество]],-Таблица1[[#This Row],[Количество]])</f>
        <v>-380</v>
      </c>
    </row>
    <row r="10" spans="3:6" x14ac:dyDescent="0.3">
      <c r="C10" s="11">
        <v>42187</v>
      </c>
      <c r="D10" t="s">
        <v>2924</v>
      </c>
      <c r="E10">
        <v>40</v>
      </c>
      <c r="F10">
        <f>IF(Таблица1[[#This Row],[Тип сделки]]="Покупка",Таблица1[[#This Row],[Количество]],-Таблица1[[#This Row],[Количество]])</f>
        <v>40</v>
      </c>
    </row>
    <row r="11" spans="3:6" x14ac:dyDescent="0.3">
      <c r="C11" s="11">
        <v>42192</v>
      </c>
      <c r="D11" t="s">
        <v>2923</v>
      </c>
      <c r="E11">
        <v>240</v>
      </c>
      <c r="F11">
        <f>IF(Таблица1[[#This Row],[Тип сделки]]="Покупка",Таблица1[[#This Row],[Количество]],-Таблица1[[#This Row],[Количество]])</f>
        <v>-240</v>
      </c>
    </row>
    <row r="12" spans="3:6" x14ac:dyDescent="0.3">
      <c r="C12" s="11">
        <v>42195</v>
      </c>
      <c r="D12" t="s">
        <v>2923</v>
      </c>
      <c r="E12">
        <v>190</v>
      </c>
      <c r="F12">
        <f>IF(Таблица1[[#This Row],[Тип сделки]]="Покупка",Таблица1[[#This Row],[Количество]],-Таблица1[[#This Row],[Количество]])</f>
        <v>-190</v>
      </c>
    </row>
    <row r="13" spans="3:6" x14ac:dyDescent="0.3">
      <c r="C13" s="11">
        <v>42263</v>
      </c>
      <c r="D13" t="s">
        <v>2924</v>
      </c>
      <c r="E13">
        <v>210</v>
      </c>
      <c r="F13">
        <f>IF(Таблица1[[#This Row],[Тип сделки]]="Покупка",Таблица1[[#This Row],[Количество]],-Таблица1[[#This Row],[Количество]])</f>
        <v>210</v>
      </c>
    </row>
    <row r="14" spans="3:6" x14ac:dyDescent="0.3">
      <c r="C14" s="11">
        <v>42269</v>
      </c>
      <c r="D14" t="s">
        <v>2923</v>
      </c>
      <c r="E14">
        <v>330</v>
      </c>
      <c r="F14">
        <f>IF(Таблица1[[#This Row],[Тип сделки]]="Покупка",Таблица1[[#This Row],[Количество]],-Таблица1[[#This Row],[Количество]])</f>
        <v>-330</v>
      </c>
    </row>
    <row r="15" spans="3:6" x14ac:dyDescent="0.3">
      <c r="C15" s="11">
        <v>42277</v>
      </c>
      <c r="D15" t="s">
        <v>2924</v>
      </c>
      <c r="E15">
        <v>320</v>
      </c>
      <c r="F15">
        <f>IF(Таблица1[[#This Row],[Тип сделки]]="Покупка",Таблица1[[#This Row],[Количество]],-Таблица1[[#This Row],[Количество]])</f>
        <v>320</v>
      </c>
    </row>
    <row r="16" spans="3:6" x14ac:dyDescent="0.3">
      <c r="C16" s="11">
        <v>42289</v>
      </c>
      <c r="D16" t="s">
        <v>2923</v>
      </c>
      <c r="E16">
        <v>340</v>
      </c>
      <c r="F16">
        <f>IF(Таблица1[[#This Row],[Тип сделки]]="Покупка",Таблица1[[#This Row],[Количество]],-Таблица1[[#This Row],[Количество]])</f>
        <v>-340</v>
      </c>
    </row>
    <row r="17" spans="3:6" x14ac:dyDescent="0.3">
      <c r="C17" s="11">
        <v>42303</v>
      </c>
      <c r="D17" t="s">
        <v>2923</v>
      </c>
      <c r="E17">
        <v>280</v>
      </c>
      <c r="F17">
        <f>IF(Таблица1[[#This Row],[Тип сделки]]="Покупка",Таблица1[[#This Row],[Количество]],-Таблица1[[#This Row],[Количество]])</f>
        <v>-280</v>
      </c>
    </row>
    <row r="18" spans="3:6" x14ac:dyDescent="0.3">
      <c r="C18" s="11">
        <v>42312</v>
      </c>
      <c r="D18" t="s">
        <v>2924</v>
      </c>
      <c r="E18">
        <v>200</v>
      </c>
      <c r="F18">
        <f>IF(Таблица1[[#This Row],[Тип сделки]]="Покупка",Таблица1[[#This Row],[Количество]],-Таблица1[[#This Row],[Количество]])</f>
        <v>200</v>
      </c>
    </row>
    <row r="19" spans="3:6" x14ac:dyDescent="0.3">
      <c r="C19" s="11">
        <v>42341</v>
      </c>
      <c r="D19" t="s">
        <v>2924</v>
      </c>
      <c r="E19">
        <v>400</v>
      </c>
      <c r="F19">
        <f>IF(Таблица1[[#This Row],[Тип сделки]]="Покупка",Таблица1[[#This Row],[Количество]],-Таблица1[[#This Row],[Количество]])</f>
        <v>400</v>
      </c>
    </row>
    <row r="20" spans="3:6" x14ac:dyDescent="0.3">
      <c r="C20" s="11">
        <v>42352</v>
      </c>
      <c r="D20" t="s">
        <v>2923</v>
      </c>
      <c r="E20">
        <v>190</v>
      </c>
      <c r="F20">
        <f>IF(Таблица1[[#This Row],[Тип сделки]]="Покупка",Таблица1[[#This Row],[Количество]],-Таблица1[[#This Row],[Количество]])</f>
        <v>-190</v>
      </c>
    </row>
    <row r="21" spans="3:6" x14ac:dyDescent="0.3">
      <c r="C21" s="11">
        <v>42354</v>
      </c>
      <c r="D21" t="s">
        <v>2923</v>
      </c>
      <c r="E21">
        <v>460</v>
      </c>
      <c r="F21">
        <f>IF(Таблица1[[#This Row],[Тип сделки]]="Покупка",Таблица1[[#This Row],[Количество]],-Таблица1[[#This Row],[Количество]])</f>
        <v>-460</v>
      </c>
    </row>
    <row r="22" spans="3:6" x14ac:dyDescent="0.3">
      <c r="C22" s="11">
        <v>42354</v>
      </c>
      <c r="D22" t="s">
        <v>2924</v>
      </c>
      <c r="E22">
        <v>30</v>
      </c>
      <c r="F22">
        <f>IF(Таблица1[[#This Row],[Тип сделки]]="Покупка",Таблица1[[#This Row],[Количество]],-Таблица1[[#This Row],[Количество]])</f>
        <v>30</v>
      </c>
    </row>
    <row r="23" spans="3:6" x14ac:dyDescent="0.3">
      <c r="C23" s="11">
        <v>42359</v>
      </c>
      <c r="D23" t="s">
        <v>2924</v>
      </c>
      <c r="E23">
        <v>190</v>
      </c>
      <c r="F23">
        <f>IF(Таблица1[[#This Row],[Тип сделки]]="Покупка",Таблица1[[#This Row],[Количество]],-Таблица1[[#This Row],[Количество]])</f>
        <v>190</v>
      </c>
    </row>
    <row r="24" spans="3:6" x14ac:dyDescent="0.3">
      <c r="C24" s="11">
        <v>42374</v>
      </c>
      <c r="D24" t="s">
        <v>2923</v>
      </c>
      <c r="E24">
        <v>460</v>
      </c>
      <c r="F24">
        <f>IF(Таблица1[[#This Row],[Тип сделки]]="Покупка",Таблица1[[#This Row],[Количество]],-Таблица1[[#This Row],[Количество]])</f>
        <v>-460</v>
      </c>
    </row>
    <row r="25" spans="3:6" x14ac:dyDescent="0.3">
      <c r="C25" s="11">
        <v>42391</v>
      </c>
      <c r="D25" t="s">
        <v>2924</v>
      </c>
      <c r="E25">
        <v>150</v>
      </c>
      <c r="F25">
        <f>IF(Таблица1[[#This Row],[Тип сделки]]="Покупка",Таблица1[[#This Row],[Количество]],-Таблица1[[#This Row],[Количество]])</f>
        <v>150</v>
      </c>
    </row>
    <row r="26" spans="3:6" x14ac:dyDescent="0.3">
      <c r="C26" s="11">
        <v>42397</v>
      </c>
      <c r="D26" t="s">
        <v>2923</v>
      </c>
      <c r="E26">
        <v>140</v>
      </c>
      <c r="F26">
        <f>IF(Таблица1[[#This Row],[Тип сделки]]="Покупка",Таблица1[[#This Row],[Количество]],-Таблица1[[#This Row],[Количество]])</f>
        <v>-140</v>
      </c>
    </row>
    <row r="27" spans="3:6" x14ac:dyDescent="0.3">
      <c r="C27" s="11">
        <v>42411</v>
      </c>
      <c r="D27" t="s">
        <v>2923</v>
      </c>
      <c r="E27">
        <v>490</v>
      </c>
      <c r="F27">
        <f>IF(Таблица1[[#This Row],[Тип сделки]]="Покупка",Таблица1[[#This Row],[Количество]],-Таблица1[[#This Row],[Количество]])</f>
        <v>-490</v>
      </c>
    </row>
    <row r="28" spans="3:6" x14ac:dyDescent="0.3">
      <c r="C28" s="11">
        <v>42411</v>
      </c>
      <c r="D28" t="s">
        <v>2924</v>
      </c>
      <c r="E28">
        <v>40</v>
      </c>
      <c r="F28">
        <f>IF(Таблица1[[#This Row],[Тип сделки]]="Покупка",Таблица1[[#This Row],[Количество]],-Таблица1[[#This Row],[Количество]])</f>
        <v>40</v>
      </c>
    </row>
    <row r="29" spans="3:6" x14ac:dyDescent="0.3">
      <c r="C29" s="11">
        <v>42416</v>
      </c>
      <c r="D29" t="s">
        <v>2924</v>
      </c>
      <c r="E29">
        <v>0</v>
      </c>
      <c r="F29">
        <f>IF(Таблица1[[#This Row],[Тип сделки]]="Покупка",Таблица1[[#This Row],[Количество]],-Таблица1[[#This Row],[Количество]])</f>
        <v>0</v>
      </c>
    </row>
    <row r="30" spans="3:6" x14ac:dyDescent="0.3">
      <c r="C30" s="11">
        <v>42418</v>
      </c>
      <c r="D30" t="s">
        <v>2924</v>
      </c>
      <c r="E30">
        <v>210</v>
      </c>
      <c r="F30">
        <f>IF(Таблица1[[#This Row],[Тип сделки]]="Покупка",Таблица1[[#This Row],[Количество]],-Таблица1[[#This Row],[Количество]])</f>
        <v>210</v>
      </c>
    </row>
    <row r="31" spans="3:6" x14ac:dyDescent="0.3">
      <c r="C31" s="11">
        <v>42426</v>
      </c>
      <c r="D31" t="s">
        <v>2924</v>
      </c>
      <c r="E31">
        <v>160</v>
      </c>
      <c r="F31">
        <f>IF(Таблица1[[#This Row],[Тип сделки]]="Покупка",Таблица1[[#This Row],[Количество]],-Таблица1[[#This Row],[Количество]])</f>
        <v>160</v>
      </c>
    </row>
    <row r="32" spans="3:6" x14ac:dyDescent="0.3">
      <c r="C32" s="11">
        <v>42432</v>
      </c>
      <c r="D32" t="s">
        <v>2924</v>
      </c>
      <c r="E32">
        <v>300</v>
      </c>
      <c r="F32">
        <f>IF(Таблица1[[#This Row],[Тип сделки]]="Покупка",Таблица1[[#This Row],[Количество]],-Таблица1[[#This Row],[Количество]])</f>
        <v>300</v>
      </c>
    </row>
    <row r="33" spans="3:6" x14ac:dyDescent="0.3">
      <c r="C33" s="11">
        <v>42440</v>
      </c>
      <c r="D33" t="s">
        <v>2923</v>
      </c>
      <c r="E33">
        <v>140</v>
      </c>
      <c r="F33">
        <f>IF(Таблица1[[#This Row],[Тип сделки]]="Покупка",Таблица1[[#This Row],[Количество]],-Таблица1[[#This Row],[Количество]])</f>
        <v>-140</v>
      </c>
    </row>
    <row r="34" spans="3:6" x14ac:dyDescent="0.3">
      <c r="C34" s="11">
        <v>42451</v>
      </c>
      <c r="D34" t="s">
        <v>2923</v>
      </c>
      <c r="E34">
        <v>230</v>
      </c>
      <c r="F34">
        <f>IF(Таблица1[[#This Row],[Тип сделки]]="Покупка",Таблица1[[#This Row],[Количество]],-Таблица1[[#This Row],[Количество]])</f>
        <v>-230</v>
      </c>
    </row>
    <row r="35" spans="3:6" x14ac:dyDescent="0.3">
      <c r="C35" s="11">
        <v>42459</v>
      </c>
      <c r="D35" t="s">
        <v>2924</v>
      </c>
      <c r="E35">
        <v>40</v>
      </c>
      <c r="F35">
        <f>IF(Таблица1[[#This Row],[Тип сделки]]="Покупка",Таблица1[[#This Row],[Количество]],-Таблица1[[#This Row],[Количество]])</f>
        <v>40</v>
      </c>
    </row>
    <row r="36" spans="3:6" x14ac:dyDescent="0.3">
      <c r="C36" s="11">
        <v>42466</v>
      </c>
      <c r="D36" t="s">
        <v>2923</v>
      </c>
      <c r="E36">
        <v>210</v>
      </c>
      <c r="F36">
        <f>IF(Таблица1[[#This Row],[Тип сделки]]="Покупка",Таблица1[[#This Row],[Количество]],-Таблица1[[#This Row],[Количество]])</f>
        <v>-210</v>
      </c>
    </row>
    <row r="37" spans="3:6" x14ac:dyDescent="0.3">
      <c r="C37" s="11">
        <v>42473</v>
      </c>
      <c r="D37" t="s">
        <v>2924</v>
      </c>
      <c r="E37">
        <v>290</v>
      </c>
      <c r="F37">
        <f>IF(Таблица1[[#This Row],[Тип сделки]]="Покупка",Таблица1[[#This Row],[Количество]],-Таблица1[[#This Row],[Количество]])</f>
        <v>290</v>
      </c>
    </row>
    <row r="38" spans="3:6" x14ac:dyDescent="0.3">
      <c r="C38" s="11">
        <v>42478</v>
      </c>
      <c r="D38" t="s">
        <v>2923</v>
      </c>
      <c r="E38">
        <v>370</v>
      </c>
      <c r="F38">
        <f>IF(Таблица1[[#This Row],[Тип сделки]]="Покупка",Таблица1[[#This Row],[Количество]],-Таблица1[[#This Row],[Количество]])</f>
        <v>-370</v>
      </c>
    </row>
    <row r="39" spans="3:6" x14ac:dyDescent="0.3">
      <c r="C39" s="11">
        <v>42487</v>
      </c>
      <c r="D39" t="s">
        <v>2924</v>
      </c>
      <c r="E39">
        <v>370</v>
      </c>
      <c r="F39">
        <f>IF(Таблица1[[#This Row],[Тип сделки]]="Покупка",Таблица1[[#This Row],[Количество]],-Таблица1[[#This Row],[Количество]])</f>
        <v>370</v>
      </c>
    </row>
    <row r="40" spans="3:6" x14ac:dyDescent="0.3">
      <c r="C40" s="11">
        <v>42513</v>
      </c>
      <c r="D40" t="s">
        <v>2923</v>
      </c>
      <c r="E40">
        <v>310</v>
      </c>
      <c r="F40">
        <f>IF(Таблица1[[#This Row],[Тип сделки]]="Покупка",Таблица1[[#This Row],[Количество]],-Таблица1[[#This Row],[Количество]])</f>
        <v>-310</v>
      </c>
    </row>
    <row r="41" spans="3:6" x14ac:dyDescent="0.3">
      <c r="C41" s="11">
        <v>42521</v>
      </c>
      <c r="D41" t="s">
        <v>2923</v>
      </c>
      <c r="E41">
        <v>470</v>
      </c>
      <c r="F41">
        <f>IF(Таблица1[[#This Row],[Тип сделки]]="Покупка",Таблица1[[#This Row],[Количество]],-Таблица1[[#This Row],[Количество]])</f>
        <v>-470</v>
      </c>
    </row>
    <row r="42" spans="3:6" x14ac:dyDescent="0.3">
      <c r="C42" s="11">
        <v>42521</v>
      </c>
      <c r="D42" t="s">
        <v>2923</v>
      </c>
      <c r="E42">
        <v>410</v>
      </c>
      <c r="F42">
        <f>IF(Таблица1[[#This Row],[Тип сделки]]="Покупка",Таблица1[[#This Row],[Количество]],-Таблица1[[#This Row],[Количество]])</f>
        <v>-410</v>
      </c>
    </row>
    <row r="43" spans="3:6" x14ac:dyDescent="0.3">
      <c r="C43" s="11">
        <v>42527</v>
      </c>
      <c r="D43" t="s">
        <v>2923</v>
      </c>
      <c r="E43">
        <v>50</v>
      </c>
      <c r="F43">
        <f>IF(Таблица1[[#This Row],[Тип сделки]]="Покупка",Таблица1[[#This Row],[Количество]],-Таблица1[[#This Row],[Количество]])</f>
        <v>-50</v>
      </c>
    </row>
    <row r="44" spans="3:6" x14ac:dyDescent="0.3">
      <c r="C44" s="11">
        <v>42541</v>
      </c>
      <c r="D44" t="s">
        <v>2923</v>
      </c>
      <c r="E44">
        <v>410</v>
      </c>
      <c r="F44">
        <f>IF(Таблица1[[#This Row],[Тип сделки]]="Покупка",Таблица1[[#This Row],[Количество]],-Таблица1[[#This Row],[Количество]])</f>
        <v>-410</v>
      </c>
    </row>
    <row r="45" spans="3:6" x14ac:dyDescent="0.3">
      <c r="C45" s="11">
        <v>42548</v>
      </c>
      <c r="D45" t="s">
        <v>2924</v>
      </c>
      <c r="E45">
        <v>500</v>
      </c>
      <c r="F45">
        <f>IF(Таблица1[[#This Row],[Тип сделки]]="Покупка",Таблица1[[#This Row],[Количество]],-Таблица1[[#This Row],[Количество]])</f>
        <v>500</v>
      </c>
    </row>
    <row r="46" spans="3:6" x14ac:dyDescent="0.3">
      <c r="C46" s="11">
        <v>42549</v>
      </c>
      <c r="D46" t="s">
        <v>2923</v>
      </c>
      <c r="E46">
        <v>480</v>
      </c>
      <c r="F46">
        <f>IF(Таблица1[[#This Row],[Тип сделки]]="Покупка",Таблица1[[#This Row],[Количество]],-Таблица1[[#This Row],[Количество]])</f>
        <v>-480</v>
      </c>
    </row>
    <row r="47" spans="3:6" x14ac:dyDescent="0.3">
      <c r="C47" s="11">
        <v>42557</v>
      </c>
      <c r="D47" t="s">
        <v>2924</v>
      </c>
      <c r="E47">
        <v>400</v>
      </c>
      <c r="F47">
        <f>IF(Таблица1[[#This Row],[Тип сделки]]="Покупка",Таблица1[[#This Row],[Количество]],-Таблица1[[#This Row],[Количество]])</f>
        <v>400</v>
      </c>
    </row>
    <row r="48" spans="3:6" x14ac:dyDescent="0.3">
      <c r="C48" s="11">
        <v>42570</v>
      </c>
      <c r="D48" t="s">
        <v>2923</v>
      </c>
      <c r="E48">
        <v>20</v>
      </c>
      <c r="F48">
        <f>IF(Таблица1[[#This Row],[Тип сделки]]="Покупка",Таблица1[[#This Row],[Количество]],-Таблица1[[#This Row],[Количество]])</f>
        <v>-20</v>
      </c>
    </row>
    <row r="49" spans="3:6" x14ac:dyDescent="0.3">
      <c r="C49" s="11">
        <v>42583</v>
      </c>
      <c r="D49" t="s">
        <v>2924</v>
      </c>
      <c r="E49">
        <v>310</v>
      </c>
      <c r="F49">
        <f>IF(Таблица1[[#This Row],[Тип сделки]]="Покупка",Таблица1[[#This Row],[Количество]],-Таблица1[[#This Row],[Количество]])</f>
        <v>310</v>
      </c>
    </row>
    <row r="50" spans="3:6" x14ac:dyDescent="0.3">
      <c r="C50" s="11">
        <v>42590</v>
      </c>
      <c r="D50" t="s">
        <v>2924</v>
      </c>
      <c r="E50">
        <v>250</v>
      </c>
      <c r="F50">
        <f>IF(Таблица1[[#This Row],[Тип сделки]]="Покупка",Таблица1[[#This Row],[Количество]],-Таблица1[[#This Row],[Количество]])</f>
        <v>250</v>
      </c>
    </row>
    <row r="51" spans="3:6" x14ac:dyDescent="0.3">
      <c r="C51" s="11">
        <v>42600</v>
      </c>
      <c r="D51" t="s">
        <v>2924</v>
      </c>
      <c r="E51">
        <v>490</v>
      </c>
      <c r="F51">
        <f>IF(Таблица1[[#This Row],[Тип сделки]]="Покупка",Таблица1[[#This Row],[Количество]],-Таблица1[[#This Row],[Количество]])</f>
        <v>490</v>
      </c>
    </row>
    <row r="52" spans="3:6" x14ac:dyDescent="0.3">
      <c r="C52" s="11">
        <v>42611</v>
      </c>
      <c r="D52" t="s">
        <v>2923</v>
      </c>
      <c r="E52">
        <v>360</v>
      </c>
      <c r="F52">
        <f>IF(Таблица1[[#This Row],[Тип сделки]]="Покупка",Таблица1[[#This Row],[Количество]],-Таблица1[[#This Row],[Количество]])</f>
        <v>-360</v>
      </c>
    </row>
    <row r="53" spans="3:6" x14ac:dyDescent="0.3">
      <c r="C53" s="11">
        <v>42611</v>
      </c>
      <c r="D53" t="s">
        <v>2923</v>
      </c>
      <c r="E53">
        <v>290</v>
      </c>
      <c r="F53">
        <f>IF(Таблица1[[#This Row],[Тип сделки]]="Покупка",Таблица1[[#This Row],[Количество]],-Таблица1[[#This Row],[Количество]])</f>
        <v>-290</v>
      </c>
    </row>
    <row r="54" spans="3:6" x14ac:dyDescent="0.3">
      <c r="C54" s="11">
        <v>42613</v>
      </c>
      <c r="D54" t="s">
        <v>2924</v>
      </c>
      <c r="E54">
        <v>310</v>
      </c>
      <c r="F54">
        <f>IF(Таблица1[[#This Row],[Тип сделки]]="Покупка",Таблица1[[#This Row],[Количество]],-Таблица1[[#This Row],[Количество]])</f>
        <v>310</v>
      </c>
    </row>
    <row r="55" spans="3:6" x14ac:dyDescent="0.3">
      <c r="C55" s="11">
        <v>42614</v>
      </c>
      <c r="D55" t="s">
        <v>2923</v>
      </c>
      <c r="E55">
        <v>340</v>
      </c>
      <c r="F55">
        <f>IF(Таблица1[[#This Row],[Тип сделки]]="Покупка",Таблица1[[#This Row],[Количество]],-Таблица1[[#This Row],[Количество]])</f>
        <v>-340</v>
      </c>
    </row>
    <row r="56" spans="3:6" x14ac:dyDescent="0.3">
      <c r="C56" s="11">
        <v>42620</v>
      </c>
      <c r="D56" t="s">
        <v>2923</v>
      </c>
      <c r="E56">
        <v>70</v>
      </c>
      <c r="F56">
        <f>IF(Таблица1[[#This Row],[Тип сделки]]="Покупка",Таблица1[[#This Row],[Количество]],-Таблица1[[#This Row],[Количество]])</f>
        <v>-70</v>
      </c>
    </row>
    <row r="57" spans="3:6" x14ac:dyDescent="0.3">
      <c r="C57" s="11">
        <v>42626</v>
      </c>
      <c r="D57" t="s">
        <v>2924</v>
      </c>
      <c r="E57">
        <v>260</v>
      </c>
      <c r="F57">
        <f>IF(Таблица1[[#This Row],[Тип сделки]]="Покупка",Таблица1[[#This Row],[Количество]],-Таблица1[[#This Row],[Количество]])</f>
        <v>260</v>
      </c>
    </row>
    <row r="58" spans="3:6" x14ac:dyDescent="0.3">
      <c r="C58" s="11">
        <v>42633</v>
      </c>
      <c r="D58" t="s">
        <v>2923</v>
      </c>
      <c r="E58">
        <v>210</v>
      </c>
      <c r="F58">
        <f>IF(Таблица1[[#This Row],[Тип сделки]]="Покупка",Таблица1[[#This Row],[Количество]],-Таблица1[[#This Row],[Количество]])</f>
        <v>-210</v>
      </c>
    </row>
    <row r="59" spans="3:6" x14ac:dyDescent="0.3">
      <c r="C59" s="11">
        <v>42640</v>
      </c>
      <c r="D59" t="s">
        <v>2924</v>
      </c>
      <c r="E59">
        <v>400</v>
      </c>
      <c r="F59">
        <f>IF(Таблица1[[#This Row],[Тип сделки]]="Покупка",Таблица1[[#This Row],[Количество]],-Таблица1[[#This Row],[Количество]])</f>
        <v>400</v>
      </c>
    </row>
    <row r="60" spans="3:6" x14ac:dyDescent="0.3">
      <c r="C60" s="11">
        <v>42640</v>
      </c>
      <c r="D60" t="s">
        <v>2923</v>
      </c>
      <c r="E60">
        <v>50</v>
      </c>
      <c r="F60">
        <f>IF(Таблица1[[#This Row],[Тип сделки]]="Покупка",Таблица1[[#This Row],[Количество]],-Таблица1[[#This Row],[Количество]])</f>
        <v>-50</v>
      </c>
    </row>
    <row r="61" spans="3:6" x14ac:dyDescent="0.3">
      <c r="C61" s="11">
        <v>42653</v>
      </c>
      <c r="D61" t="s">
        <v>2923</v>
      </c>
      <c r="E61">
        <v>410</v>
      </c>
      <c r="F61">
        <f>IF(Таблица1[[#This Row],[Тип сделки]]="Покупка",Таблица1[[#This Row],[Количество]],-Таблица1[[#This Row],[Количество]])</f>
        <v>-410</v>
      </c>
    </row>
    <row r="62" spans="3:6" x14ac:dyDescent="0.3">
      <c r="C62" s="11">
        <v>42657</v>
      </c>
      <c r="D62" t="s">
        <v>2923</v>
      </c>
      <c r="E62">
        <v>160</v>
      </c>
      <c r="F62">
        <f>IF(Таблица1[[#This Row],[Тип сделки]]="Покупка",Таблица1[[#This Row],[Количество]],-Таблица1[[#This Row],[Количество]])</f>
        <v>-160</v>
      </c>
    </row>
    <row r="63" spans="3:6" x14ac:dyDescent="0.3">
      <c r="C63" s="11">
        <v>42677</v>
      </c>
      <c r="D63" t="s">
        <v>2923</v>
      </c>
      <c r="E63">
        <v>240</v>
      </c>
      <c r="F63">
        <f>IF(Таблица1[[#This Row],[Тип сделки]]="Покупка",Таблица1[[#This Row],[Количество]],-Таблица1[[#This Row],[Количество]])</f>
        <v>-240</v>
      </c>
    </row>
    <row r="64" spans="3:6" x14ac:dyDescent="0.3">
      <c r="C64" s="11">
        <v>42677</v>
      </c>
      <c r="D64" t="s">
        <v>2923</v>
      </c>
      <c r="E64">
        <v>250</v>
      </c>
      <c r="F64">
        <f>IF(Таблица1[[#This Row],[Тип сделки]]="Покупка",Таблица1[[#This Row],[Количество]],-Таблица1[[#This Row],[Количество]])</f>
        <v>-250</v>
      </c>
    </row>
    <row r="65" spans="3:6" x14ac:dyDescent="0.3">
      <c r="C65" s="11">
        <v>42689</v>
      </c>
      <c r="D65" t="s">
        <v>2923</v>
      </c>
      <c r="E65">
        <v>340</v>
      </c>
      <c r="F65">
        <f>IF(Таблица1[[#This Row],[Тип сделки]]="Покупка",Таблица1[[#This Row],[Количество]],-Таблица1[[#This Row],[Количество]])</f>
        <v>-340</v>
      </c>
    </row>
    <row r="66" spans="3:6" x14ac:dyDescent="0.3">
      <c r="C66" s="11">
        <v>42690</v>
      </c>
      <c r="D66" t="s">
        <v>2924</v>
      </c>
      <c r="E66">
        <v>210</v>
      </c>
      <c r="F66">
        <f>IF(Таблица1[[#This Row],[Тип сделки]]="Покупка",Таблица1[[#This Row],[Количество]],-Таблица1[[#This Row],[Количество]])</f>
        <v>210</v>
      </c>
    </row>
    <row r="67" spans="3:6" x14ac:dyDescent="0.3">
      <c r="C67" s="11">
        <v>42690</v>
      </c>
      <c r="D67" t="s">
        <v>2924</v>
      </c>
      <c r="E67">
        <v>470</v>
      </c>
      <c r="F67">
        <f>IF(Таблица1[[#This Row],[Тип сделки]]="Покупка",Таблица1[[#This Row],[Количество]],-Таблица1[[#This Row],[Количество]])</f>
        <v>470</v>
      </c>
    </row>
    <row r="68" spans="3:6" x14ac:dyDescent="0.3">
      <c r="C68" s="11">
        <v>42692</v>
      </c>
      <c r="D68" t="s">
        <v>2924</v>
      </c>
      <c r="E68">
        <v>160</v>
      </c>
      <c r="F68">
        <f>IF(Таблица1[[#This Row],[Тип сделки]]="Покупка",Таблица1[[#This Row],[Количество]],-Таблица1[[#This Row],[Количество]])</f>
        <v>160</v>
      </c>
    </row>
    <row r="69" spans="3:6" x14ac:dyDescent="0.3">
      <c r="C69" s="11">
        <v>42699</v>
      </c>
      <c r="D69" t="s">
        <v>2924</v>
      </c>
      <c r="E69">
        <v>120</v>
      </c>
      <c r="F69">
        <f>IF(Таблица1[[#This Row],[Тип сделки]]="Покупка",Таблица1[[#This Row],[Количество]],-Таблица1[[#This Row],[Количество]])</f>
        <v>120</v>
      </c>
    </row>
    <row r="70" spans="3:6" x14ac:dyDescent="0.3">
      <c r="C70" s="11">
        <v>42711</v>
      </c>
      <c r="D70" t="s">
        <v>2923</v>
      </c>
      <c r="E70">
        <v>310</v>
      </c>
      <c r="F70">
        <f>IF(Таблица1[[#This Row],[Тип сделки]]="Покупка",Таблица1[[#This Row],[Количество]],-Таблица1[[#This Row],[Количество]])</f>
        <v>-310</v>
      </c>
    </row>
    <row r="71" spans="3:6" x14ac:dyDescent="0.3">
      <c r="C71" s="11">
        <v>42712</v>
      </c>
      <c r="D71" t="s">
        <v>2923</v>
      </c>
      <c r="E71">
        <v>200</v>
      </c>
      <c r="F71">
        <f>IF(Таблица1[[#This Row],[Тип сделки]]="Покупка",Таблица1[[#This Row],[Количество]],-Таблица1[[#This Row],[Количество]])</f>
        <v>-200</v>
      </c>
    </row>
    <row r="72" spans="3:6" x14ac:dyDescent="0.3">
      <c r="C72" s="11">
        <v>42725</v>
      </c>
      <c r="D72" t="s">
        <v>2924</v>
      </c>
      <c r="E72">
        <v>380</v>
      </c>
      <c r="F72">
        <f>IF(Таблица1[[#This Row],[Тип сделки]]="Покупка",Таблица1[[#This Row],[Количество]],-Таблица1[[#This Row],[Количество]])</f>
        <v>380</v>
      </c>
    </row>
    <row r="73" spans="3:6" x14ac:dyDescent="0.3">
      <c r="C73" s="11">
        <v>42727</v>
      </c>
      <c r="D73" t="s">
        <v>2923</v>
      </c>
      <c r="E73">
        <v>200</v>
      </c>
      <c r="F73">
        <f>IF(Таблица1[[#This Row],[Тип сделки]]="Покупка",Таблица1[[#This Row],[Количество]],-Таблица1[[#This Row],[Количество]])</f>
        <v>-200</v>
      </c>
    </row>
    <row r="74" spans="3:6" x14ac:dyDescent="0.3">
      <c r="C74" s="11">
        <v>42733</v>
      </c>
      <c r="D74" t="s">
        <v>2924</v>
      </c>
      <c r="E74">
        <v>210</v>
      </c>
      <c r="F74">
        <f>IF(Таблица1[[#This Row],[Тип сделки]]="Покупка",Таблица1[[#This Row],[Количество]],-Таблица1[[#This Row],[Количество]])</f>
        <v>210</v>
      </c>
    </row>
    <row r="75" spans="3:6" x14ac:dyDescent="0.3">
      <c r="C75" s="11">
        <v>42745</v>
      </c>
      <c r="D75" t="s">
        <v>2924</v>
      </c>
      <c r="E75">
        <v>120</v>
      </c>
      <c r="F75">
        <f>IF(Таблица1[[#This Row],[Тип сделки]]="Покупка",Таблица1[[#This Row],[Количество]],-Таблица1[[#This Row],[Количество]])</f>
        <v>120</v>
      </c>
    </row>
    <row r="76" spans="3:6" x14ac:dyDescent="0.3">
      <c r="C76" s="11">
        <v>42752</v>
      </c>
      <c r="D76" t="s">
        <v>2923</v>
      </c>
      <c r="E76">
        <v>310</v>
      </c>
      <c r="F76">
        <f>IF(Таблица1[[#This Row],[Тип сделки]]="Покупка",Таблица1[[#This Row],[Количество]],-Таблица1[[#This Row],[Количество]])</f>
        <v>-310</v>
      </c>
    </row>
    <row r="77" spans="3:6" x14ac:dyDescent="0.3">
      <c r="C77" s="11">
        <v>42759</v>
      </c>
      <c r="D77" t="s">
        <v>2923</v>
      </c>
      <c r="E77">
        <v>250</v>
      </c>
      <c r="F77">
        <f>IF(Таблица1[[#This Row],[Тип сделки]]="Покупка",Таблица1[[#This Row],[Количество]],-Таблица1[[#This Row],[Количество]])</f>
        <v>-250</v>
      </c>
    </row>
    <row r="78" spans="3:6" x14ac:dyDescent="0.3">
      <c r="C78" s="11">
        <v>42759</v>
      </c>
      <c r="D78" t="s">
        <v>2923</v>
      </c>
      <c r="E78">
        <v>140</v>
      </c>
      <c r="F78">
        <f>IF(Таблица1[[#This Row],[Тип сделки]]="Покупка",Таблица1[[#This Row],[Количество]],-Таблица1[[#This Row],[Количество]])</f>
        <v>-140</v>
      </c>
    </row>
    <row r="79" spans="3:6" x14ac:dyDescent="0.3">
      <c r="C79" s="11">
        <v>42775</v>
      </c>
      <c r="D79" t="s">
        <v>2924</v>
      </c>
      <c r="E79">
        <v>490</v>
      </c>
      <c r="F79">
        <f>IF(Таблица1[[#This Row],[Тип сделки]]="Покупка",Таблица1[[#This Row],[Количество]],-Таблица1[[#This Row],[Количество]])</f>
        <v>490</v>
      </c>
    </row>
    <row r="80" spans="3:6" x14ac:dyDescent="0.3">
      <c r="C80" s="11">
        <v>42781</v>
      </c>
      <c r="D80" t="s">
        <v>2923</v>
      </c>
      <c r="E80">
        <v>320</v>
      </c>
      <c r="F80">
        <f>IF(Таблица1[[#This Row],[Тип сделки]]="Покупка",Таблица1[[#This Row],[Количество]],-Таблица1[[#This Row],[Количество]])</f>
        <v>-320</v>
      </c>
    </row>
    <row r="81" spans="3:6" x14ac:dyDescent="0.3">
      <c r="C81" s="11">
        <v>42787</v>
      </c>
      <c r="D81" t="s">
        <v>2924</v>
      </c>
      <c r="E81">
        <v>140</v>
      </c>
      <c r="F81">
        <f>IF(Таблица1[[#This Row],[Тип сделки]]="Покупка",Таблица1[[#This Row],[Количество]],-Таблица1[[#This Row],[Количество]])</f>
        <v>140</v>
      </c>
    </row>
    <row r="82" spans="3:6" x14ac:dyDescent="0.3">
      <c r="C82" s="11">
        <v>42788</v>
      </c>
      <c r="D82" t="s">
        <v>2924</v>
      </c>
      <c r="E82">
        <v>50</v>
      </c>
      <c r="F82">
        <f>IF(Таблица1[[#This Row],[Тип сделки]]="Покупка",Таблица1[[#This Row],[Количество]],-Таблица1[[#This Row],[Количество]])</f>
        <v>50</v>
      </c>
    </row>
    <row r="83" spans="3:6" x14ac:dyDescent="0.3">
      <c r="C83" s="11">
        <v>42790</v>
      </c>
      <c r="D83" t="s">
        <v>2923</v>
      </c>
      <c r="E83">
        <v>30</v>
      </c>
      <c r="F83">
        <f>IF(Таблица1[[#This Row],[Тип сделки]]="Покупка",Таблица1[[#This Row],[Количество]],-Таблица1[[#This Row],[Количество]])</f>
        <v>-30</v>
      </c>
    </row>
    <row r="84" spans="3:6" x14ac:dyDescent="0.3">
      <c r="C84" s="11">
        <v>42808</v>
      </c>
      <c r="D84" t="s">
        <v>2924</v>
      </c>
      <c r="E84">
        <v>390</v>
      </c>
      <c r="F84">
        <f>IF(Таблица1[[#This Row],[Тип сделки]]="Покупка",Таблица1[[#This Row],[Количество]],-Таблица1[[#This Row],[Количество]])</f>
        <v>390</v>
      </c>
    </row>
    <row r="85" spans="3:6" x14ac:dyDescent="0.3">
      <c r="C85" s="11">
        <v>42814</v>
      </c>
      <c r="D85" t="s">
        <v>2923</v>
      </c>
      <c r="E85">
        <v>90</v>
      </c>
      <c r="F85">
        <f>IF(Таблица1[[#This Row],[Тип сделки]]="Покупка",Таблица1[[#This Row],[Количество]],-Таблица1[[#This Row],[Количество]])</f>
        <v>-90</v>
      </c>
    </row>
    <row r="86" spans="3:6" x14ac:dyDescent="0.3">
      <c r="C86" s="11">
        <v>42817</v>
      </c>
      <c r="D86" t="s">
        <v>2923</v>
      </c>
      <c r="E86">
        <v>330</v>
      </c>
      <c r="F86">
        <f>IF(Таблица1[[#This Row],[Тип сделки]]="Покупка",Таблица1[[#This Row],[Количество]],-Таблица1[[#This Row],[Количество]])</f>
        <v>-330</v>
      </c>
    </row>
    <row r="87" spans="3:6" x14ac:dyDescent="0.3">
      <c r="C87" s="11">
        <v>42828</v>
      </c>
      <c r="D87" t="s">
        <v>2924</v>
      </c>
      <c r="E87">
        <v>120</v>
      </c>
      <c r="F87">
        <f>IF(Таблица1[[#This Row],[Тип сделки]]="Покупка",Таблица1[[#This Row],[Количество]],-Таблица1[[#This Row],[Количество]])</f>
        <v>120</v>
      </c>
    </row>
    <row r="88" spans="3:6" x14ac:dyDescent="0.3">
      <c r="C88" s="11">
        <v>42830</v>
      </c>
      <c r="D88" t="s">
        <v>2924</v>
      </c>
      <c r="E88">
        <v>400</v>
      </c>
      <c r="F88">
        <f>IF(Таблица1[[#This Row],[Тип сделки]]="Покупка",Таблица1[[#This Row],[Количество]],-Таблица1[[#This Row],[Количество]])</f>
        <v>400</v>
      </c>
    </row>
    <row r="89" spans="3:6" x14ac:dyDescent="0.3">
      <c r="C89" s="11">
        <v>42832</v>
      </c>
      <c r="D89" t="s">
        <v>2923</v>
      </c>
      <c r="E89">
        <v>430</v>
      </c>
      <c r="F89">
        <f>IF(Таблица1[[#This Row],[Тип сделки]]="Покупка",Таблица1[[#This Row],[Количество]],-Таблица1[[#This Row],[Количество]])</f>
        <v>-430</v>
      </c>
    </row>
    <row r="90" spans="3:6" x14ac:dyDescent="0.3">
      <c r="C90" s="11">
        <v>42836</v>
      </c>
      <c r="D90" t="s">
        <v>2923</v>
      </c>
      <c r="E90">
        <v>140</v>
      </c>
      <c r="F90">
        <f>IF(Таблица1[[#This Row],[Тип сделки]]="Покупка",Таблица1[[#This Row],[Количество]],-Таблица1[[#This Row],[Количество]])</f>
        <v>-140</v>
      </c>
    </row>
    <row r="91" spans="3:6" x14ac:dyDescent="0.3">
      <c r="C91" s="11">
        <v>42846</v>
      </c>
      <c r="D91" t="s">
        <v>2924</v>
      </c>
      <c r="E91">
        <v>240</v>
      </c>
      <c r="F91">
        <f>IF(Таблица1[[#This Row],[Тип сделки]]="Покупка",Таблица1[[#This Row],[Количество]],-Таблица1[[#This Row],[Количество]])</f>
        <v>240</v>
      </c>
    </row>
    <row r="92" spans="3:6" x14ac:dyDescent="0.3">
      <c r="C92" s="11">
        <v>42852</v>
      </c>
      <c r="D92" t="s">
        <v>2923</v>
      </c>
      <c r="E92">
        <v>400</v>
      </c>
      <c r="F92">
        <f>IF(Таблица1[[#This Row],[Тип сделки]]="Покупка",Таблица1[[#This Row],[Количество]],-Таблица1[[#This Row],[Количество]])</f>
        <v>-400</v>
      </c>
    </row>
    <row r="93" spans="3:6" x14ac:dyDescent="0.3">
      <c r="C93" s="11">
        <v>42856</v>
      </c>
      <c r="D93" t="s">
        <v>2923</v>
      </c>
      <c r="E93">
        <v>40</v>
      </c>
      <c r="F93">
        <f>IF(Таблица1[[#This Row],[Тип сделки]]="Покупка",Таблица1[[#This Row],[Количество]],-Таблица1[[#This Row],[Количество]])</f>
        <v>-40</v>
      </c>
    </row>
    <row r="94" spans="3:6" x14ac:dyDescent="0.3">
      <c r="C94" s="11">
        <v>42864</v>
      </c>
      <c r="D94" t="s">
        <v>2923</v>
      </c>
      <c r="E94">
        <v>90</v>
      </c>
      <c r="F94">
        <f>IF(Таблица1[[#This Row],[Тип сделки]]="Покупка",Таблица1[[#This Row],[Количество]],-Таблица1[[#This Row],[Количество]])</f>
        <v>-90</v>
      </c>
    </row>
    <row r="95" spans="3:6" x14ac:dyDescent="0.3">
      <c r="C95" s="11">
        <v>42864</v>
      </c>
      <c r="D95" t="s">
        <v>2924</v>
      </c>
      <c r="E95">
        <v>400</v>
      </c>
      <c r="F95">
        <f>IF(Таблица1[[#This Row],[Тип сделки]]="Покупка",Таблица1[[#This Row],[Количество]],-Таблица1[[#This Row],[Количество]])</f>
        <v>400</v>
      </c>
    </row>
    <row r="96" spans="3:6" x14ac:dyDescent="0.3">
      <c r="C96" s="11">
        <v>42865</v>
      </c>
      <c r="D96" t="s">
        <v>2923</v>
      </c>
      <c r="E96">
        <v>360</v>
      </c>
      <c r="F96">
        <f>IF(Таблица1[[#This Row],[Тип сделки]]="Покупка",Таблица1[[#This Row],[Количество]],-Таблица1[[#This Row],[Количество]])</f>
        <v>-360</v>
      </c>
    </row>
    <row r="97" spans="3:6" x14ac:dyDescent="0.3">
      <c r="C97" s="11">
        <v>42865</v>
      </c>
      <c r="D97" t="s">
        <v>2924</v>
      </c>
      <c r="E97">
        <v>140</v>
      </c>
      <c r="F97">
        <f>IF(Таблица1[[#This Row],[Тип сделки]]="Покупка",Таблица1[[#This Row],[Количество]],-Таблица1[[#This Row],[Количество]])</f>
        <v>140</v>
      </c>
    </row>
    <row r="98" spans="3:6" x14ac:dyDescent="0.3">
      <c r="C98" s="11">
        <v>42870</v>
      </c>
      <c r="D98" t="s">
        <v>2923</v>
      </c>
      <c r="E98">
        <v>110</v>
      </c>
      <c r="F98">
        <f>IF(Таблица1[[#This Row],[Тип сделки]]="Покупка",Таблица1[[#This Row],[Количество]],-Таблица1[[#This Row],[Количество]])</f>
        <v>-110</v>
      </c>
    </row>
    <row r="99" spans="3:6" x14ac:dyDescent="0.3">
      <c r="C99" s="11">
        <v>42880</v>
      </c>
      <c r="D99" t="s">
        <v>2923</v>
      </c>
      <c r="E99">
        <v>470</v>
      </c>
      <c r="F99">
        <f>IF(Таблица1[[#This Row],[Тип сделки]]="Покупка",Таблица1[[#This Row],[Количество]],-Таблица1[[#This Row],[Количество]])</f>
        <v>-470</v>
      </c>
    </row>
    <row r="100" spans="3:6" x14ac:dyDescent="0.3">
      <c r="C100" s="11">
        <v>42881</v>
      </c>
      <c r="D100" t="s">
        <v>2924</v>
      </c>
      <c r="E100">
        <v>70</v>
      </c>
      <c r="F100">
        <f>IF(Таблица1[[#This Row],[Тип сделки]]="Покупка",Таблица1[[#This Row],[Количество]],-Таблица1[[#This Row],[Количество]])</f>
        <v>70</v>
      </c>
    </row>
    <row r="101" spans="3:6" x14ac:dyDescent="0.3">
      <c r="C101" s="11">
        <v>42881</v>
      </c>
      <c r="D101" t="s">
        <v>2924</v>
      </c>
      <c r="E101">
        <v>260</v>
      </c>
      <c r="F101">
        <f>IF(Таблица1[[#This Row],[Тип сделки]]="Покупка",Таблица1[[#This Row],[Количество]],-Таблица1[[#This Row],[Количество]])</f>
        <v>260</v>
      </c>
    </row>
    <row r="102" spans="3:6" x14ac:dyDescent="0.3">
      <c r="C102" s="11">
        <v>42887</v>
      </c>
      <c r="D102" t="s">
        <v>2924</v>
      </c>
      <c r="E102">
        <v>500</v>
      </c>
      <c r="F102">
        <f>IF(Таблица1[[#This Row],[Тип сделки]]="Покупка",Таблица1[[#This Row],[Количество]],-Таблица1[[#This Row],[Количество]])</f>
        <v>500</v>
      </c>
    </row>
    <row r="103" spans="3:6" x14ac:dyDescent="0.3">
      <c r="C103" s="11">
        <v>42894</v>
      </c>
      <c r="D103" t="s">
        <v>2923</v>
      </c>
      <c r="E103">
        <v>80</v>
      </c>
      <c r="F103">
        <f>IF(Таблица1[[#This Row],[Тип сделки]]="Покупка",Таблица1[[#This Row],[Количество]],-Таблица1[[#This Row],[Количество]])</f>
        <v>-80</v>
      </c>
    </row>
    <row r="104" spans="3:6" x14ac:dyDescent="0.3">
      <c r="C104" s="11">
        <v>42894</v>
      </c>
      <c r="D104" t="s">
        <v>2923</v>
      </c>
      <c r="E104">
        <v>380</v>
      </c>
      <c r="F104">
        <f>IF(Таблица1[[#This Row],[Тип сделки]]="Покупка",Таблица1[[#This Row],[Количество]],-Таблица1[[#This Row],[Количество]])</f>
        <v>-380</v>
      </c>
    </row>
    <row r="105" spans="3:6" x14ac:dyDescent="0.3">
      <c r="C105" s="11">
        <v>42898</v>
      </c>
      <c r="D105" t="s">
        <v>2923</v>
      </c>
      <c r="E105">
        <v>310</v>
      </c>
      <c r="F105">
        <f>IF(Таблица1[[#This Row],[Тип сделки]]="Покупка",Таблица1[[#This Row],[Количество]],-Таблица1[[#This Row],[Количество]])</f>
        <v>-310</v>
      </c>
    </row>
    <row r="106" spans="3:6" x14ac:dyDescent="0.3">
      <c r="C106" s="11">
        <v>42898</v>
      </c>
      <c r="D106" t="s">
        <v>2924</v>
      </c>
      <c r="E106">
        <v>460</v>
      </c>
      <c r="F106">
        <f>IF(Таблица1[[#This Row],[Тип сделки]]="Покупка",Таблица1[[#This Row],[Количество]],-Таблица1[[#This Row],[Количество]])</f>
        <v>460</v>
      </c>
    </row>
    <row r="107" spans="3:6" x14ac:dyDescent="0.3">
      <c r="C107" s="11">
        <v>42900</v>
      </c>
      <c r="D107" t="s">
        <v>2924</v>
      </c>
      <c r="E107">
        <v>480</v>
      </c>
      <c r="F107">
        <f>IF(Таблица1[[#This Row],[Тип сделки]]="Покупка",Таблица1[[#This Row],[Количество]],-Таблица1[[#This Row],[Количество]])</f>
        <v>480</v>
      </c>
    </row>
    <row r="108" spans="3:6" x14ac:dyDescent="0.3">
      <c r="C108" s="11">
        <v>42902</v>
      </c>
      <c r="D108" t="s">
        <v>2923</v>
      </c>
      <c r="E108">
        <v>150</v>
      </c>
      <c r="F108">
        <f>IF(Таблица1[[#This Row],[Тип сделки]]="Покупка",Таблица1[[#This Row],[Количество]],-Таблица1[[#This Row],[Количество]])</f>
        <v>-150</v>
      </c>
    </row>
    <row r="109" spans="3:6" x14ac:dyDescent="0.3">
      <c r="C109" s="11">
        <v>42907</v>
      </c>
      <c r="D109" t="s">
        <v>2923</v>
      </c>
      <c r="E109">
        <v>450</v>
      </c>
      <c r="F109">
        <f>IF(Таблица1[[#This Row],[Тип сделки]]="Покупка",Таблица1[[#This Row],[Количество]],-Таблица1[[#This Row],[Количество]])</f>
        <v>-450</v>
      </c>
    </row>
    <row r="110" spans="3:6" x14ac:dyDescent="0.3">
      <c r="C110" s="11">
        <v>42908</v>
      </c>
      <c r="D110" t="s">
        <v>2924</v>
      </c>
      <c r="E110">
        <v>0</v>
      </c>
      <c r="F110">
        <f>IF(Таблица1[[#This Row],[Тип сделки]]="Покупка",Таблица1[[#This Row],[Количество]],-Таблица1[[#This Row],[Количество]])</f>
        <v>0</v>
      </c>
    </row>
    <row r="111" spans="3:6" x14ac:dyDescent="0.3">
      <c r="C111" s="11">
        <v>42909</v>
      </c>
      <c r="D111" t="s">
        <v>2924</v>
      </c>
      <c r="E111">
        <v>390</v>
      </c>
      <c r="F111">
        <f>IF(Таблица1[[#This Row],[Тип сделки]]="Покупка",Таблица1[[#This Row],[Количество]],-Таблица1[[#This Row],[Количество]])</f>
        <v>390</v>
      </c>
    </row>
    <row r="112" spans="3:6" x14ac:dyDescent="0.3">
      <c r="C112" s="11">
        <v>42927</v>
      </c>
      <c r="D112" t="s">
        <v>2924</v>
      </c>
      <c r="E112">
        <v>200</v>
      </c>
      <c r="F112">
        <f>IF(Таблица1[[#This Row],[Тип сделки]]="Покупка",Таблица1[[#This Row],[Количество]],-Таблица1[[#This Row],[Количество]])</f>
        <v>200</v>
      </c>
    </row>
    <row r="113" spans="3:6" x14ac:dyDescent="0.3">
      <c r="C113" s="11">
        <v>42929</v>
      </c>
      <c r="D113" t="s">
        <v>2923</v>
      </c>
      <c r="E113">
        <v>410</v>
      </c>
      <c r="F113">
        <f>IF(Таблица1[[#This Row],[Тип сделки]]="Покупка",Таблица1[[#This Row],[Количество]],-Таблица1[[#This Row],[Количество]])</f>
        <v>-410</v>
      </c>
    </row>
    <row r="114" spans="3:6" x14ac:dyDescent="0.3">
      <c r="C114" s="11">
        <v>42937</v>
      </c>
      <c r="D114" t="s">
        <v>2924</v>
      </c>
      <c r="E114">
        <v>270</v>
      </c>
      <c r="F114">
        <f>IF(Таблица1[[#This Row],[Тип сделки]]="Покупка",Таблица1[[#This Row],[Количество]],-Таблица1[[#This Row],[Количество]])</f>
        <v>270</v>
      </c>
    </row>
    <row r="115" spans="3:6" x14ac:dyDescent="0.3">
      <c r="C115" s="11">
        <v>42944</v>
      </c>
      <c r="D115" t="s">
        <v>2924</v>
      </c>
      <c r="E115">
        <v>20</v>
      </c>
      <c r="F115">
        <f>IF(Таблица1[[#This Row],[Тип сделки]]="Покупка",Таблица1[[#This Row],[Количество]],-Таблица1[[#This Row],[Количество]])</f>
        <v>20</v>
      </c>
    </row>
    <row r="116" spans="3:6" x14ac:dyDescent="0.3">
      <c r="C116" s="11">
        <v>42947</v>
      </c>
      <c r="D116" t="s">
        <v>2923</v>
      </c>
      <c r="E116">
        <v>210</v>
      </c>
      <c r="F116">
        <f>IF(Таблица1[[#This Row],[Тип сделки]]="Покупка",Таблица1[[#This Row],[Количество]],-Таблица1[[#This Row],[Количество]])</f>
        <v>-210</v>
      </c>
    </row>
    <row r="117" spans="3:6" x14ac:dyDescent="0.3">
      <c r="C117" s="11">
        <v>42947</v>
      </c>
      <c r="D117" t="s">
        <v>2924</v>
      </c>
      <c r="E117">
        <v>380</v>
      </c>
      <c r="F117">
        <f>IF(Таблица1[[#This Row],[Тип сделки]]="Покупка",Таблица1[[#This Row],[Количество]],-Таблица1[[#This Row],[Количество]])</f>
        <v>380</v>
      </c>
    </row>
    <row r="118" spans="3:6" x14ac:dyDescent="0.3">
      <c r="C118" s="11">
        <v>42955</v>
      </c>
      <c r="D118" t="s">
        <v>2923</v>
      </c>
      <c r="E118">
        <v>80</v>
      </c>
      <c r="F118">
        <f>IF(Таблица1[[#This Row],[Тип сделки]]="Покупка",Таблица1[[#This Row],[Количество]],-Таблица1[[#This Row],[Количество]])</f>
        <v>-80</v>
      </c>
    </row>
    <row r="119" spans="3:6" x14ac:dyDescent="0.3">
      <c r="C119" s="11">
        <v>42957</v>
      </c>
      <c r="D119" t="s">
        <v>2924</v>
      </c>
      <c r="E119">
        <v>50</v>
      </c>
      <c r="F119">
        <f>IF(Таблица1[[#This Row],[Тип сделки]]="Покупка",Таблица1[[#This Row],[Количество]],-Таблица1[[#This Row],[Количество]])</f>
        <v>50</v>
      </c>
    </row>
    <row r="120" spans="3:6" x14ac:dyDescent="0.3">
      <c r="C120" s="11">
        <v>42957</v>
      </c>
      <c r="D120" t="s">
        <v>2924</v>
      </c>
      <c r="E120">
        <v>320</v>
      </c>
      <c r="F120">
        <f>IF(Таблица1[[#This Row],[Тип сделки]]="Покупка",Таблица1[[#This Row],[Количество]],-Таблица1[[#This Row],[Количество]])</f>
        <v>320</v>
      </c>
    </row>
    <row r="121" spans="3:6" x14ac:dyDescent="0.3">
      <c r="C121" s="11">
        <v>42971</v>
      </c>
      <c r="D121" t="s">
        <v>2924</v>
      </c>
      <c r="E121">
        <v>330</v>
      </c>
      <c r="F121">
        <f>IF(Таблица1[[#This Row],[Тип сделки]]="Покупка",Таблица1[[#This Row],[Количество]],-Таблица1[[#This Row],[Количество]])</f>
        <v>330</v>
      </c>
    </row>
    <row r="122" spans="3:6" x14ac:dyDescent="0.3">
      <c r="C122" s="11">
        <v>42972</v>
      </c>
      <c r="D122" t="s">
        <v>2923</v>
      </c>
      <c r="E122">
        <v>40</v>
      </c>
      <c r="F122">
        <f>IF(Таблица1[[#This Row],[Тип сделки]]="Покупка",Таблица1[[#This Row],[Количество]],-Таблица1[[#This Row],[Количество]])</f>
        <v>-40</v>
      </c>
    </row>
    <row r="123" spans="3:6" x14ac:dyDescent="0.3">
      <c r="C123" s="11">
        <v>42978</v>
      </c>
      <c r="D123" t="s">
        <v>2923</v>
      </c>
      <c r="E123">
        <v>420</v>
      </c>
      <c r="F123">
        <f>IF(Таблица1[[#This Row],[Тип сделки]]="Покупка",Таблица1[[#This Row],[Количество]],-Таблица1[[#This Row],[Количество]])</f>
        <v>-420</v>
      </c>
    </row>
    <row r="124" spans="3:6" x14ac:dyDescent="0.3">
      <c r="C124" s="11">
        <v>42983</v>
      </c>
      <c r="D124" t="s">
        <v>2923</v>
      </c>
      <c r="E124">
        <v>260</v>
      </c>
      <c r="F124">
        <f>IF(Таблица1[[#This Row],[Тип сделки]]="Покупка",Таблица1[[#This Row],[Количество]],-Таблица1[[#This Row],[Количество]])</f>
        <v>-260</v>
      </c>
    </row>
    <row r="125" spans="3:6" x14ac:dyDescent="0.3">
      <c r="C125" s="11">
        <v>42984</v>
      </c>
      <c r="D125" t="s">
        <v>2923</v>
      </c>
      <c r="E125">
        <v>10</v>
      </c>
      <c r="F125">
        <f>IF(Таблица1[[#This Row],[Тип сделки]]="Покупка",Таблица1[[#This Row],[Количество]],-Таблица1[[#This Row],[Количество]])</f>
        <v>-10</v>
      </c>
    </row>
    <row r="126" spans="3:6" x14ac:dyDescent="0.3">
      <c r="C126" s="11">
        <v>42992</v>
      </c>
      <c r="D126" t="s">
        <v>2924</v>
      </c>
      <c r="E126">
        <v>350</v>
      </c>
      <c r="F126">
        <f>IF(Таблица1[[#This Row],[Тип сделки]]="Покупка",Таблица1[[#This Row],[Количество]],-Таблица1[[#This Row],[Количество]])</f>
        <v>350</v>
      </c>
    </row>
    <row r="127" spans="3:6" x14ac:dyDescent="0.3">
      <c r="C127" s="11">
        <v>42996</v>
      </c>
      <c r="D127" t="s">
        <v>2923</v>
      </c>
      <c r="E127">
        <v>80</v>
      </c>
      <c r="F127">
        <f>IF(Таблица1[[#This Row],[Тип сделки]]="Покупка",Таблица1[[#This Row],[Количество]],-Таблица1[[#This Row],[Количество]])</f>
        <v>-80</v>
      </c>
    </row>
    <row r="128" spans="3:6" x14ac:dyDescent="0.3">
      <c r="C128" s="11">
        <v>43000</v>
      </c>
      <c r="D128" t="s">
        <v>2924</v>
      </c>
      <c r="E128">
        <v>380</v>
      </c>
      <c r="F128">
        <f>IF(Таблица1[[#This Row],[Тип сделки]]="Покупка",Таблица1[[#This Row],[Количество]],-Таблица1[[#This Row],[Количество]])</f>
        <v>380</v>
      </c>
    </row>
    <row r="129" spans="3:6" x14ac:dyDescent="0.3">
      <c r="C129" s="11">
        <v>43011</v>
      </c>
      <c r="D129" t="s">
        <v>2924</v>
      </c>
      <c r="E129">
        <v>480</v>
      </c>
      <c r="F129">
        <f>IF(Таблица1[[#This Row],[Тип сделки]]="Покупка",Таблица1[[#This Row],[Количество]],-Таблица1[[#This Row],[Количество]])</f>
        <v>480</v>
      </c>
    </row>
    <row r="130" spans="3:6" x14ac:dyDescent="0.3">
      <c r="C130" s="11">
        <v>43013</v>
      </c>
      <c r="D130" t="s">
        <v>2924</v>
      </c>
      <c r="E130">
        <v>130</v>
      </c>
      <c r="F130">
        <f>IF(Таблица1[[#This Row],[Тип сделки]]="Покупка",Таблица1[[#This Row],[Количество]],-Таблица1[[#This Row],[Количество]])</f>
        <v>130</v>
      </c>
    </row>
    <row r="131" spans="3:6" x14ac:dyDescent="0.3">
      <c r="C131" s="11">
        <v>43018</v>
      </c>
      <c r="D131" t="s">
        <v>2924</v>
      </c>
      <c r="E131">
        <v>140</v>
      </c>
      <c r="F131">
        <f>IF(Таблица1[[#This Row],[Тип сделки]]="Покупка",Таблица1[[#This Row],[Количество]],-Таблица1[[#This Row],[Количество]])</f>
        <v>140</v>
      </c>
    </row>
    <row r="132" spans="3:6" x14ac:dyDescent="0.3">
      <c r="C132" s="11">
        <v>43026</v>
      </c>
      <c r="D132" t="s">
        <v>2923</v>
      </c>
      <c r="E132">
        <v>60</v>
      </c>
      <c r="F132">
        <f>IF(Таблица1[[#This Row],[Тип сделки]]="Покупка",Таблица1[[#This Row],[Количество]],-Таблица1[[#This Row],[Количество]])</f>
        <v>-60</v>
      </c>
    </row>
    <row r="133" spans="3:6" x14ac:dyDescent="0.3">
      <c r="C133" s="11">
        <v>43052</v>
      </c>
      <c r="D133" t="s">
        <v>2924</v>
      </c>
      <c r="E133">
        <v>150</v>
      </c>
      <c r="F133">
        <f>IF(Таблица1[[#This Row],[Тип сделки]]="Покупка",Таблица1[[#This Row],[Количество]],-Таблица1[[#This Row],[Количество]])</f>
        <v>150</v>
      </c>
    </row>
    <row r="134" spans="3:6" x14ac:dyDescent="0.3">
      <c r="C134" s="11">
        <v>43053</v>
      </c>
      <c r="D134" t="s">
        <v>2923</v>
      </c>
      <c r="E134">
        <v>340</v>
      </c>
      <c r="F134">
        <f>IF(Таблица1[[#This Row],[Тип сделки]]="Покупка",Таблица1[[#This Row],[Количество]],-Таблица1[[#This Row],[Количество]])</f>
        <v>-340</v>
      </c>
    </row>
    <row r="135" spans="3:6" x14ac:dyDescent="0.3">
      <c r="C135" s="11">
        <v>43061</v>
      </c>
      <c r="D135" t="s">
        <v>2924</v>
      </c>
      <c r="E135">
        <v>200</v>
      </c>
      <c r="F135">
        <f>IF(Таблица1[[#This Row],[Тип сделки]]="Покупка",Таблица1[[#This Row],[Количество]],-Таблица1[[#This Row],[Количество]])</f>
        <v>200</v>
      </c>
    </row>
    <row r="136" spans="3:6" x14ac:dyDescent="0.3">
      <c r="C136" s="11">
        <v>43068</v>
      </c>
      <c r="D136" t="s">
        <v>2923</v>
      </c>
      <c r="E136">
        <v>160</v>
      </c>
      <c r="F136">
        <f>IF(Таблица1[[#This Row],[Тип сделки]]="Покупка",Таблица1[[#This Row],[Количество]],-Таблица1[[#This Row],[Количество]])</f>
        <v>-160</v>
      </c>
    </row>
    <row r="137" spans="3:6" x14ac:dyDescent="0.3">
      <c r="C137" s="11">
        <v>43075</v>
      </c>
      <c r="D137" t="s">
        <v>2923</v>
      </c>
      <c r="E137">
        <v>310</v>
      </c>
      <c r="F137">
        <f>IF(Таблица1[[#This Row],[Тип сделки]]="Покупка",Таблица1[[#This Row],[Количество]],-Таблица1[[#This Row],[Количество]])</f>
        <v>-310</v>
      </c>
    </row>
    <row r="138" spans="3:6" x14ac:dyDescent="0.3">
      <c r="C138" s="11">
        <v>43091</v>
      </c>
      <c r="D138" t="s">
        <v>2924</v>
      </c>
      <c r="E138">
        <v>200</v>
      </c>
      <c r="F138">
        <f>IF(Таблица1[[#This Row],[Тип сделки]]="Покупка",Таблица1[[#This Row],[Количество]],-Таблица1[[#This Row],[Количество]])</f>
        <v>200</v>
      </c>
    </row>
    <row r="139" spans="3:6" x14ac:dyDescent="0.3">
      <c r="C139" s="11">
        <v>43096</v>
      </c>
      <c r="D139" t="s">
        <v>2923</v>
      </c>
      <c r="E139">
        <v>390</v>
      </c>
      <c r="F139">
        <f>IF(Таблица1[[#This Row],[Тип сделки]]="Покупка",Таблица1[[#This Row],[Количество]],-Таблица1[[#This Row],[Количество]])</f>
        <v>-390</v>
      </c>
    </row>
    <row r="140" spans="3:6" x14ac:dyDescent="0.3">
      <c r="C140" s="11">
        <v>43103</v>
      </c>
      <c r="D140" t="s">
        <v>2923</v>
      </c>
      <c r="E140">
        <v>230</v>
      </c>
      <c r="F140">
        <f>IF(Таблица1[[#This Row],[Тип сделки]]="Покупка",Таблица1[[#This Row],[Количество]],-Таблица1[[#This Row],[Количество]])</f>
        <v>-230</v>
      </c>
    </row>
    <row r="141" spans="3:6" x14ac:dyDescent="0.3">
      <c r="C141" s="11">
        <v>43103</v>
      </c>
      <c r="D141" t="s">
        <v>2924</v>
      </c>
      <c r="E141">
        <v>340</v>
      </c>
      <c r="F141">
        <f>IF(Таблица1[[#This Row],[Тип сделки]]="Покупка",Таблица1[[#This Row],[Количество]],-Таблица1[[#This Row],[Количество]])</f>
        <v>340</v>
      </c>
    </row>
    <row r="142" spans="3:6" x14ac:dyDescent="0.3">
      <c r="C142" s="11">
        <v>43125</v>
      </c>
      <c r="D142" t="s">
        <v>2924</v>
      </c>
      <c r="E142">
        <v>480</v>
      </c>
      <c r="F142">
        <f>IF(Таблица1[[#This Row],[Тип сделки]]="Покупка",Таблица1[[#This Row],[Количество]],-Таблица1[[#This Row],[Количество]])</f>
        <v>480</v>
      </c>
    </row>
    <row r="143" spans="3:6" x14ac:dyDescent="0.3">
      <c r="C143" s="11">
        <v>43133</v>
      </c>
      <c r="D143" t="s">
        <v>2923</v>
      </c>
      <c r="E143">
        <v>290</v>
      </c>
      <c r="F143">
        <f>IF(Таблица1[[#This Row],[Тип сделки]]="Покупка",Таблица1[[#This Row],[Количество]],-Таблица1[[#This Row],[Количество]])</f>
        <v>-290</v>
      </c>
    </row>
    <row r="144" spans="3:6" x14ac:dyDescent="0.3">
      <c r="C144" s="11">
        <v>43136</v>
      </c>
      <c r="D144" t="s">
        <v>2923</v>
      </c>
      <c r="E144">
        <v>470</v>
      </c>
      <c r="F144">
        <f>IF(Таблица1[[#This Row],[Тип сделки]]="Покупка",Таблица1[[#This Row],[Количество]],-Таблица1[[#This Row],[Количество]])</f>
        <v>-470</v>
      </c>
    </row>
    <row r="145" spans="3:6" x14ac:dyDescent="0.3">
      <c r="C145" s="11">
        <v>43140</v>
      </c>
      <c r="D145" t="s">
        <v>2924</v>
      </c>
      <c r="E145">
        <v>300</v>
      </c>
      <c r="F145">
        <f>IF(Таблица1[[#This Row],[Тип сделки]]="Покупка",Таблица1[[#This Row],[Количество]],-Таблица1[[#This Row],[Количество]])</f>
        <v>300</v>
      </c>
    </row>
    <row r="146" spans="3:6" x14ac:dyDescent="0.3">
      <c r="C146" s="11">
        <v>43154</v>
      </c>
      <c r="D146" t="s">
        <v>2924</v>
      </c>
      <c r="E146">
        <v>160</v>
      </c>
      <c r="F146">
        <f>IF(Таблица1[[#This Row],[Тип сделки]]="Покупка",Таблица1[[#This Row],[Количество]],-Таблица1[[#This Row],[Количество]])</f>
        <v>160</v>
      </c>
    </row>
    <row r="147" spans="3:6" x14ac:dyDescent="0.3">
      <c r="C147" s="11">
        <v>43171</v>
      </c>
      <c r="D147" t="s">
        <v>2924</v>
      </c>
      <c r="E147">
        <v>500</v>
      </c>
      <c r="F147">
        <f>IF(Таблица1[[#This Row],[Тип сделки]]="Покупка",Таблица1[[#This Row],[Количество]],-Таблица1[[#This Row],[Количество]])</f>
        <v>500</v>
      </c>
    </row>
    <row r="148" spans="3:6" x14ac:dyDescent="0.3">
      <c r="C148" s="11">
        <v>43171</v>
      </c>
      <c r="D148" t="s">
        <v>2924</v>
      </c>
      <c r="E148">
        <v>480</v>
      </c>
      <c r="F148">
        <f>IF(Таблица1[[#This Row],[Тип сделки]]="Покупка",Таблица1[[#This Row],[Количество]],-Таблица1[[#This Row],[Количество]])</f>
        <v>480</v>
      </c>
    </row>
    <row r="149" spans="3:6" x14ac:dyDescent="0.3">
      <c r="C149" s="11">
        <v>43172</v>
      </c>
      <c r="D149" t="s">
        <v>2923</v>
      </c>
      <c r="E149">
        <v>420</v>
      </c>
      <c r="F149">
        <f>IF(Таблица1[[#This Row],[Тип сделки]]="Покупка",Таблица1[[#This Row],[Количество]],-Таблица1[[#This Row],[Количество]])</f>
        <v>-420</v>
      </c>
    </row>
    <row r="150" spans="3:6" x14ac:dyDescent="0.3">
      <c r="C150" s="11">
        <v>43174</v>
      </c>
      <c r="D150" t="s">
        <v>2924</v>
      </c>
      <c r="E150">
        <v>230</v>
      </c>
      <c r="F150">
        <f>IF(Таблица1[[#This Row],[Тип сделки]]="Покупка",Таблица1[[#This Row],[Количество]],-Таблица1[[#This Row],[Количество]])</f>
        <v>230</v>
      </c>
    </row>
    <row r="151" spans="3:6" x14ac:dyDescent="0.3">
      <c r="C151" s="11">
        <v>43174</v>
      </c>
      <c r="D151" t="s">
        <v>2924</v>
      </c>
      <c r="E151">
        <v>250</v>
      </c>
      <c r="F151">
        <f>IF(Таблица1[[#This Row],[Тип сделки]]="Покупка",Таблица1[[#This Row],[Количество]],-Таблица1[[#This Row],[Количество]])</f>
        <v>250</v>
      </c>
    </row>
    <row r="152" spans="3:6" x14ac:dyDescent="0.3">
      <c r="C152" s="11">
        <v>43181</v>
      </c>
      <c r="D152" t="s">
        <v>2923</v>
      </c>
      <c r="E152">
        <v>440</v>
      </c>
      <c r="F152">
        <f>IF(Таблица1[[#This Row],[Тип сделки]]="Покупка",Таблица1[[#This Row],[Количество]],-Таблица1[[#This Row],[Количество]])</f>
        <v>-440</v>
      </c>
    </row>
    <row r="153" spans="3:6" x14ac:dyDescent="0.3">
      <c r="C153" s="11">
        <v>43202</v>
      </c>
      <c r="D153" t="s">
        <v>2923</v>
      </c>
      <c r="E153">
        <v>490</v>
      </c>
      <c r="F153">
        <f>IF(Таблица1[[#This Row],[Тип сделки]]="Покупка",Таблица1[[#This Row],[Количество]],-Таблица1[[#This Row],[Количество]])</f>
        <v>-490</v>
      </c>
    </row>
    <row r="154" spans="3:6" x14ac:dyDescent="0.3">
      <c r="C154" s="11">
        <v>43221</v>
      </c>
      <c r="D154" t="s">
        <v>2923</v>
      </c>
      <c r="E154">
        <v>460</v>
      </c>
      <c r="F154">
        <f>IF(Таблица1[[#This Row],[Тип сделки]]="Покупка",Таблица1[[#This Row],[Количество]],-Таблица1[[#This Row],[Количество]])</f>
        <v>-460</v>
      </c>
    </row>
    <row r="155" spans="3:6" x14ac:dyDescent="0.3">
      <c r="C155" s="11">
        <v>43234</v>
      </c>
      <c r="D155" t="s">
        <v>2923</v>
      </c>
      <c r="E155">
        <v>80</v>
      </c>
      <c r="F155">
        <f>IF(Таблица1[[#This Row],[Тип сделки]]="Покупка",Таблица1[[#This Row],[Количество]],-Таблица1[[#This Row],[Количество]])</f>
        <v>-80</v>
      </c>
    </row>
    <row r="156" spans="3:6" x14ac:dyDescent="0.3">
      <c r="C156" s="11">
        <v>43235</v>
      </c>
      <c r="D156" t="s">
        <v>2924</v>
      </c>
      <c r="E156">
        <v>180</v>
      </c>
      <c r="F156">
        <f>IF(Таблица1[[#This Row],[Тип сделки]]="Покупка",Таблица1[[#This Row],[Количество]],-Таблица1[[#This Row],[Количество]])</f>
        <v>180</v>
      </c>
    </row>
    <row r="157" spans="3:6" x14ac:dyDescent="0.3">
      <c r="C157" s="11">
        <v>43236</v>
      </c>
      <c r="D157" t="s">
        <v>2923</v>
      </c>
      <c r="E157">
        <v>320</v>
      </c>
      <c r="F157">
        <f>IF(Таблица1[[#This Row],[Тип сделки]]="Покупка",Таблица1[[#This Row],[Количество]],-Таблица1[[#This Row],[Количество]])</f>
        <v>-320</v>
      </c>
    </row>
    <row r="158" spans="3:6" x14ac:dyDescent="0.3">
      <c r="C158" s="11">
        <v>43236</v>
      </c>
      <c r="D158" t="s">
        <v>2924</v>
      </c>
      <c r="E158">
        <v>110</v>
      </c>
      <c r="F158">
        <f>IF(Таблица1[[#This Row],[Тип сделки]]="Покупка",Таблица1[[#This Row],[Количество]],-Таблица1[[#This Row],[Количество]])</f>
        <v>110</v>
      </c>
    </row>
    <row r="159" spans="3:6" x14ac:dyDescent="0.3">
      <c r="C159" s="11">
        <v>43244</v>
      </c>
      <c r="D159" t="s">
        <v>2923</v>
      </c>
      <c r="E159">
        <v>330</v>
      </c>
      <c r="F159">
        <f>IF(Таблица1[[#This Row],[Тип сделки]]="Покупка",Таблица1[[#This Row],[Количество]],-Таблица1[[#This Row],[Количество]])</f>
        <v>-330</v>
      </c>
    </row>
    <row r="160" spans="3:6" x14ac:dyDescent="0.3">
      <c r="C160" s="11">
        <v>43249</v>
      </c>
      <c r="D160" t="s">
        <v>2924</v>
      </c>
      <c r="E160">
        <v>60</v>
      </c>
      <c r="F160">
        <f>IF(Таблица1[[#This Row],[Тип сделки]]="Покупка",Таблица1[[#This Row],[Количество]],-Таблица1[[#This Row],[Количество]])</f>
        <v>60</v>
      </c>
    </row>
    <row r="161" spans="3:6" x14ac:dyDescent="0.3">
      <c r="C161" s="11">
        <v>43262</v>
      </c>
      <c r="D161" t="s">
        <v>2923</v>
      </c>
      <c r="E161">
        <v>410</v>
      </c>
      <c r="F161">
        <f>IF(Таблица1[[#This Row],[Тип сделки]]="Покупка",Таблица1[[#This Row],[Количество]],-Таблица1[[#This Row],[Количество]])</f>
        <v>-410</v>
      </c>
    </row>
    <row r="162" spans="3:6" x14ac:dyDescent="0.3">
      <c r="C162" s="11">
        <v>43263</v>
      </c>
      <c r="D162" t="s">
        <v>2924</v>
      </c>
      <c r="E162">
        <v>170</v>
      </c>
      <c r="F162">
        <f>IF(Таблица1[[#This Row],[Тип сделки]]="Покупка",Таблица1[[#This Row],[Количество]],-Таблица1[[#This Row],[Количество]])</f>
        <v>170</v>
      </c>
    </row>
    <row r="163" spans="3:6" x14ac:dyDescent="0.3">
      <c r="C163" s="11">
        <v>43269</v>
      </c>
      <c r="D163" t="s">
        <v>2924</v>
      </c>
      <c r="E163">
        <v>50</v>
      </c>
      <c r="F163">
        <f>IF(Таблица1[[#This Row],[Тип сделки]]="Покупка",Таблица1[[#This Row],[Количество]],-Таблица1[[#This Row],[Количество]])</f>
        <v>50</v>
      </c>
    </row>
    <row r="164" spans="3:6" x14ac:dyDescent="0.3">
      <c r="C164" s="11">
        <v>43273</v>
      </c>
      <c r="D164" t="s">
        <v>2924</v>
      </c>
      <c r="E164">
        <v>320</v>
      </c>
      <c r="F164">
        <f>IF(Таблица1[[#This Row],[Тип сделки]]="Покупка",Таблица1[[#This Row],[Количество]],-Таблица1[[#This Row],[Количество]])</f>
        <v>320</v>
      </c>
    </row>
    <row r="165" spans="3:6" x14ac:dyDescent="0.3">
      <c r="C165" s="11">
        <v>43277</v>
      </c>
      <c r="D165" t="s">
        <v>2924</v>
      </c>
      <c r="E165">
        <v>170</v>
      </c>
      <c r="F165">
        <f>IF(Таблица1[[#This Row],[Тип сделки]]="Покупка",Таблица1[[#This Row],[Количество]],-Таблица1[[#This Row],[Количество]])</f>
        <v>170</v>
      </c>
    </row>
    <row r="166" spans="3:6" x14ac:dyDescent="0.3">
      <c r="C166" s="11">
        <v>43292</v>
      </c>
      <c r="D166" t="s">
        <v>2923</v>
      </c>
      <c r="E166">
        <v>40</v>
      </c>
      <c r="F166">
        <f>IF(Таблица1[[#This Row],[Тип сделки]]="Покупка",Таблица1[[#This Row],[Количество]],-Таблица1[[#This Row],[Количество]])</f>
        <v>-40</v>
      </c>
    </row>
    <row r="167" spans="3:6" x14ac:dyDescent="0.3">
      <c r="C167" s="11">
        <v>43304</v>
      </c>
      <c r="D167" t="s">
        <v>2924</v>
      </c>
      <c r="E167">
        <v>360</v>
      </c>
      <c r="F167">
        <f>IF(Таблица1[[#This Row],[Тип сделки]]="Покупка",Таблица1[[#This Row],[Количество]],-Таблица1[[#This Row],[Количество]])</f>
        <v>360</v>
      </c>
    </row>
    <row r="168" spans="3:6" x14ac:dyDescent="0.3">
      <c r="C168" s="11">
        <v>43307</v>
      </c>
      <c r="D168" t="s">
        <v>2924</v>
      </c>
      <c r="E168">
        <v>340</v>
      </c>
      <c r="F168">
        <f>IF(Таблица1[[#This Row],[Тип сделки]]="Покупка",Таблица1[[#This Row],[Количество]],-Таблица1[[#This Row],[Количество]])</f>
        <v>340</v>
      </c>
    </row>
    <row r="169" spans="3:6" x14ac:dyDescent="0.3">
      <c r="C169" s="11">
        <v>43307</v>
      </c>
      <c r="D169" t="s">
        <v>2924</v>
      </c>
      <c r="E169">
        <v>120</v>
      </c>
      <c r="F169">
        <f>IF(Таблица1[[#This Row],[Тип сделки]]="Покупка",Таблица1[[#This Row],[Количество]],-Таблица1[[#This Row],[Количество]])</f>
        <v>120</v>
      </c>
    </row>
    <row r="170" spans="3:6" x14ac:dyDescent="0.3">
      <c r="C170" s="11">
        <v>43312</v>
      </c>
      <c r="D170" t="s">
        <v>2924</v>
      </c>
      <c r="E170">
        <v>300</v>
      </c>
      <c r="F170">
        <f>IF(Таблица1[[#This Row],[Тип сделки]]="Покупка",Таблица1[[#This Row],[Количество]],-Таблица1[[#This Row],[Количество]])</f>
        <v>300</v>
      </c>
    </row>
    <row r="171" spans="3:6" x14ac:dyDescent="0.3">
      <c r="C171" s="11">
        <v>43315</v>
      </c>
      <c r="D171" t="s">
        <v>2924</v>
      </c>
      <c r="E171">
        <v>230</v>
      </c>
      <c r="F171">
        <f>IF(Таблица1[[#This Row],[Тип сделки]]="Покупка",Таблица1[[#This Row],[Количество]],-Таблица1[[#This Row],[Количество]])</f>
        <v>230</v>
      </c>
    </row>
    <row r="172" spans="3:6" x14ac:dyDescent="0.3">
      <c r="C172" s="11">
        <v>43319</v>
      </c>
      <c r="D172" t="s">
        <v>2923</v>
      </c>
      <c r="E172">
        <v>340</v>
      </c>
      <c r="F172">
        <f>IF(Таблица1[[#This Row],[Тип сделки]]="Покупка",Таблица1[[#This Row],[Количество]],-Таблица1[[#This Row],[Количество]])</f>
        <v>-340</v>
      </c>
    </row>
    <row r="173" spans="3:6" x14ac:dyDescent="0.3">
      <c r="C173" s="11">
        <v>43325</v>
      </c>
      <c r="D173" t="s">
        <v>2923</v>
      </c>
      <c r="E173">
        <v>80</v>
      </c>
      <c r="F173">
        <f>IF(Таблица1[[#This Row],[Тип сделки]]="Покупка",Таблица1[[#This Row],[Количество]],-Таблица1[[#This Row],[Количество]])</f>
        <v>-80</v>
      </c>
    </row>
    <row r="174" spans="3:6" x14ac:dyDescent="0.3">
      <c r="C174" s="11">
        <v>43325</v>
      </c>
      <c r="D174" t="s">
        <v>2924</v>
      </c>
      <c r="E174">
        <v>500</v>
      </c>
      <c r="F174">
        <f>IF(Таблица1[[#This Row],[Тип сделки]]="Покупка",Таблица1[[#This Row],[Количество]],-Таблица1[[#This Row],[Количество]])</f>
        <v>500</v>
      </c>
    </row>
    <row r="175" spans="3:6" x14ac:dyDescent="0.3">
      <c r="C175" s="11">
        <v>43333</v>
      </c>
      <c r="D175" t="s">
        <v>2923</v>
      </c>
      <c r="E175">
        <v>420</v>
      </c>
      <c r="F175">
        <f>IF(Таблица1[[#This Row],[Тип сделки]]="Покупка",Таблица1[[#This Row],[Количество]],-Таблица1[[#This Row],[Количество]])</f>
        <v>-420</v>
      </c>
    </row>
    <row r="176" spans="3:6" x14ac:dyDescent="0.3">
      <c r="C176" s="11">
        <v>43350</v>
      </c>
      <c r="D176" t="s">
        <v>2924</v>
      </c>
      <c r="E176">
        <v>430</v>
      </c>
      <c r="F176">
        <f>IF(Таблица1[[#This Row],[Тип сделки]]="Покупка",Таблица1[[#This Row],[Количество]],-Таблица1[[#This Row],[Количество]])</f>
        <v>430</v>
      </c>
    </row>
    <row r="177" spans="3:6" x14ac:dyDescent="0.3">
      <c r="C177" s="11">
        <v>43354</v>
      </c>
      <c r="D177" t="s">
        <v>2923</v>
      </c>
      <c r="E177">
        <v>150</v>
      </c>
      <c r="F177">
        <f>IF(Таблица1[[#This Row],[Тип сделки]]="Покупка",Таблица1[[#This Row],[Количество]],-Таблица1[[#This Row],[Количество]])</f>
        <v>-150</v>
      </c>
    </row>
    <row r="178" spans="3:6" x14ac:dyDescent="0.3">
      <c r="C178" s="11">
        <v>43356</v>
      </c>
      <c r="D178" t="s">
        <v>2923</v>
      </c>
      <c r="E178">
        <v>200</v>
      </c>
      <c r="F178">
        <f>IF(Таблица1[[#This Row],[Тип сделки]]="Покупка",Таблица1[[#This Row],[Количество]],-Таблица1[[#This Row],[Количество]])</f>
        <v>-200</v>
      </c>
    </row>
    <row r="179" spans="3:6" x14ac:dyDescent="0.3">
      <c r="C179" s="11">
        <v>43360</v>
      </c>
      <c r="D179" t="s">
        <v>2924</v>
      </c>
      <c r="E179">
        <v>230</v>
      </c>
      <c r="F179">
        <f>IF(Таблица1[[#This Row],[Тип сделки]]="Покупка",Таблица1[[#This Row],[Количество]],-Таблица1[[#This Row],[Количество]])</f>
        <v>230</v>
      </c>
    </row>
    <row r="180" spans="3:6" x14ac:dyDescent="0.3">
      <c r="C180" s="11">
        <v>43360</v>
      </c>
      <c r="D180" t="s">
        <v>2923</v>
      </c>
      <c r="E180">
        <v>100</v>
      </c>
      <c r="F180">
        <f>IF(Таблица1[[#This Row],[Тип сделки]]="Покупка",Таблица1[[#This Row],[Количество]],-Таблица1[[#This Row],[Количество]])</f>
        <v>-100</v>
      </c>
    </row>
    <row r="181" spans="3:6" x14ac:dyDescent="0.3">
      <c r="C181" s="11">
        <v>43361</v>
      </c>
      <c r="D181" t="s">
        <v>2923</v>
      </c>
      <c r="E181">
        <v>360</v>
      </c>
      <c r="F181">
        <f>IF(Таблица1[[#This Row],[Тип сделки]]="Покупка",Таблица1[[#This Row],[Количество]],-Таблица1[[#This Row],[Количество]])</f>
        <v>-360</v>
      </c>
    </row>
    <row r="182" spans="3:6" x14ac:dyDescent="0.3">
      <c r="C182" s="11">
        <v>43362</v>
      </c>
      <c r="D182" t="s">
        <v>2923</v>
      </c>
      <c r="E182">
        <v>440</v>
      </c>
      <c r="F182">
        <f>IF(Таблица1[[#This Row],[Тип сделки]]="Покупка",Таблица1[[#This Row],[Количество]],-Таблица1[[#This Row],[Количество]])</f>
        <v>-440</v>
      </c>
    </row>
    <row r="183" spans="3:6" x14ac:dyDescent="0.3">
      <c r="C183" s="11">
        <v>43384</v>
      </c>
      <c r="D183" t="s">
        <v>2924</v>
      </c>
      <c r="E183">
        <v>270</v>
      </c>
      <c r="F183">
        <f>IF(Таблица1[[#This Row],[Тип сделки]]="Покупка",Таблица1[[#This Row],[Количество]],-Таблица1[[#This Row],[Количество]])</f>
        <v>270</v>
      </c>
    </row>
    <row r="184" spans="3:6" x14ac:dyDescent="0.3">
      <c r="C184" s="11">
        <v>43389</v>
      </c>
      <c r="D184" t="s">
        <v>2924</v>
      </c>
      <c r="E184">
        <v>490</v>
      </c>
      <c r="F184">
        <f>IF(Таблица1[[#This Row],[Тип сделки]]="Покупка",Таблица1[[#This Row],[Количество]],-Таблица1[[#This Row],[Количество]])</f>
        <v>490</v>
      </c>
    </row>
    <row r="185" spans="3:6" x14ac:dyDescent="0.3">
      <c r="C185" s="11">
        <v>43391</v>
      </c>
      <c r="D185" t="s">
        <v>2924</v>
      </c>
      <c r="E185">
        <v>350</v>
      </c>
      <c r="F185">
        <f>IF(Таблица1[[#This Row],[Тип сделки]]="Покупка",Таблица1[[#This Row],[Количество]],-Таблица1[[#This Row],[Количество]])</f>
        <v>350</v>
      </c>
    </row>
    <row r="186" spans="3:6" x14ac:dyDescent="0.3">
      <c r="C186" s="11">
        <v>43416</v>
      </c>
      <c r="D186" t="s">
        <v>2924</v>
      </c>
      <c r="E186">
        <v>480</v>
      </c>
      <c r="F186">
        <f>IF(Таблица1[[#This Row],[Тип сделки]]="Покупка",Таблица1[[#This Row],[Количество]],-Таблица1[[#This Row],[Количество]])</f>
        <v>480</v>
      </c>
    </row>
    <row r="187" spans="3:6" x14ac:dyDescent="0.3">
      <c r="C187" s="11">
        <v>43420</v>
      </c>
      <c r="D187" t="s">
        <v>2923</v>
      </c>
      <c r="E187">
        <v>430</v>
      </c>
      <c r="F187">
        <f>IF(Таблица1[[#This Row],[Тип сделки]]="Покупка",Таблица1[[#This Row],[Количество]],-Таблица1[[#This Row],[Количество]])</f>
        <v>-430</v>
      </c>
    </row>
    <row r="188" spans="3:6" x14ac:dyDescent="0.3">
      <c r="C188" s="11">
        <v>43423</v>
      </c>
      <c r="D188" t="s">
        <v>2923</v>
      </c>
      <c r="E188">
        <v>190</v>
      </c>
      <c r="F188">
        <f>IF(Таблица1[[#This Row],[Тип сделки]]="Покупка",Таблица1[[#This Row],[Количество]],-Таблица1[[#This Row],[Количество]])</f>
        <v>-190</v>
      </c>
    </row>
    <row r="189" spans="3:6" x14ac:dyDescent="0.3">
      <c r="C189" s="11">
        <v>43423</v>
      </c>
      <c r="D189" t="s">
        <v>2923</v>
      </c>
      <c r="E189">
        <v>90</v>
      </c>
      <c r="F189">
        <f>IF(Таблица1[[#This Row],[Тип сделки]]="Покупка",Таблица1[[#This Row],[Количество]],-Таблица1[[#This Row],[Количество]])</f>
        <v>-90</v>
      </c>
    </row>
    <row r="190" spans="3:6" x14ac:dyDescent="0.3">
      <c r="C190" s="11">
        <v>43427</v>
      </c>
      <c r="D190" t="s">
        <v>2923</v>
      </c>
      <c r="E190">
        <v>220</v>
      </c>
      <c r="F190">
        <f>IF(Таблица1[[#This Row],[Тип сделки]]="Покупка",Таблица1[[#This Row],[Количество]],-Таблица1[[#This Row],[Количество]])</f>
        <v>-220</v>
      </c>
    </row>
    <row r="191" spans="3:6" x14ac:dyDescent="0.3">
      <c r="C191" s="11">
        <v>43441</v>
      </c>
      <c r="D191" t="s">
        <v>2923</v>
      </c>
      <c r="E191">
        <v>430</v>
      </c>
      <c r="F191">
        <f>IF(Таблица1[[#This Row],[Тип сделки]]="Покупка",Таблица1[[#This Row],[Количество]],-Таблица1[[#This Row],[Количество]])</f>
        <v>-430</v>
      </c>
    </row>
    <row r="192" spans="3:6" x14ac:dyDescent="0.3">
      <c r="C192" s="11">
        <v>43451</v>
      </c>
      <c r="D192" t="s">
        <v>2924</v>
      </c>
      <c r="E192">
        <v>480</v>
      </c>
      <c r="F192">
        <f>IF(Таблица1[[#This Row],[Тип сделки]]="Покупка",Таблица1[[#This Row],[Количество]],-Таблица1[[#This Row],[Количество]])</f>
        <v>480</v>
      </c>
    </row>
    <row r="193" spans="3:6" x14ac:dyDescent="0.3">
      <c r="C193" s="11">
        <v>43452</v>
      </c>
      <c r="D193" t="s">
        <v>2923</v>
      </c>
      <c r="E193">
        <v>360</v>
      </c>
      <c r="F193">
        <f>IF(Таблица1[[#This Row],[Тип сделки]]="Покупка",Таблица1[[#This Row],[Количество]],-Таблица1[[#This Row],[Количество]])</f>
        <v>-360</v>
      </c>
    </row>
    <row r="194" spans="3:6" x14ac:dyDescent="0.3">
      <c r="C194" s="11">
        <v>43460</v>
      </c>
      <c r="D194" t="s">
        <v>2923</v>
      </c>
      <c r="E194">
        <v>270</v>
      </c>
      <c r="F194">
        <f>IF(Таблица1[[#This Row],[Тип сделки]]="Покупка",Таблица1[[#This Row],[Количество]],-Таблица1[[#This Row],[Количество]])</f>
        <v>-270</v>
      </c>
    </row>
    <row r="195" spans="3:6" x14ac:dyDescent="0.3">
      <c r="C195" s="11">
        <v>43473</v>
      </c>
      <c r="D195" t="s">
        <v>2924</v>
      </c>
      <c r="E195">
        <v>230</v>
      </c>
      <c r="F195">
        <f>IF(Таблица1[[#This Row],[Тип сделки]]="Покупка",Таблица1[[#This Row],[Количество]],-Таблица1[[#This Row],[Количество]])</f>
        <v>230</v>
      </c>
    </row>
    <row r="196" spans="3:6" x14ac:dyDescent="0.3">
      <c r="C196" s="11">
        <v>43473</v>
      </c>
      <c r="D196" t="s">
        <v>2924</v>
      </c>
      <c r="E196">
        <v>500</v>
      </c>
      <c r="F196">
        <f>IF(Таблица1[[#This Row],[Тип сделки]]="Покупка",Таблица1[[#This Row],[Количество]],-Таблица1[[#This Row],[Количество]])</f>
        <v>500</v>
      </c>
    </row>
    <row r="197" spans="3:6" x14ac:dyDescent="0.3">
      <c r="C197" s="11">
        <v>43474</v>
      </c>
      <c r="D197" t="s">
        <v>2923</v>
      </c>
      <c r="E197">
        <v>50</v>
      </c>
      <c r="F197">
        <f>IF(Таблица1[[#This Row],[Тип сделки]]="Покупка",Таблица1[[#This Row],[Количество]],-Таблица1[[#This Row],[Количество]])</f>
        <v>-50</v>
      </c>
    </row>
    <row r="198" spans="3:6" x14ac:dyDescent="0.3">
      <c r="C198" s="11">
        <v>43474</v>
      </c>
      <c r="D198" t="s">
        <v>2923</v>
      </c>
      <c r="E198">
        <v>280</v>
      </c>
      <c r="F198">
        <f>IF(Таблица1[[#This Row],[Тип сделки]]="Покупка",Таблица1[[#This Row],[Количество]],-Таблица1[[#This Row],[Количество]])</f>
        <v>-280</v>
      </c>
    </row>
    <row r="199" spans="3:6" x14ac:dyDescent="0.3">
      <c r="C199" s="11">
        <v>43490</v>
      </c>
      <c r="D199" t="s">
        <v>2924</v>
      </c>
      <c r="E199">
        <v>70</v>
      </c>
      <c r="F199">
        <f>IF(Таблица1[[#This Row],[Тип сделки]]="Покупка",Таблица1[[#This Row],[Количество]],-Таблица1[[#This Row],[Количество]])</f>
        <v>70</v>
      </c>
    </row>
    <row r="200" spans="3:6" x14ac:dyDescent="0.3">
      <c r="C200" s="11">
        <v>43493</v>
      </c>
      <c r="D200" t="s">
        <v>2924</v>
      </c>
      <c r="E200">
        <v>20</v>
      </c>
      <c r="F200">
        <f>IF(Таблица1[[#This Row],[Тип сделки]]="Покупка",Таблица1[[#This Row],[Количество]],-Таблица1[[#This Row],[Количество]])</f>
        <v>20</v>
      </c>
    </row>
    <row r="201" spans="3:6" x14ac:dyDescent="0.3">
      <c r="C201" s="11">
        <v>43493</v>
      </c>
      <c r="D201" t="s">
        <v>2923</v>
      </c>
      <c r="E201">
        <v>10</v>
      </c>
      <c r="F201">
        <f>IF(Таблица1[[#This Row],[Тип сделки]]="Покупка",Таблица1[[#This Row],[Количество]],-Таблица1[[#This Row],[Количество]])</f>
        <v>-10</v>
      </c>
    </row>
    <row r="202" spans="3:6" x14ac:dyDescent="0.3">
      <c r="C202" s="11">
        <v>43494</v>
      </c>
      <c r="D202" t="s">
        <v>2924</v>
      </c>
      <c r="E202">
        <v>210</v>
      </c>
      <c r="F202">
        <f>IF(Таблица1[[#This Row],[Тип сделки]]="Покупка",Таблица1[[#This Row],[Количество]],-Таблица1[[#This Row],[Количество]])</f>
        <v>210</v>
      </c>
    </row>
    <row r="203" spans="3:6" x14ac:dyDescent="0.3">
      <c r="C203" s="11">
        <v>43523</v>
      </c>
      <c r="D203" t="s">
        <v>2923</v>
      </c>
      <c r="E203">
        <v>130</v>
      </c>
      <c r="F203">
        <f>IF(Таблица1[[#This Row],[Тип сделки]]="Покупка",Таблица1[[#This Row],[Количество]],-Таблица1[[#This Row],[Количество]])</f>
        <v>-130</v>
      </c>
    </row>
    <row r="204" spans="3:6" x14ac:dyDescent="0.3">
      <c r="C204" s="11">
        <v>43542</v>
      </c>
      <c r="D204" t="s">
        <v>2923</v>
      </c>
      <c r="E204">
        <v>490</v>
      </c>
      <c r="F204">
        <f>IF(Таблица1[[#This Row],[Тип сделки]]="Покупка",Таблица1[[#This Row],[Количество]],-Таблица1[[#This Row],[Количество]])</f>
        <v>-490</v>
      </c>
    </row>
    <row r="205" spans="3:6" x14ac:dyDescent="0.3">
      <c r="C205" s="11">
        <v>43542</v>
      </c>
      <c r="D205" t="s">
        <v>2924</v>
      </c>
      <c r="E205">
        <v>420</v>
      </c>
      <c r="F205">
        <f>IF(Таблица1[[#This Row],[Тип сделки]]="Покупка",Таблица1[[#This Row],[Количество]],-Таблица1[[#This Row],[Количество]])</f>
        <v>420</v>
      </c>
    </row>
    <row r="206" spans="3:6" x14ac:dyDescent="0.3">
      <c r="C206" s="11">
        <v>43545</v>
      </c>
      <c r="D206" t="s">
        <v>2924</v>
      </c>
      <c r="E206">
        <v>330</v>
      </c>
      <c r="F206">
        <f>IF(Таблица1[[#This Row],[Тип сделки]]="Покупка",Таблица1[[#This Row],[Количество]],-Таблица1[[#This Row],[Количество]])</f>
        <v>330</v>
      </c>
    </row>
    <row r="207" spans="3:6" x14ac:dyDescent="0.3">
      <c r="C207" s="11">
        <v>43545</v>
      </c>
      <c r="D207" t="s">
        <v>2924</v>
      </c>
      <c r="E207">
        <v>460</v>
      </c>
      <c r="F207">
        <f>IF(Таблица1[[#This Row],[Тип сделки]]="Покупка",Таблица1[[#This Row],[Количество]],-Таблица1[[#This Row],[Количество]])</f>
        <v>460</v>
      </c>
    </row>
    <row r="208" spans="3:6" x14ac:dyDescent="0.3">
      <c r="C208" s="11">
        <v>43552</v>
      </c>
      <c r="D208" t="s">
        <v>2924</v>
      </c>
      <c r="E208">
        <v>140</v>
      </c>
      <c r="F208">
        <f>IF(Таблица1[[#This Row],[Тип сделки]]="Покупка",Таблица1[[#This Row],[Количество]],-Таблица1[[#This Row],[Количество]])</f>
        <v>140</v>
      </c>
    </row>
    <row r="209" spans="3:6" x14ac:dyDescent="0.3">
      <c r="C209" s="11">
        <v>43560</v>
      </c>
      <c r="D209" t="s">
        <v>2923</v>
      </c>
      <c r="E209">
        <v>370</v>
      </c>
      <c r="F209">
        <f>IF(Таблица1[[#This Row],[Тип сделки]]="Покупка",Таблица1[[#This Row],[Количество]],-Таблица1[[#This Row],[Количество]])</f>
        <v>-370</v>
      </c>
    </row>
    <row r="210" spans="3:6" x14ac:dyDescent="0.3">
      <c r="C210" s="11">
        <v>43566</v>
      </c>
      <c r="D210" t="s">
        <v>2924</v>
      </c>
      <c r="E210">
        <v>480</v>
      </c>
      <c r="F210">
        <f>IF(Таблица1[[#This Row],[Тип сделки]]="Покупка",Таблица1[[#This Row],[Количество]],-Таблица1[[#This Row],[Количество]])</f>
        <v>480</v>
      </c>
    </row>
    <row r="211" spans="3:6" x14ac:dyDescent="0.3">
      <c r="C211" s="11">
        <v>43566</v>
      </c>
      <c r="D211" t="s">
        <v>2924</v>
      </c>
      <c r="E211">
        <v>130</v>
      </c>
      <c r="F211">
        <f>IF(Таблица1[[#This Row],[Тип сделки]]="Покупка",Таблица1[[#This Row],[Количество]],-Таблица1[[#This Row],[Количество]])</f>
        <v>130</v>
      </c>
    </row>
    <row r="212" spans="3:6" x14ac:dyDescent="0.3">
      <c r="C212" s="11">
        <v>43573</v>
      </c>
      <c r="D212" t="s">
        <v>2924</v>
      </c>
      <c r="E212">
        <v>380</v>
      </c>
      <c r="F212">
        <f>IF(Таблица1[[#This Row],[Тип сделки]]="Покупка",Таблица1[[#This Row],[Количество]],-Таблица1[[#This Row],[Количество]])</f>
        <v>380</v>
      </c>
    </row>
    <row r="213" spans="3:6" x14ac:dyDescent="0.3">
      <c r="C213" s="11">
        <v>43578</v>
      </c>
      <c r="D213" t="s">
        <v>2924</v>
      </c>
      <c r="E213">
        <v>370</v>
      </c>
      <c r="F213">
        <f>IF(Таблица1[[#This Row],[Тип сделки]]="Покупка",Таблица1[[#This Row],[Количество]],-Таблица1[[#This Row],[Количество]])</f>
        <v>370</v>
      </c>
    </row>
    <row r="214" spans="3:6" x14ac:dyDescent="0.3">
      <c r="C214" s="11">
        <v>43581</v>
      </c>
      <c r="D214" t="s">
        <v>2924</v>
      </c>
      <c r="E214">
        <v>350</v>
      </c>
      <c r="F214">
        <f>IF(Таблица1[[#This Row],[Тип сделки]]="Покупка",Таблица1[[#This Row],[Количество]],-Таблица1[[#This Row],[Количество]])</f>
        <v>350</v>
      </c>
    </row>
    <row r="215" spans="3:6" x14ac:dyDescent="0.3">
      <c r="C215" s="11">
        <v>43591</v>
      </c>
      <c r="D215" t="s">
        <v>2924</v>
      </c>
      <c r="E215">
        <v>120</v>
      </c>
      <c r="F215">
        <f>IF(Таблица1[[#This Row],[Тип сделки]]="Покупка",Таблица1[[#This Row],[Количество]],-Таблица1[[#This Row],[Количество]])</f>
        <v>120</v>
      </c>
    </row>
    <row r="216" spans="3:6" x14ac:dyDescent="0.3">
      <c r="C216" s="11">
        <v>43606</v>
      </c>
      <c r="D216" t="s">
        <v>2924</v>
      </c>
      <c r="E216">
        <v>90</v>
      </c>
      <c r="F216">
        <f>IF(Таблица1[[#This Row],[Тип сделки]]="Покупка",Таблица1[[#This Row],[Количество]],-Таблица1[[#This Row],[Количество]])</f>
        <v>90</v>
      </c>
    </row>
    <row r="217" spans="3:6" x14ac:dyDescent="0.3">
      <c r="C217" s="11">
        <v>43614</v>
      </c>
      <c r="D217" t="s">
        <v>2923</v>
      </c>
      <c r="E217">
        <v>160</v>
      </c>
      <c r="F217">
        <f>IF(Таблица1[[#This Row],[Тип сделки]]="Покупка",Таблица1[[#This Row],[Количество]],-Таблица1[[#This Row],[Количество]])</f>
        <v>-160</v>
      </c>
    </row>
    <row r="218" spans="3:6" x14ac:dyDescent="0.3">
      <c r="C218" s="11">
        <v>43620</v>
      </c>
      <c r="D218" t="s">
        <v>2923</v>
      </c>
      <c r="E218">
        <v>290</v>
      </c>
      <c r="F218">
        <f>IF(Таблица1[[#This Row],[Тип сделки]]="Покупка",Таблица1[[#This Row],[Количество]],-Таблица1[[#This Row],[Количество]])</f>
        <v>-290</v>
      </c>
    </row>
    <row r="219" spans="3:6" x14ac:dyDescent="0.3">
      <c r="C219" s="11">
        <v>43623</v>
      </c>
      <c r="D219" t="s">
        <v>2923</v>
      </c>
      <c r="E219">
        <v>400</v>
      </c>
      <c r="F219">
        <f>IF(Таблица1[[#This Row],[Тип сделки]]="Покупка",Таблица1[[#This Row],[Количество]],-Таблица1[[#This Row],[Количество]])</f>
        <v>-400</v>
      </c>
    </row>
    <row r="220" spans="3:6" x14ac:dyDescent="0.3">
      <c r="C220" s="11">
        <v>43633</v>
      </c>
      <c r="D220" t="s">
        <v>2924</v>
      </c>
      <c r="E220">
        <v>420</v>
      </c>
      <c r="F220">
        <f>IF(Таблица1[[#This Row],[Тип сделки]]="Покупка",Таблица1[[#This Row],[Количество]],-Таблица1[[#This Row],[Количество]])</f>
        <v>420</v>
      </c>
    </row>
    <row r="221" spans="3:6" x14ac:dyDescent="0.3">
      <c r="C221" s="11">
        <v>43635</v>
      </c>
      <c r="D221" t="s">
        <v>2923</v>
      </c>
      <c r="E221">
        <v>150</v>
      </c>
      <c r="F221">
        <f>IF(Таблица1[[#This Row],[Тип сделки]]="Покупка",Таблица1[[#This Row],[Количество]],-Таблица1[[#This Row],[Количество]])</f>
        <v>-150</v>
      </c>
    </row>
    <row r="222" spans="3:6" x14ac:dyDescent="0.3">
      <c r="C222" s="11">
        <v>43637</v>
      </c>
      <c r="D222" t="s">
        <v>2923</v>
      </c>
      <c r="E222">
        <v>80</v>
      </c>
      <c r="F222">
        <f>IF(Таблица1[[#This Row],[Тип сделки]]="Покупка",Таблица1[[#This Row],[Количество]],-Таблица1[[#This Row],[Количество]])</f>
        <v>-80</v>
      </c>
    </row>
    <row r="223" spans="3:6" x14ac:dyDescent="0.3">
      <c r="C223" s="11">
        <v>43644</v>
      </c>
      <c r="D223" t="s">
        <v>2923</v>
      </c>
      <c r="E223">
        <v>200</v>
      </c>
      <c r="F223">
        <f>IF(Таблица1[[#This Row],[Тип сделки]]="Покупка",Таблица1[[#This Row],[Количество]],-Таблица1[[#This Row],[Количество]])</f>
        <v>-200</v>
      </c>
    </row>
    <row r="224" spans="3:6" x14ac:dyDescent="0.3">
      <c r="C224" s="11">
        <v>43651</v>
      </c>
      <c r="D224" t="s">
        <v>2924</v>
      </c>
      <c r="E224">
        <v>80</v>
      </c>
      <c r="F224">
        <f>IF(Таблица1[[#This Row],[Тип сделки]]="Покупка",Таблица1[[#This Row],[Количество]],-Таблица1[[#This Row],[Количество]])</f>
        <v>80</v>
      </c>
    </row>
    <row r="225" spans="3:6" x14ac:dyDescent="0.3">
      <c r="C225" s="11">
        <v>43657</v>
      </c>
      <c r="D225" t="s">
        <v>2923</v>
      </c>
      <c r="E225">
        <v>330</v>
      </c>
      <c r="F225">
        <f>IF(Таблица1[[#This Row],[Тип сделки]]="Покупка",Таблица1[[#This Row],[Количество]],-Таблица1[[#This Row],[Количество]])</f>
        <v>-330</v>
      </c>
    </row>
    <row r="226" spans="3:6" x14ac:dyDescent="0.3">
      <c r="C226" s="11">
        <v>43661</v>
      </c>
      <c r="D226" t="s">
        <v>2924</v>
      </c>
      <c r="E226">
        <v>160</v>
      </c>
      <c r="F226">
        <f>IF(Таблица1[[#This Row],[Тип сделки]]="Покупка",Таблица1[[#This Row],[Количество]],-Таблица1[[#This Row],[Количество]])</f>
        <v>160</v>
      </c>
    </row>
    <row r="227" spans="3:6" x14ac:dyDescent="0.3">
      <c r="C227" s="11">
        <v>43668</v>
      </c>
      <c r="D227" t="s">
        <v>2923</v>
      </c>
      <c r="E227">
        <v>150</v>
      </c>
      <c r="F227">
        <f>IF(Таблица1[[#This Row],[Тип сделки]]="Покупка",Таблица1[[#This Row],[Количество]],-Таблица1[[#This Row],[Количество]])</f>
        <v>-150</v>
      </c>
    </row>
    <row r="228" spans="3:6" x14ac:dyDescent="0.3">
      <c r="C228" s="11">
        <v>43669</v>
      </c>
      <c r="D228" t="s">
        <v>2923</v>
      </c>
      <c r="E228">
        <v>100</v>
      </c>
      <c r="F228">
        <f>IF(Таблица1[[#This Row],[Тип сделки]]="Покупка",Таблица1[[#This Row],[Количество]],-Таблица1[[#This Row],[Количество]])</f>
        <v>-100</v>
      </c>
    </row>
    <row r="229" spans="3:6" x14ac:dyDescent="0.3">
      <c r="C229" s="11">
        <v>43675</v>
      </c>
      <c r="D229" t="s">
        <v>2923</v>
      </c>
      <c r="E229">
        <v>450</v>
      </c>
      <c r="F229">
        <f>IF(Таблица1[[#This Row],[Тип сделки]]="Покупка",Таблица1[[#This Row],[Количество]],-Таблица1[[#This Row],[Количество]])</f>
        <v>-450</v>
      </c>
    </row>
    <row r="230" spans="3:6" x14ac:dyDescent="0.3">
      <c r="C230" s="11">
        <v>43676</v>
      </c>
      <c r="D230" t="s">
        <v>2923</v>
      </c>
      <c r="E230">
        <v>330</v>
      </c>
      <c r="F230">
        <f>IF(Таблица1[[#This Row],[Тип сделки]]="Покупка",Таблица1[[#This Row],[Количество]],-Таблица1[[#This Row],[Количество]])</f>
        <v>-330</v>
      </c>
    </row>
    <row r="231" spans="3:6" x14ac:dyDescent="0.3">
      <c r="C231" s="11">
        <v>43677</v>
      </c>
      <c r="D231" t="s">
        <v>2923</v>
      </c>
      <c r="E231">
        <v>170</v>
      </c>
      <c r="F231">
        <f>IF(Таблица1[[#This Row],[Тип сделки]]="Покупка",Таблица1[[#This Row],[Количество]],-Таблица1[[#This Row],[Количество]])</f>
        <v>-170</v>
      </c>
    </row>
    <row r="232" spans="3:6" x14ac:dyDescent="0.3">
      <c r="C232" s="11">
        <v>43679</v>
      </c>
      <c r="D232" t="s">
        <v>2923</v>
      </c>
      <c r="E232">
        <v>220</v>
      </c>
      <c r="F232">
        <f>IF(Таблица1[[#This Row],[Тип сделки]]="Покупка",Таблица1[[#This Row],[Количество]],-Таблица1[[#This Row],[Количество]])</f>
        <v>-220</v>
      </c>
    </row>
    <row r="233" spans="3:6" x14ac:dyDescent="0.3">
      <c r="C233" s="11">
        <v>43679</v>
      </c>
      <c r="D233" t="s">
        <v>2923</v>
      </c>
      <c r="E233">
        <v>480</v>
      </c>
      <c r="F233">
        <f>IF(Таблица1[[#This Row],[Тип сделки]]="Покупка",Таблица1[[#This Row],[Количество]],-Таблица1[[#This Row],[Количество]])</f>
        <v>-480</v>
      </c>
    </row>
    <row r="234" spans="3:6" x14ac:dyDescent="0.3">
      <c r="C234" s="11">
        <v>43684</v>
      </c>
      <c r="D234" t="s">
        <v>2924</v>
      </c>
      <c r="E234">
        <v>430</v>
      </c>
      <c r="F234">
        <f>IF(Таблица1[[#This Row],[Тип сделки]]="Покупка",Таблица1[[#This Row],[Количество]],-Таблица1[[#This Row],[Количество]])</f>
        <v>430</v>
      </c>
    </row>
    <row r="235" spans="3:6" x14ac:dyDescent="0.3">
      <c r="C235" s="11">
        <v>43689</v>
      </c>
      <c r="D235" t="s">
        <v>2924</v>
      </c>
      <c r="E235">
        <v>230</v>
      </c>
      <c r="F235">
        <f>IF(Таблица1[[#This Row],[Тип сделки]]="Покупка",Таблица1[[#This Row],[Количество]],-Таблица1[[#This Row],[Количество]])</f>
        <v>230</v>
      </c>
    </row>
    <row r="236" spans="3:6" x14ac:dyDescent="0.3">
      <c r="C236" s="11">
        <v>43691</v>
      </c>
      <c r="D236" t="s">
        <v>2923</v>
      </c>
      <c r="E236">
        <v>410</v>
      </c>
      <c r="F236">
        <f>IF(Таблица1[[#This Row],[Тип сделки]]="Покупка",Таблица1[[#This Row],[Количество]],-Таблица1[[#This Row],[Количество]])</f>
        <v>-410</v>
      </c>
    </row>
    <row r="237" spans="3:6" x14ac:dyDescent="0.3">
      <c r="C237" s="11">
        <v>43692</v>
      </c>
      <c r="D237" t="s">
        <v>2923</v>
      </c>
      <c r="E237">
        <v>330</v>
      </c>
      <c r="F237">
        <f>IF(Таблица1[[#This Row],[Тип сделки]]="Покупка",Таблица1[[#This Row],[Количество]],-Таблица1[[#This Row],[Количество]])</f>
        <v>-330</v>
      </c>
    </row>
    <row r="238" spans="3:6" x14ac:dyDescent="0.3">
      <c r="C238" s="11">
        <v>43693</v>
      </c>
      <c r="D238" t="s">
        <v>2924</v>
      </c>
      <c r="E238">
        <v>30</v>
      </c>
      <c r="F238">
        <f>IF(Таблица1[[#This Row],[Тип сделки]]="Покупка",Таблица1[[#This Row],[Количество]],-Таблица1[[#This Row],[Количество]])</f>
        <v>30</v>
      </c>
    </row>
    <row r="239" spans="3:6" x14ac:dyDescent="0.3">
      <c r="C239" s="11">
        <v>43713</v>
      </c>
      <c r="D239" t="s">
        <v>2923</v>
      </c>
      <c r="E239">
        <v>440</v>
      </c>
      <c r="F239">
        <f>IF(Таблица1[[#This Row],[Тип сделки]]="Покупка",Таблица1[[#This Row],[Количество]],-Таблица1[[#This Row],[Количество]])</f>
        <v>-440</v>
      </c>
    </row>
    <row r="240" spans="3:6" x14ac:dyDescent="0.3">
      <c r="C240" s="11">
        <v>43713</v>
      </c>
      <c r="D240" t="s">
        <v>2923</v>
      </c>
      <c r="E240">
        <v>460</v>
      </c>
      <c r="F240">
        <f>IF(Таблица1[[#This Row],[Тип сделки]]="Покупка",Таблица1[[#This Row],[Количество]],-Таблица1[[#This Row],[Количество]])</f>
        <v>-460</v>
      </c>
    </row>
    <row r="241" spans="3:6" x14ac:dyDescent="0.3">
      <c r="C241" s="11">
        <v>43717</v>
      </c>
      <c r="D241" t="s">
        <v>2924</v>
      </c>
      <c r="E241">
        <v>340</v>
      </c>
      <c r="F241">
        <f>IF(Таблица1[[#This Row],[Тип сделки]]="Покупка",Таблица1[[#This Row],[Количество]],-Таблица1[[#This Row],[Количество]])</f>
        <v>340</v>
      </c>
    </row>
    <row r="242" spans="3:6" x14ac:dyDescent="0.3">
      <c r="C242" s="11">
        <v>43721</v>
      </c>
      <c r="D242" t="s">
        <v>2924</v>
      </c>
      <c r="E242">
        <v>30</v>
      </c>
      <c r="F242">
        <f>IF(Таблица1[[#This Row],[Тип сделки]]="Покупка",Таблица1[[#This Row],[Количество]],-Таблица1[[#This Row],[Количество]])</f>
        <v>30</v>
      </c>
    </row>
    <row r="243" spans="3:6" x14ac:dyDescent="0.3">
      <c r="C243" s="11">
        <v>43725</v>
      </c>
      <c r="D243" t="s">
        <v>2924</v>
      </c>
      <c r="E243">
        <v>20</v>
      </c>
      <c r="F243">
        <f>IF(Таблица1[[#This Row],[Тип сделки]]="Покупка",Таблица1[[#This Row],[Количество]],-Таблица1[[#This Row],[Количество]])</f>
        <v>20</v>
      </c>
    </row>
    <row r="244" spans="3:6" x14ac:dyDescent="0.3">
      <c r="C244" s="11">
        <v>43726</v>
      </c>
      <c r="D244" t="s">
        <v>2924</v>
      </c>
      <c r="E244">
        <v>470</v>
      </c>
      <c r="F244">
        <f>IF(Таблица1[[#This Row],[Тип сделки]]="Покупка",Таблица1[[#This Row],[Количество]],-Таблица1[[#This Row],[Количество]])</f>
        <v>470</v>
      </c>
    </row>
    <row r="245" spans="3:6" x14ac:dyDescent="0.3">
      <c r="C245" s="11">
        <v>43735</v>
      </c>
      <c r="D245" t="s">
        <v>2923</v>
      </c>
      <c r="E245">
        <v>140</v>
      </c>
      <c r="F245">
        <f>IF(Таблица1[[#This Row],[Тип сделки]]="Покупка",Таблица1[[#This Row],[Количество]],-Таблица1[[#This Row],[Количество]])</f>
        <v>-140</v>
      </c>
    </row>
    <row r="246" spans="3:6" x14ac:dyDescent="0.3">
      <c r="C246" s="11">
        <v>43735</v>
      </c>
      <c r="D246" t="s">
        <v>2924</v>
      </c>
      <c r="E246">
        <v>400</v>
      </c>
      <c r="F246">
        <f>IF(Таблица1[[#This Row],[Тип сделки]]="Покупка",Таблица1[[#This Row],[Количество]],-Таблица1[[#This Row],[Количество]])</f>
        <v>400</v>
      </c>
    </row>
    <row r="247" spans="3:6" x14ac:dyDescent="0.3">
      <c r="C247" s="11">
        <v>43740</v>
      </c>
      <c r="D247" t="s">
        <v>2924</v>
      </c>
      <c r="E247">
        <v>190</v>
      </c>
      <c r="F247">
        <f>IF(Таблица1[[#This Row],[Тип сделки]]="Покупка",Таблица1[[#This Row],[Количество]],-Таблица1[[#This Row],[Количество]])</f>
        <v>190</v>
      </c>
    </row>
    <row r="248" spans="3:6" x14ac:dyDescent="0.3">
      <c r="C248" s="11">
        <v>43742</v>
      </c>
      <c r="D248" t="s">
        <v>2924</v>
      </c>
      <c r="E248">
        <v>230</v>
      </c>
      <c r="F248">
        <f>IF(Таблица1[[#This Row],[Тип сделки]]="Покупка",Таблица1[[#This Row],[Количество]],-Таблица1[[#This Row],[Количество]])</f>
        <v>230</v>
      </c>
    </row>
    <row r="249" spans="3:6" x14ac:dyDescent="0.3">
      <c r="C249" s="11">
        <v>43746</v>
      </c>
      <c r="D249" t="s">
        <v>2923</v>
      </c>
      <c r="E249">
        <v>240</v>
      </c>
      <c r="F249">
        <f>IF(Таблица1[[#This Row],[Тип сделки]]="Покупка",Таблица1[[#This Row],[Количество]],-Таблица1[[#This Row],[Количество]])</f>
        <v>-240</v>
      </c>
    </row>
    <row r="250" spans="3:6" x14ac:dyDescent="0.3">
      <c r="C250" s="11">
        <v>43747</v>
      </c>
      <c r="D250" t="s">
        <v>2924</v>
      </c>
      <c r="E250">
        <v>60</v>
      </c>
      <c r="F250">
        <f>IF(Таблица1[[#This Row],[Тип сделки]]="Покупка",Таблица1[[#This Row],[Количество]],-Таблица1[[#This Row],[Количество]])</f>
        <v>60</v>
      </c>
    </row>
    <row r="251" spans="3:6" x14ac:dyDescent="0.3">
      <c r="C251" s="11">
        <v>43748</v>
      </c>
      <c r="D251" t="s">
        <v>2924</v>
      </c>
      <c r="E251">
        <v>180</v>
      </c>
      <c r="F251">
        <f>IF(Таблица1[[#This Row],[Тип сделки]]="Покупка",Таблица1[[#This Row],[Количество]],-Таблица1[[#This Row],[Количество]])</f>
        <v>180</v>
      </c>
    </row>
    <row r="252" spans="3:6" x14ac:dyDescent="0.3">
      <c r="C252" s="11">
        <v>43789</v>
      </c>
      <c r="D252" t="s">
        <v>2924</v>
      </c>
      <c r="E252">
        <v>320</v>
      </c>
      <c r="F252">
        <f>IF(Таблица1[[#This Row],[Тип сделки]]="Покупка",Таблица1[[#This Row],[Количество]],-Таблица1[[#This Row],[Количество]])</f>
        <v>320</v>
      </c>
    </row>
    <row r="253" spans="3:6" x14ac:dyDescent="0.3">
      <c r="C253" s="11">
        <v>43791</v>
      </c>
      <c r="D253" t="s">
        <v>2924</v>
      </c>
      <c r="E253">
        <v>250</v>
      </c>
      <c r="F253">
        <f>IF(Таблица1[[#This Row],[Тип сделки]]="Покупка",Таблица1[[#This Row],[Количество]],-Таблица1[[#This Row],[Количество]])</f>
        <v>250</v>
      </c>
    </row>
    <row r="254" spans="3:6" x14ac:dyDescent="0.3">
      <c r="C254" s="11">
        <v>43802</v>
      </c>
      <c r="D254" t="s">
        <v>2923</v>
      </c>
      <c r="E254">
        <v>120</v>
      </c>
      <c r="F254">
        <f>IF(Таблица1[[#This Row],[Тип сделки]]="Покупка",Таблица1[[#This Row],[Количество]],-Таблица1[[#This Row],[Количество]])</f>
        <v>-120</v>
      </c>
    </row>
    <row r="255" spans="3:6" x14ac:dyDescent="0.3">
      <c r="C255" s="11">
        <v>43809</v>
      </c>
      <c r="D255" t="s">
        <v>2924</v>
      </c>
      <c r="E255">
        <v>10</v>
      </c>
      <c r="F255">
        <f>IF(Таблица1[[#This Row],[Тип сделки]]="Покупка",Таблица1[[#This Row],[Количество]],-Таблица1[[#This Row],[Количество]])</f>
        <v>10</v>
      </c>
    </row>
    <row r="256" spans="3:6" x14ac:dyDescent="0.3">
      <c r="C256" s="11">
        <v>43810</v>
      </c>
      <c r="D256" t="s">
        <v>2923</v>
      </c>
      <c r="E256">
        <v>80</v>
      </c>
      <c r="F256">
        <f>IF(Таблица1[[#This Row],[Тип сделки]]="Покупка",Таблица1[[#This Row],[Количество]],-Таблица1[[#This Row],[Количество]])</f>
        <v>-80</v>
      </c>
    </row>
    <row r="257" spans="3:6" x14ac:dyDescent="0.3">
      <c r="C257" s="11">
        <v>43816</v>
      </c>
      <c r="D257" t="s">
        <v>2924</v>
      </c>
      <c r="E257">
        <v>470</v>
      </c>
      <c r="F257">
        <f>IF(Таблица1[[#This Row],[Тип сделки]]="Покупка",Таблица1[[#This Row],[Количество]],-Таблица1[[#This Row],[Количество]])</f>
        <v>470</v>
      </c>
    </row>
    <row r="258" spans="3:6" x14ac:dyDescent="0.3">
      <c r="C258" s="11">
        <v>43816</v>
      </c>
      <c r="D258" t="s">
        <v>2923</v>
      </c>
      <c r="E258">
        <v>70</v>
      </c>
      <c r="F258">
        <f>IF(Таблица1[[#This Row],[Тип сделки]]="Покупка",Таблица1[[#This Row],[Количество]],-Таблица1[[#This Row],[Количество]])</f>
        <v>-70</v>
      </c>
    </row>
    <row r="259" spans="3:6" x14ac:dyDescent="0.3">
      <c r="C259" s="11">
        <v>43823</v>
      </c>
      <c r="D259" t="s">
        <v>2924</v>
      </c>
      <c r="E259">
        <v>40</v>
      </c>
      <c r="F259">
        <f>IF(Таблица1[[#This Row],[Тип сделки]]="Покупка",Таблица1[[#This Row],[Количество]],-Таблица1[[#This Row],[Количество]])</f>
        <v>40</v>
      </c>
    </row>
    <row r="260" spans="3:6" x14ac:dyDescent="0.3">
      <c r="C260" s="11">
        <v>43829</v>
      </c>
      <c r="D260" t="s">
        <v>2923</v>
      </c>
      <c r="E260">
        <v>310</v>
      </c>
      <c r="F260">
        <f>IF(Таблица1[[#This Row],[Тип сделки]]="Покупка",Таблица1[[#This Row],[Количество]],-Таблица1[[#This Row],[Количество]])</f>
        <v>-310</v>
      </c>
    </row>
    <row r="261" spans="3:6" x14ac:dyDescent="0.3">
      <c r="C261" s="11">
        <v>43830</v>
      </c>
      <c r="D261" t="s">
        <v>2924</v>
      </c>
      <c r="E261">
        <v>460</v>
      </c>
      <c r="F261">
        <f>IF(Таблица1[[#This Row],[Тип сделки]]="Покупка",Таблица1[[#This Row],[Количество]],-Таблица1[[#This Row],[Количество]])</f>
        <v>460</v>
      </c>
    </row>
    <row r="262" spans="3:6" x14ac:dyDescent="0.3">
      <c r="C262" s="11">
        <v>43837</v>
      </c>
      <c r="D262" t="s">
        <v>2924</v>
      </c>
      <c r="E262">
        <v>460</v>
      </c>
      <c r="F262">
        <f>IF(Таблица1[[#This Row],[Тип сделки]]="Покупка",Таблица1[[#This Row],[Количество]],-Таблица1[[#This Row],[Количество]])</f>
        <v>460</v>
      </c>
    </row>
    <row r="263" spans="3:6" x14ac:dyDescent="0.3">
      <c r="C263" s="11">
        <v>43843</v>
      </c>
      <c r="D263" t="s">
        <v>2923</v>
      </c>
      <c r="E263">
        <v>170</v>
      </c>
      <c r="F263">
        <f>IF(Таблица1[[#This Row],[Тип сделки]]="Покупка",Таблица1[[#This Row],[Количество]],-Таблица1[[#This Row],[Количество]])</f>
        <v>-170</v>
      </c>
    </row>
    <row r="264" spans="3:6" x14ac:dyDescent="0.3">
      <c r="C264" s="11">
        <v>43843</v>
      </c>
      <c r="D264" t="s">
        <v>2923</v>
      </c>
      <c r="E264">
        <v>180</v>
      </c>
      <c r="F264">
        <f>IF(Таблица1[[#This Row],[Тип сделки]]="Покупка",Таблица1[[#This Row],[Количество]],-Таблица1[[#This Row],[Количество]])</f>
        <v>-180</v>
      </c>
    </row>
    <row r="265" spans="3:6" x14ac:dyDescent="0.3">
      <c r="C265" s="11">
        <v>43844</v>
      </c>
      <c r="D265" t="s">
        <v>2923</v>
      </c>
      <c r="E265">
        <v>260</v>
      </c>
      <c r="F265">
        <f>IF(Таблица1[[#This Row],[Тип сделки]]="Покупка",Таблица1[[#This Row],[Количество]],-Таблица1[[#This Row],[Количество]])</f>
        <v>-260</v>
      </c>
    </row>
    <row r="266" spans="3:6" x14ac:dyDescent="0.3">
      <c r="C266" s="11">
        <v>43847</v>
      </c>
      <c r="D266" t="s">
        <v>2924</v>
      </c>
      <c r="E266">
        <v>90</v>
      </c>
      <c r="F266">
        <f>IF(Таблица1[[#This Row],[Тип сделки]]="Покупка",Таблица1[[#This Row],[Количество]],-Таблица1[[#This Row],[Количество]])</f>
        <v>90</v>
      </c>
    </row>
    <row r="267" spans="3:6" x14ac:dyDescent="0.3">
      <c r="C267" s="11">
        <v>43854</v>
      </c>
      <c r="D267" t="s">
        <v>2924</v>
      </c>
      <c r="E267">
        <v>20</v>
      </c>
      <c r="F267">
        <f>IF(Таблица1[[#This Row],[Тип сделки]]="Покупка",Таблица1[[#This Row],[Количество]],-Таблица1[[#This Row],[Количество]])</f>
        <v>20</v>
      </c>
    </row>
    <row r="268" spans="3:6" x14ac:dyDescent="0.3">
      <c r="C268" s="11">
        <v>43854</v>
      </c>
      <c r="D268" t="s">
        <v>2924</v>
      </c>
      <c r="E268">
        <v>230</v>
      </c>
      <c r="F268">
        <f>IF(Таблица1[[#This Row],[Тип сделки]]="Покупка",Таблица1[[#This Row],[Количество]],-Таблица1[[#This Row],[Количество]])</f>
        <v>230</v>
      </c>
    </row>
    <row r="269" spans="3:6" x14ac:dyDescent="0.3">
      <c r="C269" s="11">
        <v>43859</v>
      </c>
      <c r="D269" t="s">
        <v>2924</v>
      </c>
      <c r="E269">
        <v>310</v>
      </c>
      <c r="F269">
        <f>IF(Таблица1[[#This Row],[Тип сделки]]="Покупка",Таблица1[[#This Row],[Количество]],-Таблица1[[#This Row],[Количество]])</f>
        <v>310</v>
      </c>
    </row>
    <row r="270" spans="3:6" x14ac:dyDescent="0.3">
      <c r="C270" s="11">
        <v>43860</v>
      </c>
      <c r="D270" t="s">
        <v>2924</v>
      </c>
      <c r="E270">
        <v>80</v>
      </c>
      <c r="F270">
        <f>IF(Таблица1[[#This Row],[Тип сделки]]="Покупка",Таблица1[[#This Row],[Количество]],-Таблица1[[#This Row],[Количество]])</f>
        <v>80</v>
      </c>
    </row>
    <row r="271" spans="3:6" x14ac:dyDescent="0.3">
      <c r="C271" s="11">
        <v>43865</v>
      </c>
      <c r="D271" t="s">
        <v>2924</v>
      </c>
      <c r="E271">
        <v>60</v>
      </c>
      <c r="F271">
        <f>IF(Таблица1[[#This Row],[Тип сделки]]="Покупка",Таблица1[[#This Row],[Количество]],-Таблица1[[#This Row],[Количество]])</f>
        <v>60</v>
      </c>
    </row>
    <row r="272" spans="3:6" x14ac:dyDescent="0.3">
      <c r="C272" s="11">
        <v>43880</v>
      </c>
      <c r="D272" t="s">
        <v>2923</v>
      </c>
      <c r="E272">
        <v>240</v>
      </c>
      <c r="F272">
        <f>IF(Таблица1[[#This Row],[Тип сделки]]="Покупка",Таблица1[[#This Row],[Количество]],-Таблица1[[#This Row],[Количество]])</f>
        <v>-240</v>
      </c>
    </row>
    <row r="273" spans="3:6" x14ac:dyDescent="0.3">
      <c r="C273" s="11">
        <v>43887</v>
      </c>
      <c r="D273" t="s">
        <v>2924</v>
      </c>
      <c r="E273">
        <v>240</v>
      </c>
      <c r="F273">
        <f>IF(Таблица1[[#This Row],[Тип сделки]]="Покупка",Таблица1[[#This Row],[Количество]],-Таблица1[[#This Row],[Количество]])</f>
        <v>240</v>
      </c>
    </row>
    <row r="274" spans="3:6" x14ac:dyDescent="0.3">
      <c r="C274" s="11">
        <v>43899</v>
      </c>
      <c r="D274" t="s">
        <v>2924</v>
      </c>
      <c r="E274">
        <v>100</v>
      </c>
      <c r="F274">
        <f>IF(Таблица1[[#This Row],[Тип сделки]]="Покупка",Таблица1[[#This Row],[Количество]],-Таблица1[[#This Row],[Количество]])</f>
        <v>100</v>
      </c>
    </row>
    <row r="275" spans="3:6" x14ac:dyDescent="0.3">
      <c r="C275" s="11">
        <v>43920</v>
      </c>
      <c r="D275" t="s">
        <v>2924</v>
      </c>
      <c r="E275">
        <v>130</v>
      </c>
      <c r="F275">
        <f>IF(Таблица1[[#This Row],[Тип сделки]]="Покупка",Таблица1[[#This Row],[Количество]],-Таблица1[[#This Row],[Количество]])</f>
        <v>130</v>
      </c>
    </row>
    <row r="276" spans="3:6" x14ac:dyDescent="0.3">
      <c r="C276" s="11">
        <v>43943</v>
      </c>
      <c r="D276" t="s">
        <v>2923</v>
      </c>
      <c r="E276">
        <v>490</v>
      </c>
      <c r="F276">
        <f>IF(Таблица1[[#This Row],[Тип сделки]]="Покупка",Таблица1[[#This Row],[Количество]],-Таблица1[[#This Row],[Количество]])</f>
        <v>-490</v>
      </c>
    </row>
    <row r="277" spans="3:6" x14ac:dyDescent="0.3">
      <c r="C277" s="11">
        <v>43948</v>
      </c>
      <c r="D277" t="s">
        <v>2924</v>
      </c>
      <c r="E277">
        <v>100</v>
      </c>
      <c r="F277">
        <f>IF(Таблица1[[#This Row],[Тип сделки]]="Покупка",Таблица1[[#This Row],[Количество]],-Таблица1[[#This Row],[Количество]])</f>
        <v>100</v>
      </c>
    </row>
    <row r="278" spans="3:6" x14ac:dyDescent="0.3">
      <c r="C278" s="11">
        <v>43949</v>
      </c>
      <c r="D278" t="s">
        <v>2923</v>
      </c>
      <c r="E278">
        <v>110</v>
      </c>
      <c r="F278">
        <f>IF(Таблица1[[#This Row],[Тип сделки]]="Покупка",Таблица1[[#This Row],[Количество]],-Таблица1[[#This Row],[Количество]])</f>
        <v>-110</v>
      </c>
    </row>
    <row r="279" spans="3:6" x14ac:dyDescent="0.3">
      <c r="C279" s="11">
        <v>43951</v>
      </c>
      <c r="D279" t="s">
        <v>2924</v>
      </c>
      <c r="E279">
        <v>370</v>
      </c>
      <c r="F279">
        <f>IF(Таблица1[[#This Row],[Тип сделки]]="Покупка",Таблица1[[#This Row],[Количество]],-Таблица1[[#This Row],[Количество]])</f>
        <v>370</v>
      </c>
    </row>
    <row r="280" spans="3:6" x14ac:dyDescent="0.3">
      <c r="C280" s="11">
        <v>43955</v>
      </c>
      <c r="D280" t="s">
        <v>2924</v>
      </c>
      <c r="E280">
        <v>150</v>
      </c>
      <c r="F280">
        <f>IF(Таблица1[[#This Row],[Тип сделки]]="Покупка",Таблица1[[#This Row],[Количество]],-Таблица1[[#This Row],[Количество]])</f>
        <v>150</v>
      </c>
    </row>
    <row r="281" spans="3:6" x14ac:dyDescent="0.3">
      <c r="C281" s="11">
        <v>43957</v>
      </c>
      <c r="D281" t="s">
        <v>2923</v>
      </c>
      <c r="E281">
        <v>440</v>
      </c>
      <c r="F281">
        <f>IF(Таблица1[[#This Row],[Тип сделки]]="Покупка",Таблица1[[#This Row],[Количество]],-Таблица1[[#This Row],[Количество]])</f>
        <v>-440</v>
      </c>
    </row>
    <row r="282" spans="3:6" x14ac:dyDescent="0.3">
      <c r="C282" s="11">
        <v>43958</v>
      </c>
      <c r="D282" t="s">
        <v>2923</v>
      </c>
      <c r="E282">
        <v>290</v>
      </c>
      <c r="F282">
        <f>IF(Таблица1[[#This Row],[Тип сделки]]="Покупка",Таблица1[[#This Row],[Количество]],-Таблица1[[#This Row],[Количество]])</f>
        <v>-290</v>
      </c>
    </row>
    <row r="283" spans="3:6" x14ac:dyDescent="0.3">
      <c r="C283" s="11">
        <v>43971</v>
      </c>
      <c r="D283" t="s">
        <v>2924</v>
      </c>
      <c r="E283">
        <v>0</v>
      </c>
      <c r="F283">
        <f>IF(Таблица1[[#This Row],[Тип сделки]]="Покупка",Таблица1[[#This Row],[Количество]],-Таблица1[[#This Row],[Количество]])</f>
        <v>0</v>
      </c>
    </row>
    <row r="284" spans="3:6" x14ac:dyDescent="0.3">
      <c r="C284" s="11">
        <v>43978</v>
      </c>
      <c r="D284" t="s">
        <v>2923</v>
      </c>
      <c r="E284">
        <v>40</v>
      </c>
      <c r="F284">
        <f>IF(Таблица1[[#This Row],[Тип сделки]]="Покупка",Таблица1[[#This Row],[Количество]],-Таблица1[[#This Row],[Количество]])</f>
        <v>-40</v>
      </c>
    </row>
    <row r="285" spans="3:6" x14ac:dyDescent="0.3">
      <c r="C285" s="11">
        <v>43985</v>
      </c>
      <c r="D285" t="s">
        <v>2924</v>
      </c>
      <c r="E285">
        <v>440</v>
      </c>
      <c r="F285">
        <f>IF(Таблица1[[#This Row],[Тип сделки]]="Покупка",Таблица1[[#This Row],[Количество]],-Таблица1[[#This Row],[Количество]])</f>
        <v>440</v>
      </c>
    </row>
    <row r="286" spans="3:6" x14ac:dyDescent="0.3">
      <c r="C286" s="11">
        <v>43986</v>
      </c>
      <c r="D286" t="s">
        <v>2924</v>
      </c>
      <c r="E286">
        <v>240</v>
      </c>
      <c r="F286">
        <f>IF(Таблица1[[#This Row],[Тип сделки]]="Покупка",Таблица1[[#This Row],[Количество]],-Таблица1[[#This Row],[Количество]])</f>
        <v>240</v>
      </c>
    </row>
    <row r="287" spans="3:6" x14ac:dyDescent="0.3">
      <c r="C287" s="11">
        <v>43993</v>
      </c>
      <c r="D287" t="s">
        <v>2924</v>
      </c>
      <c r="E287">
        <v>460</v>
      </c>
      <c r="F287">
        <f>IF(Таблица1[[#This Row],[Тип сделки]]="Покупка",Таблица1[[#This Row],[Количество]],-Таблица1[[#This Row],[Количество]])</f>
        <v>460</v>
      </c>
    </row>
    <row r="288" spans="3:6" x14ac:dyDescent="0.3">
      <c r="C288" s="11">
        <v>43999</v>
      </c>
      <c r="D288" t="s">
        <v>2923</v>
      </c>
      <c r="E288">
        <v>320</v>
      </c>
      <c r="F288">
        <f>IF(Таблица1[[#This Row],[Тип сделки]]="Покупка",Таблица1[[#This Row],[Количество]],-Таблица1[[#This Row],[Количество]])</f>
        <v>-320</v>
      </c>
    </row>
    <row r="289" spans="3:6" x14ac:dyDescent="0.3">
      <c r="C289" s="11">
        <v>44004</v>
      </c>
      <c r="D289" t="s">
        <v>2924</v>
      </c>
      <c r="E289">
        <v>200</v>
      </c>
      <c r="F289">
        <f>IF(Таблица1[[#This Row],[Тип сделки]]="Покупка",Таблица1[[#This Row],[Количество]],-Таблица1[[#This Row],[Количество]])</f>
        <v>200</v>
      </c>
    </row>
    <row r="290" spans="3:6" x14ac:dyDescent="0.3">
      <c r="C290" s="11">
        <v>44008</v>
      </c>
      <c r="D290" t="s">
        <v>2923</v>
      </c>
      <c r="E290">
        <v>230</v>
      </c>
      <c r="F290">
        <f>IF(Таблица1[[#This Row],[Тип сделки]]="Покупка",Таблица1[[#This Row],[Количество]],-Таблица1[[#This Row],[Количество]])</f>
        <v>-230</v>
      </c>
    </row>
    <row r="291" spans="3:6" x14ac:dyDescent="0.3">
      <c r="C291" s="11">
        <v>44011</v>
      </c>
      <c r="D291" t="s">
        <v>2923</v>
      </c>
      <c r="E291">
        <v>430</v>
      </c>
      <c r="F291">
        <f>IF(Таблица1[[#This Row],[Тип сделки]]="Покупка",Таблица1[[#This Row],[Количество]],-Таблица1[[#This Row],[Количество]])</f>
        <v>-430</v>
      </c>
    </row>
    <row r="292" spans="3:6" x14ac:dyDescent="0.3">
      <c r="C292" s="11">
        <v>44012</v>
      </c>
      <c r="D292" t="s">
        <v>2924</v>
      </c>
      <c r="E292">
        <v>20</v>
      </c>
      <c r="F292">
        <f>IF(Таблица1[[#This Row],[Тип сделки]]="Покупка",Таблица1[[#This Row],[Количество]],-Таблица1[[#This Row],[Количество]])</f>
        <v>20</v>
      </c>
    </row>
    <row r="293" spans="3:6" x14ac:dyDescent="0.3">
      <c r="C293" s="11">
        <v>44014</v>
      </c>
      <c r="D293" t="s">
        <v>2923</v>
      </c>
      <c r="E293">
        <v>430</v>
      </c>
      <c r="F293">
        <f>IF(Таблица1[[#This Row],[Тип сделки]]="Покупка",Таблица1[[#This Row],[Количество]],-Таблица1[[#This Row],[Количество]])</f>
        <v>-430</v>
      </c>
    </row>
    <row r="294" spans="3:6" x14ac:dyDescent="0.3">
      <c r="C294" s="11">
        <v>44026</v>
      </c>
      <c r="D294" t="s">
        <v>2924</v>
      </c>
      <c r="E294">
        <v>410</v>
      </c>
      <c r="F294">
        <f>IF(Таблица1[[#This Row],[Тип сделки]]="Покупка",Таблица1[[#This Row],[Количество]],-Таблица1[[#This Row],[Количество]])</f>
        <v>410</v>
      </c>
    </row>
    <row r="295" spans="3:6" x14ac:dyDescent="0.3">
      <c r="C295" s="11">
        <v>44027</v>
      </c>
      <c r="D295" t="s">
        <v>2923</v>
      </c>
      <c r="E295">
        <v>60</v>
      </c>
      <c r="F295">
        <f>IF(Таблица1[[#This Row],[Тип сделки]]="Покупка",Таблица1[[#This Row],[Количество]],-Таблица1[[#This Row],[Количество]])</f>
        <v>-60</v>
      </c>
    </row>
    <row r="296" spans="3:6" x14ac:dyDescent="0.3">
      <c r="C296" s="11">
        <v>44027</v>
      </c>
      <c r="D296" t="s">
        <v>2923</v>
      </c>
      <c r="E296">
        <v>420</v>
      </c>
      <c r="F296">
        <f>IF(Таблица1[[#This Row],[Тип сделки]]="Покупка",Таблица1[[#This Row],[Количество]],-Таблица1[[#This Row],[Количество]])</f>
        <v>-420</v>
      </c>
    </row>
    <row r="297" spans="3:6" x14ac:dyDescent="0.3">
      <c r="C297" s="11">
        <v>44041</v>
      </c>
      <c r="D297" t="s">
        <v>2923</v>
      </c>
      <c r="E297">
        <v>90</v>
      </c>
      <c r="F297">
        <f>IF(Таблица1[[#This Row],[Тип сделки]]="Покупка",Таблица1[[#This Row],[Количество]],-Таблица1[[#This Row],[Количество]])</f>
        <v>-90</v>
      </c>
    </row>
    <row r="298" spans="3:6" x14ac:dyDescent="0.3">
      <c r="C298" s="11">
        <v>44042</v>
      </c>
      <c r="D298" t="s">
        <v>2924</v>
      </c>
      <c r="E298">
        <v>40</v>
      </c>
      <c r="F298">
        <f>IF(Таблица1[[#This Row],[Тип сделки]]="Покупка",Таблица1[[#This Row],[Количество]],-Таблица1[[#This Row],[Количество]])</f>
        <v>40</v>
      </c>
    </row>
    <row r="299" spans="3:6" x14ac:dyDescent="0.3">
      <c r="C299" s="11">
        <v>44047</v>
      </c>
      <c r="D299" t="s">
        <v>2923</v>
      </c>
      <c r="E299">
        <v>340</v>
      </c>
      <c r="F299">
        <f>IF(Таблица1[[#This Row],[Тип сделки]]="Покупка",Таблица1[[#This Row],[Количество]],-Таблица1[[#This Row],[Количество]])</f>
        <v>-340</v>
      </c>
    </row>
    <row r="300" spans="3:6" x14ac:dyDescent="0.3">
      <c r="C300" s="11">
        <v>44057</v>
      </c>
      <c r="D300" t="s">
        <v>2923</v>
      </c>
      <c r="E300">
        <v>220</v>
      </c>
      <c r="F300">
        <f>IF(Таблица1[[#This Row],[Тип сделки]]="Покупка",Таблица1[[#This Row],[Количество]],-Таблица1[[#This Row],[Количество]])</f>
        <v>-220</v>
      </c>
    </row>
    <row r="301" spans="3:6" x14ac:dyDescent="0.3">
      <c r="C301" s="11">
        <v>44064</v>
      </c>
      <c r="D301" t="s">
        <v>2924</v>
      </c>
      <c r="E301">
        <v>350</v>
      </c>
      <c r="F301">
        <f>IF(Таблица1[[#This Row],[Тип сделки]]="Покупка",Таблица1[[#This Row],[Количество]],-Таблица1[[#This Row],[Количество]])</f>
        <v>350</v>
      </c>
    </row>
    <row r="302" spans="3:6" x14ac:dyDescent="0.3">
      <c r="C302" s="11">
        <v>44069</v>
      </c>
      <c r="D302" t="s">
        <v>2923</v>
      </c>
      <c r="E302">
        <v>40</v>
      </c>
      <c r="F302">
        <f>IF(Таблица1[[#This Row],[Тип сделки]]="Покупка",Таблица1[[#This Row],[Количество]],-Таблица1[[#This Row],[Количество]])</f>
        <v>-40</v>
      </c>
    </row>
    <row r="303" spans="3:6" x14ac:dyDescent="0.3">
      <c r="C303" s="11">
        <v>44091</v>
      </c>
      <c r="D303" t="s">
        <v>2923</v>
      </c>
      <c r="E303">
        <v>330</v>
      </c>
      <c r="F303">
        <f>IF(Таблица1[[#This Row],[Тип сделки]]="Покупка",Таблица1[[#This Row],[Количество]],-Таблица1[[#This Row],[Количество]])</f>
        <v>-330</v>
      </c>
    </row>
    <row r="304" spans="3:6" x14ac:dyDescent="0.3">
      <c r="C304" s="11">
        <v>44097</v>
      </c>
      <c r="D304" t="s">
        <v>2923</v>
      </c>
      <c r="E304">
        <v>270</v>
      </c>
      <c r="F304">
        <f>IF(Таблица1[[#This Row],[Тип сделки]]="Покупка",Таблица1[[#This Row],[Количество]],-Таблица1[[#This Row],[Количество]])</f>
        <v>-270</v>
      </c>
    </row>
    <row r="305" spans="3:6" x14ac:dyDescent="0.3">
      <c r="C305" s="11">
        <v>44099</v>
      </c>
      <c r="D305" t="s">
        <v>2924</v>
      </c>
      <c r="E305">
        <v>130</v>
      </c>
      <c r="F305">
        <f>IF(Таблица1[[#This Row],[Тип сделки]]="Покупка",Таблица1[[#This Row],[Количество]],-Таблица1[[#This Row],[Количество]])</f>
        <v>130</v>
      </c>
    </row>
    <row r="306" spans="3:6" x14ac:dyDescent="0.3">
      <c r="C306" s="11">
        <v>44102</v>
      </c>
      <c r="D306" t="s">
        <v>2923</v>
      </c>
      <c r="E306">
        <v>420</v>
      </c>
      <c r="F306">
        <f>IF(Таблица1[[#This Row],[Тип сделки]]="Покупка",Таблица1[[#This Row],[Количество]],-Таблица1[[#This Row],[Количество]])</f>
        <v>-420</v>
      </c>
    </row>
    <row r="307" spans="3:6" x14ac:dyDescent="0.3">
      <c r="C307" s="11">
        <v>44126</v>
      </c>
      <c r="D307" t="s">
        <v>2924</v>
      </c>
      <c r="E307">
        <v>220</v>
      </c>
      <c r="F307">
        <f>IF(Таблица1[[#This Row],[Тип сделки]]="Покупка",Таблица1[[#This Row],[Количество]],-Таблица1[[#This Row],[Количество]])</f>
        <v>220</v>
      </c>
    </row>
    <row r="308" spans="3:6" x14ac:dyDescent="0.3">
      <c r="C308" s="11">
        <v>44130</v>
      </c>
      <c r="D308" t="s">
        <v>2924</v>
      </c>
      <c r="E308">
        <v>2530</v>
      </c>
      <c r="F308">
        <f>IF(Таблица1[[#This Row],[Тип сделки]]="Покупка",Таблица1[[#This Row],[Количество]],-Таблица1[[#This Row],[Количество]])</f>
        <v>2530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vt:lpstr>
      <vt:lpstr>Акции</vt:lpstr>
      <vt:lpstr>КХЛ</vt:lpstr>
      <vt:lpstr>Текст</vt:lpstr>
      <vt:lpstr>Продажи</vt:lpstr>
      <vt:lpstr>Массив</vt:lpstr>
      <vt:lpstr>Сделки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Ксения Мосолова</cp:lastModifiedBy>
  <dcterms:created xsi:type="dcterms:W3CDTF">2021-01-11T19:21:56Z</dcterms:created>
  <dcterms:modified xsi:type="dcterms:W3CDTF">2021-01-19T13:22:00Z</dcterms:modified>
</cp:coreProperties>
</file>