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Excel/"/>
    </mc:Choice>
  </mc:AlternateContent>
  <xr:revisionPtr revIDLastSave="0" documentId="13_ncr:1_{705BBF7F-B3AE-2F4F-B7F6-E2E81FA6E1A4}" xr6:coauthVersionLast="47" xr6:coauthVersionMax="47" xr10:uidLastSave="{00000000-0000-0000-0000-000000000000}"/>
  <bookViews>
    <workbookView xWindow="6300" yWindow="520" windowWidth="22500" windowHeight="15840" activeTab="2" xr2:uid="{2EF4881A-7A1B-422F-98AF-2C314378E571}"/>
  </bookViews>
  <sheets>
    <sheet name="Сделки_raw" sheetId="1" r:id="rId1"/>
    <sheet name="Лист2" sheetId="5" r:id="rId2"/>
    <sheet name="Свод табл" sheetId="3" r:id="rId3"/>
    <sheet name="Лист1" sheetId="4" r:id="rId4"/>
    <sheet name="Котировки" sheetId="2" r:id="rId5"/>
  </sheets>
  <externalReferences>
    <externalReference r:id="rId6"/>
  </externalReferences>
  <definedNames>
    <definedName name="_xlnm._FilterDatabase" localSheetId="0" hidden="1">Сделки_raw!$A$1:$C$502</definedName>
    <definedName name="ГПБ001P13P">#REF!</definedName>
    <definedName name="Купон">[1]Сводная!$C$2</definedName>
    <definedName name="Номинал">[1]Сводная!$F$1</definedName>
    <definedName name="Ростел2P2R">#REF!</definedName>
    <definedName name="СберБ_БО3R">#REF!</definedName>
    <definedName name="СберБ_БО3R_1day_13102017_20102020" localSheetId="4">Котировки!$A$1:$F$762</definedName>
    <definedName name="Ставка">[1]Сводная!$I$1</definedName>
    <definedName name="Quotes">#REF!</definedName>
    <definedName name="solver_adj" localSheetId="0" hidden="1">Сделки_raw!#REF!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Сделки_raw!#REF!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">[1]Сводная!$C$1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2" i="3"/>
  <c r="I352" i="3"/>
  <c r="L76" i="3"/>
  <c r="K76" i="3"/>
  <c r="K118" i="3"/>
  <c r="F6" i="1"/>
  <c r="E6" i="1"/>
  <c r="C351" i="3"/>
  <c r="I2" i="3"/>
  <c r="J354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" i="3"/>
  <c r="E4" i="3"/>
  <c r="E5" i="3"/>
  <c r="E6" i="3"/>
  <c r="E7" i="3"/>
  <c r="E8" i="3"/>
  <c r="E2" i="3"/>
  <c r="F9" i="3"/>
  <c r="C2" i="3" l="1"/>
  <c r="M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G2" i="3"/>
  <c r="H272" i="3" l="1"/>
  <c r="F268" i="3"/>
  <c r="I268" i="3" s="1"/>
  <c r="H268" i="3"/>
  <c r="H256" i="3"/>
  <c r="F244" i="3"/>
  <c r="I244" i="3" s="1"/>
  <c r="H244" i="3"/>
  <c r="H240" i="3"/>
  <c r="H228" i="3"/>
  <c r="H224" i="3"/>
  <c r="F212" i="3"/>
  <c r="H212" i="3"/>
  <c r="H208" i="3"/>
  <c r="F196" i="3"/>
  <c r="H196" i="3"/>
  <c r="H184" i="3"/>
  <c r="H180" i="3"/>
  <c r="H160" i="3"/>
  <c r="H48" i="3"/>
  <c r="H40" i="3"/>
  <c r="F28" i="3"/>
  <c r="I28" i="3" s="1"/>
  <c r="H28" i="3"/>
  <c r="H24" i="3"/>
  <c r="F16" i="3"/>
  <c r="I16" i="3" s="1"/>
  <c r="H16" i="3"/>
  <c r="H8" i="3"/>
  <c r="H346" i="3"/>
  <c r="H338" i="3"/>
  <c r="F334" i="3"/>
  <c r="I334" i="3" s="1"/>
  <c r="H334" i="3"/>
  <c r="H326" i="3"/>
  <c r="F322" i="3"/>
  <c r="I322" i="3" s="1"/>
  <c r="H322" i="3"/>
  <c r="H314" i="3"/>
  <c r="H310" i="3"/>
  <c r="H302" i="3"/>
  <c r="F298" i="3"/>
  <c r="H298" i="3"/>
  <c r="H290" i="3"/>
  <c r="F286" i="3"/>
  <c r="I286" i="3" s="1"/>
  <c r="H286" i="3"/>
  <c r="H278" i="3"/>
  <c r="F274" i="3"/>
  <c r="H274" i="3"/>
  <c r="H266" i="3"/>
  <c r="F258" i="3"/>
  <c r="H258" i="3"/>
  <c r="H254" i="3"/>
  <c r="F246" i="3"/>
  <c r="I246" i="3" s="1"/>
  <c r="H246" i="3"/>
  <c r="H242" i="3"/>
  <c r="F234" i="3"/>
  <c r="I234" i="3" s="1"/>
  <c r="H234" i="3"/>
  <c r="H222" i="3"/>
  <c r="F218" i="3"/>
  <c r="I218" i="3" s="1"/>
  <c r="H218" i="3"/>
  <c r="H210" i="3"/>
  <c r="F206" i="3"/>
  <c r="I206" i="3" s="1"/>
  <c r="H206" i="3"/>
  <c r="H194" i="3"/>
  <c r="F349" i="3"/>
  <c r="I349" i="3" s="1"/>
  <c r="H349" i="3"/>
  <c r="H345" i="3"/>
  <c r="F341" i="3"/>
  <c r="I341" i="3" s="1"/>
  <c r="H341" i="3"/>
  <c r="F337" i="3"/>
  <c r="I337" i="3" s="1"/>
  <c r="H337" i="3"/>
  <c r="H333" i="3"/>
  <c r="H329" i="3"/>
  <c r="F325" i="3"/>
  <c r="I325" i="3" s="1"/>
  <c r="H325" i="3"/>
  <c r="F321" i="3"/>
  <c r="I321" i="3" s="1"/>
  <c r="H321" i="3"/>
  <c r="F317" i="3"/>
  <c r="I317" i="3" s="1"/>
  <c r="H317" i="3"/>
  <c r="H313" i="3"/>
  <c r="F309" i="3"/>
  <c r="I309" i="3" s="1"/>
  <c r="H309" i="3"/>
  <c r="F305" i="3"/>
  <c r="I305" i="3" s="1"/>
  <c r="H305" i="3"/>
  <c r="F301" i="3"/>
  <c r="I301" i="3" s="1"/>
  <c r="H301" i="3"/>
  <c r="H297" i="3"/>
  <c r="H293" i="3"/>
  <c r="F289" i="3"/>
  <c r="F285" i="3"/>
  <c r="I285" i="3" s="1"/>
  <c r="H285" i="3"/>
  <c r="H281" i="3"/>
  <c r="H277" i="3"/>
  <c r="F273" i="3"/>
  <c r="I273" i="3" s="1"/>
  <c r="H273" i="3"/>
  <c r="H269" i="3"/>
  <c r="H265" i="3"/>
  <c r="F261" i="3"/>
  <c r="I261" i="3" s="1"/>
  <c r="H261" i="3"/>
  <c r="F257" i="3"/>
  <c r="I257" i="3" s="1"/>
  <c r="H257" i="3"/>
  <c r="H253" i="3"/>
  <c r="H249" i="3"/>
  <c r="F245" i="3"/>
  <c r="I245" i="3" s="1"/>
  <c r="H245" i="3"/>
  <c r="F241" i="3"/>
  <c r="I241" i="3" s="1"/>
  <c r="H241" i="3"/>
  <c r="F237" i="3"/>
  <c r="I237" i="3" s="1"/>
  <c r="H237" i="3"/>
  <c r="H233" i="3"/>
  <c r="H229" i="3"/>
  <c r="F225" i="3"/>
  <c r="I225" i="3" s="1"/>
  <c r="H225" i="3"/>
  <c r="F221" i="3"/>
  <c r="I221" i="3" s="1"/>
  <c r="H221" i="3"/>
  <c r="H217" i="3"/>
  <c r="H213" i="3"/>
  <c r="F209" i="3"/>
  <c r="I209" i="3" s="1"/>
  <c r="H209" i="3"/>
  <c r="H205" i="3"/>
  <c r="H201" i="3"/>
  <c r="F197" i="3"/>
  <c r="I197" i="3" s="1"/>
  <c r="H197" i="3"/>
  <c r="F193" i="3"/>
  <c r="I193" i="3" s="1"/>
  <c r="H193" i="3"/>
  <c r="H189" i="3"/>
  <c r="H185" i="3"/>
  <c r="F181" i="3"/>
  <c r="I181" i="3" s="1"/>
  <c r="H181" i="3"/>
  <c r="F177" i="3"/>
  <c r="I177" i="3" s="1"/>
  <c r="H177" i="3"/>
  <c r="F173" i="3"/>
  <c r="I173" i="3" s="1"/>
  <c r="H173" i="3"/>
  <c r="H169" i="3"/>
  <c r="H165" i="3"/>
  <c r="F161" i="3"/>
  <c r="I161" i="3" s="1"/>
  <c r="H161" i="3"/>
  <c r="F157" i="3"/>
  <c r="I157" i="3" s="1"/>
  <c r="H157" i="3"/>
  <c r="H153" i="3"/>
  <c r="H149" i="3"/>
  <c r="F145" i="3"/>
  <c r="I145" i="3" s="1"/>
  <c r="H145" i="3"/>
  <c r="F141" i="3"/>
  <c r="I141" i="3" s="1"/>
  <c r="H141" i="3"/>
  <c r="H137" i="3"/>
  <c r="H133" i="3"/>
  <c r="F129" i="3"/>
  <c r="I129" i="3" s="1"/>
  <c r="H129" i="3"/>
  <c r="H125" i="3"/>
  <c r="H121" i="3"/>
  <c r="F117" i="3"/>
  <c r="I117" i="3" s="1"/>
  <c r="H117" i="3"/>
  <c r="F113" i="3"/>
  <c r="I113" i="3" s="1"/>
  <c r="H113" i="3"/>
  <c r="H109" i="3"/>
  <c r="H105" i="3"/>
  <c r="F101" i="3"/>
  <c r="I101" i="3" s="1"/>
  <c r="H101" i="3"/>
  <c r="F97" i="3"/>
  <c r="I97" i="3" s="1"/>
  <c r="H97" i="3"/>
  <c r="F93" i="3"/>
  <c r="I93" i="3" s="1"/>
  <c r="H93" i="3"/>
  <c r="H89" i="3"/>
  <c r="H85" i="3"/>
  <c r="F81" i="3"/>
  <c r="I81" i="3" s="1"/>
  <c r="H81" i="3"/>
  <c r="F77" i="3"/>
  <c r="I77" i="3" s="1"/>
  <c r="H77" i="3"/>
  <c r="H73" i="3"/>
  <c r="H69" i="3"/>
  <c r="F65" i="3"/>
  <c r="I65" i="3" s="1"/>
  <c r="H65" i="3"/>
  <c r="H61" i="3"/>
  <c r="H57" i="3"/>
  <c r="F53" i="3"/>
  <c r="I53" i="3" s="1"/>
  <c r="H53" i="3"/>
  <c r="F49" i="3"/>
  <c r="I49" i="3" s="1"/>
  <c r="H49" i="3"/>
  <c r="H45" i="3"/>
  <c r="H41" i="3"/>
  <c r="F37" i="3"/>
  <c r="I37" i="3" s="1"/>
  <c r="H37" i="3"/>
  <c r="F33" i="3"/>
  <c r="I33" i="3" s="1"/>
  <c r="H33" i="3"/>
  <c r="F29" i="3"/>
  <c r="I29" i="3" s="1"/>
  <c r="H29" i="3"/>
  <c r="H25" i="3"/>
  <c r="H21" i="3"/>
  <c r="H17" i="3"/>
  <c r="H13" i="3"/>
  <c r="I9" i="3"/>
  <c r="H9" i="3"/>
  <c r="F5" i="3"/>
  <c r="I5" i="3" s="1"/>
  <c r="H5" i="3"/>
  <c r="H344" i="3"/>
  <c r="H336" i="3"/>
  <c r="H328" i="3"/>
  <c r="H320" i="3"/>
  <c r="H312" i="3"/>
  <c r="H343" i="3"/>
  <c r="H335" i="3"/>
  <c r="H327" i="3"/>
  <c r="H319" i="3"/>
  <c r="H311" i="3"/>
  <c r="F300" i="3"/>
  <c r="I300" i="3" s="1"/>
  <c r="H300" i="3"/>
  <c r="F296" i="3"/>
  <c r="I296" i="3" s="1"/>
  <c r="H296" i="3"/>
  <c r="H288" i="3"/>
  <c r="F280" i="3"/>
  <c r="I280" i="3" s="1"/>
  <c r="H280" i="3"/>
  <c r="H264" i="3"/>
  <c r="H252" i="3"/>
  <c r="H236" i="3"/>
  <c r="F220" i="3"/>
  <c r="I220" i="3" s="1"/>
  <c r="H220" i="3"/>
  <c r="H204" i="3"/>
  <c r="F188" i="3"/>
  <c r="I188" i="3" s="1"/>
  <c r="H188" i="3"/>
  <c r="F172" i="3"/>
  <c r="H172" i="3"/>
  <c r="F168" i="3"/>
  <c r="I168" i="3" s="1"/>
  <c r="H168" i="3"/>
  <c r="H156" i="3"/>
  <c r="F148" i="3"/>
  <c r="I148" i="3" s="1"/>
  <c r="H148" i="3"/>
  <c r="H136" i="3"/>
  <c r="H128" i="3"/>
  <c r="H120" i="3"/>
  <c r="F116" i="3"/>
  <c r="I116" i="3" s="1"/>
  <c r="H116" i="3"/>
  <c r="F104" i="3"/>
  <c r="H104" i="3"/>
  <c r="H96" i="3"/>
  <c r="F88" i="3"/>
  <c r="H88" i="3"/>
  <c r="F84" i="3"/>
  <c r="I84" i="3" s="1"/>
  <c r="H84" i="3"/>
  <c r="H76" i="3"/>
  <c r="H64" i="3"/>
  <c r="F60" i="3"/>
  <c r="H60" i="3"/>
  <c r="F44" i="3"/>
  <c r="I44" i="3" s="1"/>
  <c r="H44" i="3"/>
  <c r="F36" i="3"/>
  <c r="I36" i="3" s="1"/>
  <c r="H36" i="3"/>
  <c r="F20" i="3"/>
  <c r="I20" i="3" s="1"/>
  <c r="H20" i="3"/>
  <c r="F4" i="3"/>
  <c r="H4" i="3"/>
  <c r="F303" i="3"/>
  <c r="I303" i="3" s="1"/>
  <c r="H303" i="3"/>
  <c r="F299" i="3"/>
  <c r="H299" i="3"/>
  <c r="F295" i="3"/>
  <c r="I295" i="3" s="1"/>
  <c r="H295" i="3"/>
  <c r="H291" i="3"/>
  <c r="F287" i="3"/>
  <c r="I287" i="3" s="1"/>
  <c r="H287" i="3"/>
  <c r="H283" i="3"/>
  <c r="F279" i="3"/>
  <c r="I279" i="3" s="1"/>
  <c r="H279" i="3"/>
  <c r="F275" i="3"/>
  <c r="I275" i="3" s="1"/>
  <c r="H275" i="3"/>
  <c r="F271" i="3"/>
  <c r="I271" i="3" s="1"/>
  <c r="H271" i="3"/>
  <c r="F267" i="3"/>
  <c r="H267" i="3"/>
  <c r="F263" i="3"/>
  <c r="I263" i="3" s="1"/>
  <c r="H263" i="3"/>
  <c r="H259" i="3"/>
  <c r="F255" i="3"/>
  <c r="I255" i="3" s="1"/>
  <c r="H255" i="3"/>
  <c r="H251" i="3"/>
  <c r="F247" i="3"/>
  <c r="I247" i="3" s="1"/>
  <c r="H247" i="3"/>
  <c r="F243" i="3"/>
  <c r="I243" i="3" s="1"/>
  <c r="H243" i="3"/>
  <c r="F239" i="3"/>
  <c r="I239" i="3" s="1"/>
  <c r="H239" i="3"/>
  <c r="F235" i="3"/>
  <c r="H235" i="3"/>
  <c r="F231" i="3"/>
  <c r="I231" i="3" s="1"/>
  <c r="H231" i="3"/>
  <c r="H227" i="3"/>
  <c r="F223" i="3"/>
  <c r="I223" i="3" s="1"/>
  <c r="H223" i="3"/>
  <c r="H219" i="3"/>
  <c r="F215" i="3"/>
  <c r="I215" i="3" s="1"/>
  <c r="H215" i="3"/>
  <c r="F211" i="3"/>
  <c r="I211" i="3" s="1"/>
  <c r="H211" i="3"/>
  <c r="F207" i="3"/>
  <c r="I207" i="3" s="1"/>
  <c r="H207" i="3"/>
  <c r="F203" i="3"/>
  <c r="H203" i="3"/>
  <c r="F199" i="3"/>
  <c r="I199" i="3" s="1"/>
  <c r="H199" i="3"/>
  <c r="H195" i="3"/>
  <c r="F191" i="3"/>
  <c r="I191" i="3" s="1"/>
  <c r="H191" i="3"/>
  <c r="H187" i="3"/>
  <c r="F183" i="3"/>
  <c r="I183" i="3" s="1"/>
  <c r="H183" i="3"/>
  <c r="F179" i="3"/>
  <c r="F175" i="3"/>
  <c r="I175" i="3" s="1"/>
  <c r="H175" i="3"/>
  <c r="H171" i="3"/>
  <c r="F167" i="3"/>
  <c r="I167" i="3" s="1"/>
  <c r="H167" i="3"/>
  <c r="H163" i="3"/>
  <c r="F159" i="3"/>
  <c r="I159" i="3" s="1"/>
  <c r="H159" i="3"/>
  <c r="H155" i="3"/>
  <c r="F151" i="3"/>
  <c r="I151" i="3" s="1"/>
  <c r="H151" i="3"/>
  <c r="H147" i="3"/>
  <c r="F143" i="3"/>
  <c r="I143" i="3" s="1"/>
  <c r="H143" i="3"/>
  <c r="H139" i="3"/>
  <c r="F135" i="3"/>
  <c r="I135" i="3" s="1"/>
  <c r="H135" i="3"/>
  <c r="H131" i="3"/>
  <c r="F127" i="3"/>
  <c r="I127" i="3" s="1"/>
  <c r="H127" i="3"/>
  <c r="H123" i="3"/>
  <c r="F119" i="3"/>
  <c r="H115" i="3"/>
  <c r="H111" i="3"/>
  <c r="H107" i="3"/>
  <c r="F103" i="3"/>
  <c r="I103" i="3" s="1"/>
  <c r="H103" i="3"/>
  <c r="H99" i="3"/>
  <c r="H95" i="3"/>
  <c r="H91" i="3"/>
  <c r="F87" i="3"/>
  <c r="I87" i="3" s="1"/>
  <c r="H87" i="3"/>
  <c r="H83" i="3"/>
  <c r="F79" i="3"/>
  <c r="I79" i="3" s="1"/>
  <c r="H79" i="3"/>
  <c r="H75" i="3"/>
  <c r="F71" i="3"/>
  <c r="I71" i="3" s="1"/>
  <c r="H71" i="3"/>
  <c r="H67" i="3"/>
  <c r="F63" i="3"/>
  <c r="I63" i="3" s="1"/>
  <c r="H63" i="3"/>
  <c r="F55" i="3"/>
  <c r="I55" i="3" s="1"/>
  <c r="H55" i="3"/>
  <c r="F51" i="3"/>
  <c r="I51" i="3" s="1"/>
  <c r="H51" i="3"/>
  <c r="H47" i="3"/>
  <c r="F43" i="3"/>
  <c r="H43" i="3"/>
  <c r="F39" i="3"/>
  <c r="I39" i="3" s="1"/>
  <c r="H39" i="3"/>
  <c r="F35" i="3"/>
  <c r="I35" i="3" s="1"/>
  <c r="H35" i="3"/>
  <c r="H31" i="3"/>
  <c r="H27" i="3"/>
  <c r="F23" i="3"/>
  <c r="I23" i="3" s="1"/>
  <c r="H23" i="3"/>
  <c r="F19" i="3"/>
  <c r="H19" i="3"/>
  <c r="F15" i="3"/>
  <c r="I15" i="3" s="1"/>
  <c r="H15" i="3"/>
  <c r="F11" i="3"/>
  <c r="H11" i="3"/>
  <c r="F7" i="3"/>
  <c r="I7" i="3" s="1"/>
  <c r="H7" i="3"/>
  <c r="M7" i="3"/>
  <c r="H3" i="3"/>
  <c r="H348" i="3"/>
  <c r="H340" i="3"/>
  <c r="H332" i="3"/>
  <c r="H324" i="3"/>
  <c r="H316" i="3"/>
  <c r="H308" i="3"/>
  <c r="F304" i="3"/>
  <c r="I304" i="3" s="1"/>
  <c r="H304" i="3"/>
  <c r="F292" i="3"/>
  <c r="I292" i="3" s="1"/>
  <c r="H292" i="3"/>
  <c r="H284" i="3"/>
  <c r="F276" i="3"/>
  <c r="I276" i="3" s="1"/>
  <c r="H276" i="3"/>
  <c r="H260" i="3"/>
  <c r="F248" i="3"/>
  <c r="I248" i="3" s="1"/>
  <c r="H248" i="3"/>
  <c r="F232" i="3"/>
  <c r="H232" i="3"/>
  <c r="F216" i="3"/>
  <c r="I216" i="3" s="1"/>
  <c r="H216" i="3"/>
  <c r="H200" i="3"/>
  <c r="H192" i="3"/>
  <c r="F176" i="3"/>
  <c r="I176" i="3" s="1"/>
  <c r="H176" i="3"/>
  <c r="F164" i="3"/>
  <c r="I164" i="3" s="1"/>
  <c r="H164" i="3"/>
  <c r="F152" i="3"/>
  <c r="H152" i="3"/>
  <c r="H144" i="3"/>
  <c r="F140" i="3"/>
  <c r="H140" i="3"/>
  <c r="F132" i="3"/>
  <c r="I132" i="3" s="1"/>
  <c r="H132" i="3"/>
  <c r="F124" i="3"/>
  <c r="H124" i="3"/>
  <c r="H112" i="3"/>
  <c r="F108" i="3"/>
  <c r="H108" i="3"/>
  <c r="F100" i="3"/>
  <c r="I100" i="3" s="1"/>
  <c r="H100" i="3"/>
  <c r="H92" i="3"/>
  <c r="H80" i="3"/>
  <c r="H72" i="3"/>
  <c r="F68" i="3"/>
  <c r="I68" i="3" s="1"/>
  <c r="H68" i="3"/>
  <c r="F56" i="3"/>
  <c r="H56" i="3"/>
  <c r="F52" i="3"/>
  <c r="I52" i="3" s="1"/>
  <c r="H52" i="3"/>
  <c r="F32" i="3"/>
  <c r="I32" i="3" s="1"/>
  <c r="H32" i="3"/>
  <c r="F12" i="3"/>
  <c r="I12" i="3" s="1"/>
  <c r="H12" i="3"/>
  <c r="F350" i="3"/>
  <c r="H350" i="3"/>
  <c r="H342" i="3"/>
  <c r="F330" i="3"/>
  <c r="I330" i="3" s="1"/>
  <c r="H330" i="3"/>
  <c r="F318" i="3"/>
  <c r="I318" i="3" s="1"/>
  <c r="H318" i="3"/>
  <c r="F306" i="3"/>
  <c r="H306" i="3"/>
  <c r="H294" i="3"/>
  <c r="F282" i="3"/>
  <c r="H282" i="3"/>
  <c r="H270" i="3"/>
  <c r="H262" i="3"/>
  <c r="F250" i="3"/>
  <c r="I250" i="3" s="1"/>
  <c r="H250" i="3"/>
  <c r="H238" i="3"/>
  <c r="F226" i="3"/>
  <c r="I226" i="3" s="1"/>
  <c r="H226" i="3"/>
  <c r="H214" i="3"/>
  <c r="F202" i="3"/>
  <c r="I202" i="3" s="1"/>
  <c r="H202" i="3"/>
  <c r="F198" i="3"/>
  <c r="H198" i="3"/>
  <c r="H190" i="3"/>
  <c r="F186" i="3"/>
  <c r="H186" i="3"/>
  <c r="F182" i="3"/>
  <c r="I182" i="3" s="1"/>
  <c r="H182" i="3"/>
  <c r="F178" i="3"/>
  <c r="I178" i="3" s="1"/>
  <c r="H178" i="3"/>
  <c r="H174" i="3"/>
  <c r="F170" i="3"/>
  <c r="H170" i="3"/>
  <c r="F166" i="3"/>
  <c r="I166" i="3" s="1"/>
  <c r="H166" i="3"/>
  <c r="F162" i="3"/>
  <c r="I162" i="3" s="1"/>
  <c r="H162" i="3"/>
  <c r="H158" i="3"/>
  <c r="H154" i="3"/>
  <c r="F150" i="3"/>
  <c r="I150" i="3" s="1"/>
  <c r="H150" i="3"/>
  <c r="F146" i="3"/>
  <c r="I146" i="3" s="1"/>
  <c r="H146" i="3"/>
  <c r="H142" i="3"/>
  <c r="F138" i="3"/>
  <c r="H138" i="3"/>
  <c r="F134" i="3"/>
  <c r="I134" i="3" s="1"/>
  <c r="H134" i="3"/>
  <c r="H130" i="3"/>
  <c r="H126" i="3"/>
  <c r="F122" i="3"/>
  <c r="H122" i="3"/>
  <c r="F118" i="3"/>
  <c r="I118" i="3" s="1"/>
  <c r="H118" i="3"/>
  <c r="F114" i="3"/>
  <c r="I114" i="3" s="1"/>
  <c r="H114" i="3"/>
  <c r="H110" i="3"/>
  <c r="F106" i="3"/>
  <c r="H106" i="3"/>
  <c r="F102" i="3"/>
  <c r="I102" i="3" s="1"/>
  <c r="H102" i="3"/>
  <c r="F98" i="3"/>
  <c r="I98" i="3" s="1"/>
  <c r="H98" i="3"/>
  <c r="H94" i="3"/>
  <c r="H90" i="3"/>
  <c r="F86" i="3"/>
  <c r="I86" i="3" s="1"/>
  <c r="H86" i="3"/>
  <c r="F82" i="3"/>
  <c r="I82" i="3" s="1"/>
  <c r="H82" i="3"/>
  <c r="H78" i="3"/>
  <c r="F74" i="3"/>
  <c r="H74" i="3"/>
  <c r="F70" i="3"/>
  <c r="I70" i="3" s="1"/>
  <c r="H70" i="3"/>
  <c r="H66" i="3"/>
  <c r="H62" i="3"/>
  <c r="F58" i="3"/>
  <c r="H58" i="3"/>
  <c r="F54" i="3"/>
  <c r="I54" i="3" s="1"/>
  <c r="H54" i="3"/>
  <c r="F50" i="3"/>
  <c r="I50" i="3" s="1"/>
  <c r="H50" i="3"/>
  <c r="H46" i="3"/>
  <c r="F42" i="3"/>
  <c r="H42" i="3"/>
  <c r="F38" i="3"/>
  <c r="I38" i="3" s="1"/>
  <c r="H38" i="3"/>
  <c r="F34" i="3"/>
  <c r="I34" i="3" s="1"/>
  <c r="H34" i="3"/>
  <c r="H30" i="3"/>
  <c r="H26" i="3"/>
  <c r="H22" i="3"/>
  <c r="F18" i="3"/>
  <c r="H18" i="3"/>
  <c r="F14" i="3"/>
  <c r="I14" i="3" s="1"/>
  <c r="H14" i="3"/>
  <c r="F10" i="3"/>
  <c r="I10" i="3" s="1"/>
  <c r="H10" i="3"/>
  <c r="H6" i="3"/>
  <c r="H339" i="3"/>
  <c r="H331" i="3"/>
  <c r="H323" i="3"/>
  <c r="H315" i="3"/>
  <c r="H307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I351" i="3"/>
  <c r="F346" i="3"/>
  <c r="F342" i="3"/>
  <c r="I342" i="3" s="1"/>
  <c r="F338" i="3"/>
  <c r="I338" i="3" s="1"/>
  <c r="F326" i="3"/>
  <c r="I326" i="3" s="1"/>
  <c r="F314" i="3"/>
  <c r="I314" i="3" s="1"/>
  <c r="F310" i="3"/>
  <c r="I310" i="3" s="1"/>
  <c r="F302" i="3"/>
  <c r="I302" i="3" s="1"/>
  <c r="F294" i="3"/>
  <c r="I294" i="3" s="1"/>
  <c r="F290" i="3"/>
  <c r="I290" i="3" s="1"/>
  <c r="F345" i="3"/>
  <c r="I345" i="3" s="1"/>
  <c r="F333" i="3"/>
  <c r="I333" i="3" s="1"/>
  <c r="F329" i="3"/>
  <c r="I329" i="3" s="1"/>
  <c r="F313" i="3"/>
  <c r="I313" i="3" s="1"/>
  <c r="F297" i="3"/>
  <c r="I297" i="3" s="1"/>
  <c r="F293" i="3"/>
  <c r="I293" i="3" s="1"/>
  <c r="F281" i="3"/>
  <c r="I281" i="3" s="1"/>
  <c r="F277" i="3"/>
  <c r="I277" i="3" s="1"/>
  <c r="F269" i="3"/>
  <c r="I269" i="3" s="1"/>
  <c r="F265" i="3"/>
  <c r="I265" i="3" s="1"/>
  <c r="F253" i="3"/>
  <c r="I253" i="3" s="1"/>
  <c r="F249" i="3"/>
  <c r="I249" i="3" s="1"/>
  <c r="F233" i="3"/>
  <c r="I233" i="3" s="1"/>
  <c r="F229" i="3"/>
  <c r="I229" i="3" s="1"/>
  <c r="F217" i="3"/>
  <c r="I217" i="3" s="1"/>
  <c r="F213" i="3"/>
  <c r="I213" i="3" s="1"/>
  <c r="F205" i="3"/>
  <c r="I205" i="3" s="1"/>
  <c r="F201" i="3"/>
  <c r="I201" i="3" s="1"/>
  <c r="F189" i="3"/>
  <c r="I189" i="3" s="1"/>
  <c r="F185" i="3"/>
  <c r="I185" i="3" s="1"/>
  <c r="F169" i="3"/>
  <c r="I169" i="3" s="1"/>
  <c r="F165" i="3"/>
  <c r="I165" i="3" s="1"/>
  <c r="F153" i="3"/>
  <c r="I153" i="3" s="1"/>
  <c r="F149" i="3"/>
  <c r="I149" i="3" s="1"/>
  <c r="F21" i="3"/>
  <c r="I21" i="3" s="1"/>
  <c r="F17" i="3"/>
  <c r="F348" i="3"/>
  <c r="I348" i="3" s="1"/>
  <c r="F344" i="3"/>
  <c r="F340" i="3"/>
  <c r="I340" i="3" s="1"/>
  <c r="F336" i="3"/>
  <c r="F332" i="3"/>
  <c r="I332" i="3" s="1"/>
  <c r="F328" i="3"/>
  <c r="I328" i="3" s="1"/>
  <c r="F324" i="3"/>
  <c r="F320" i="3"/>
  <c r="I320" i="3" s="1"/>
  <c r="F316" i="3"/>
  <c r="I316" i="3" s="1"/>
  <c r="F312" i="3"/>
  <c r="F308" i="3"/>
  <c r="I308" i="3" s="1"/>
  <c r="F288" i="3"/>
  <c r="I288" i="3" s="1"/>
  <c r="F284" i="3"/>
  <c r="I284" i="3" s="1"/>
  <c r="F272" i="3"/>
  <c r="I272" i="3" s="1"/>
  <c r="F264" i="3"/>
  <c r="F260" i="3"/>
  <c r="F256" i="3"/>
  <c r="I256" i="3" s="1"/>
  <c r="F252" i="3"/>
  <c r="I252" i="3" s="1"/>
  <c r="F240" i="3"/>
  <c r="I240" i="3" s="1"/>
  <c r="F236" i="3"/>
  <c r="I236" i="3" s="1"/>
  <c r="F8" i="3"/>
  <c r="I8" i="3" s="1"/>
  <c r="F347" i="3"/>
  <c r="F343" i="3"/>
  <c r="I343" i="3" s="1"/>
  <c r="F339" i="3"/>
  <c r="I339" i="3" s="1"/>
  <c r="F335" i="3"/>
  <c r="I335" i="3" s="1"/>
  <c r="F331" i="3"/>
  <c r="F327" i="3"/>
  <c r="I327" i="3" s="1"/>
  <c r="F323" i="3"/>
  <c r="I323" i="3" s="1"/>
  <c r="F319" i="3"/>
  <c r="F315" i="3"/>
  <c r="I315" i="3" s="1"/>
  <c r="F311" i="3"/>
  <c r="I311" i="3" s="1"/>
  <c r="F307" i="3"/>
  <c r="I307" i="3" s="1"/>
  <c r="F291" i="3"/>
  <c r="I291" i="3" s="1"/>
  <c r="F283" i="3"/>
  <c r="F259" i="3"/>
  <c r="I259" i="3" s="1"/>
  <c r="F251" i="3"/>
  <c r="F227" i="3"/>
  <c r="I227" i="3" s="1"/>
  <c r="F219" i="3"/>
  <c r="F195" i="3"/>
  <c r="I195" i="3" s="1"/>
  <c r="F187" i="3"/>
  <c r="F171" i="3"/>
  <c r="F163" i="3"/>
  <c r="I163" i="3" s="1"/>
  <c r="F155" i="3"/>
  <c r="F22" i="3"/>
  <c r="I22" i="3" s="1"/>
  <c r="F6" i="3"/>
  <c r="I6" i="3" s="1"/>
  <c r="F2" i="3"/>
  <c r="F228" i="3"/>
  <c r="F224" i="3"/>
  <c r="I224" i="3" s="1"/>
  <c r="F208" i="3"/>
  <c r="I208" i="3" s="1"/>
  <c r="F204" i="3"/>
  <c r="F200" i="3"/>
  <c r="F192" i="3"/>
  <c r="I192" i="3" s="1"/>
  <c r="F184" i="3"/>
  <c r="I184" i="3" s="1"/>
  <c r="F180" i="3"/>
  <c r="F160" i="3"/>
  <c r="I160" i="3" s="1"/>
  <c r="F156" i="3"/>
  <c r="F144" i="3"/>
  <c r="I144" i="3" s="1"/>
  <c r="F136" i="3"/>
  <c r="F128" i="3"/>
  <c r="I128" i="3" s="1"/>
  <c r="F120" i="3"/>
  <c r="F112" i="3"/>
  <c r="I112" i="3" s="1"/>
  <c r="F96" i="3"/>
  <c r="I96" i="3" s="1"/>
  <c r="F92" i="3"/>
  <c r="F80" i="3"/>
  <c r="I80" i="3" s="1"/>
  <c r="F76" i="3"/>
  <c r="F72" i="3"/>
  <c r="F64" i="3"/>
  <c r="I64" i="3" s="1"/>
  <c r="F48" i="3"/>
  <c r="I48" i="3" s="1"/>
  <c r="F40" i="3"/>
  <c r="I40" i="3" s="1"/>
  <c r="F24" i="3"/>
  <c r="I24" i="3" s="1"/>
  <c r="F147" i="3"/>
  <c r="I147" i="3" s="1"/>
  <c r="F139" i="3"/>
  <c r="F131" i="3"/>
  <c r="I131" i="3" s="1"/>
  <c r="F123" i="3"/>
  <c r="F115" i="3"/>
  <c r="I115" i="3" s="1"/>
  <c r="F111" i="3"/>
  <c r="I111" i="3" s="1"/>
  <c r="F107" i="3"/>
  <c r="F99" i="3"/>
  <c r="I99" i="3" s="1"/>
  <c r="F95" i="3"/>
  <c r="I95" i="3" s="1"/>
  <c r="F91" i="3"/>
  <c r="F83" i="3"/>
  <c r="I83" i="3" s="1"/>
  <c r="F75" i="3"/>
  <c r="F67" i="3"/>
  <c r="I67" i="3" s="1"/>
  <c r="F59" i="3"/>
  <c r="F47" i="3"/>
  <c r="I47" i="3" s="1"/>
  <c r="F31" i="3"/>
  <c r="I31" i="3" s="1"/>
  <c r="F27" i="3"/>
  <c r="F278" i="3"/>
  <c r="I278" i="3" s="1"/>
  <c r="F270" i="3"/>
  <c r="I270" i="3" s="1"/>
  <c r="F266" i="3"/>
  <c r="I266" i="3" s="1"/>
  <c r="F262" i="3"/>
  <c r="F254" i="3"/>
  <c r="I254" i="3" s="1"/>
  <c r="F242" i="3"/>
  <c r="I242" i="3" s="1"/>
  <c r="F238" i="3"/>
  <c r="I238" i="3" s="1"/>
  <c r="F230" i="3"/>
  <c r="F222" i="3"/>
  <c r="I222" i="3" s="1"/>
  <c r="F214" i="3"/>
  <c r="F210" i="3"/>
  <c r="F194" i="3"/>
  <c r="F190" i="3"/>
  <c r="I190" i="3" s="1"/>
  <c r="F174" i="3"/>
  <c r="I174" i="3" s="1"/>
  <c r="F158" i="3"/>
  <c r="I158" i="3" s="1"/>
  <c r="F154" i="3"/>
  <c r="F142" i="3"/>
  <c r="I142" i="3" s="1"/>
  <c r="F130" i="3"/>
  <c r="I130" i="3" s="1"/>
  <c r="F126" i="3"/>
  <c r="I126" i="3" s="1"/>
  <c r="F110" i="3"/>
  <c r="I110" i="3" s="1"/>
  <c r="F94" i="3"/>
  <c r="I94" i="3" s="1"/>
  <c r="F90" i="3"/>
  <c r="F78" i="3"/>
  <c r="I78" i="3" s="1"/>
  <c r="F66" i="3"/>
  <c r="I66" i="3" s="1"/>
  <c r="F62" i="3"/>
  <c r="I62" i="3" s="1"/>
  <c r="F46" i="3"/>
  <c r="I46" i="3" s="1"/>
  <c r="F30" i="3"/>
  <c r="I30" i="3" s="1"/>
  <c r="F26" i="3"/>
  <c r="F137" i="3"/>
  <c r="I137" i="3" s="1"/>
  <c r="F133" i="3"/>
  <c r="I133" i="3" s="1"/>
  <c r="F125" i="3"/>
  <c r="I125" i="3" s="1"/>
  <c r="F121" i="3"/>
  <c r="I121" i="3" s="1"/>
  <c r="F109" i="3"/>
  <c r="I109" i="3" s="1"/>
  <c r="F105" i="3"/>
  <c r="I105" i="3" s="1"/>
  <c r="F89" i="3"/>
  <c r="I89" i="3" s="1"/>
  <c r="F85" i="3"/>
  <c r="I85" i="3" s="1"/>
  <c r="F73" i="3"/>
  <c r="I73" i="3" s="1"/>
  <c r="F69" i="3"/>
  <c r="I69" i="3" s="1"/>
  <c r="F61" i="3"/>
  <c r="I61" i="3" s="1"/>
  <c r="F57" i="3"/>
  <c r="I57" i="3" s="1"/>
  <c r="F45" i="3"/>
  <c r="I45" i="3" s="1"/>
  <c r="F41" i="3"/>
  <c r="I41" i="3" s="1"/>
  <c r="F25" i="3"/>
  <c r="I25" i="3" s="1"/>
  <c r="F13" i="3"/>
  <c r="I13" i="3" s="1"/>
  <c r="M3" i="3"/>
  <c r="F3" i="3" l="1"/>
  <c r="I3" i="3" s="1"/>
  <c r="G350" i="3"/>
  <c r="G351" i="3" s="1"/>
  <c r="H351" i="3" s="1"/>
  <c r="I210" i="3"/>
  <c r="I258" i="3"/>
  <c r="I180" i="3"/>
  <c r="I212" i="3"/>
  <c r="I336" i="3"/>
  <c r="H59" i="3"/>
  <c r="I198" i="3"/>
  <c r="I214" i="3"/>
  <c r="I262" i="3"/>
  <c r="I11" i="3"/>
  <c r="I56" i="3"/>
  <c r="I72" i="3"/>
  <c r="I88" i="3"/>
  <c r="I104" i="3"/>
  <c r="I120" i="3"/>
  <c r="I136" i="3"/>
  <c r="I152" i="3"/>
  <c r="I200" i="3"/>
  <c r="I232" i="3"/>
  <c r="I155" i="3"/>
  <c r="I171" i="3"/>
  <c r="I187" i="3"/>
  <c r="I203" i="3"/>
  <c r="I219" i="3"/>
  <c r="I235" i="3"/>
  <c r="I251" i="3"/>
  <c r="I267" i="3"/>
  <c r="I283" i="3"/>
  <c r="I299" i="3"/>
  <c r="I331" i="3"/>
  <c r="I260" i="3"/>
  <c r="I324" i="3"/>
  <c r="I350" i="3"/>
  <c r="H347" i="3"/>
  <c r="I347" i="3" s="1"/>
  <c r="I19" i="3"/>
  <c r="H230" i="3"/>
  <c r="I230" i="3" s="1"/>
  <c r="H289" i="3"/>
  <c r="I289" i="3" s="1"/>
  <c r="I194" i="3"/>
  <c r="I274" i="3"/>
  <c r="I196" i="3"/>
  <c r="I228" i="3"/>
  <c r="I17" i="3"/>
  <c r="I298" i="3"/>
  <c r="I346" i="3"/>
  <c r="H179" i="3"/>
  <c r="I179" i="3" s="1"/>
  <c r="I26" i="3"/>
  <c r="I42" i="3"/>
  <c r="I58" i="3"/>
  <c r="I74" i="3"/>
  <c r="I90" i="3"/>
  <c r="I106" i="3"/>
  <c r="I122" i="3"/>
  <c r="I138" i="3"/>
  <c r="I154" i="3"/>
  <c r="I170" i="3"/>
  <c r="I186" i="3"/>
  <c r="I282" i="3"/>
  <c r="I27" i="3"/>
  <c r="I43" i="3"/>
  <c r="I59" i="3"/>
  <c r="I75" i="3"/>
  <c r="I91" i="3"/>
  <c r="I107" i="3"/>
  <c r="I123" i="3"/>
  <c r="I139" i="3"/>
  <c r="I60" i="3"/>
  <c r="I76" i="3"/>
  <c r="I92" i="3"/>
  <c r="I108" i="3"/>
  <c r="I124" i="3"/>
  <c r="I140" i="3"/>
  <c r="I156" i="3"/>
  <c r="I172" i="3"/>
  <c r="I204" i="3"/>
  <c r="I18" i="3"/>
  <c r="I319" i="3"/>
  <c r="I4" i="3"/>
  <c r="I264" i="3"/>
  <c r="I312" i="3"/>
  <c r="I344" i="3"/>
  <c r="I306" i="3"/>
  <c r="H119" i="3"/>
  <c r="I11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2F2310-8668-364B-B6ED-03674F3441B0}" name="СберБ_БО3R_1day_13102017_20102020" type="6" refreshedVersion="7" background="1" saveData="1">
    <textPr codePage="10007" sourceFile="/Users/yanalazareva/Downloads/СберБ_БО3R_1day_13102017_20102020.txt" decimal="," thousands=" " tab="0" semicolon="1">
      <textFields count="8">
        <textField type="text"/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<sst xmlns="http://schemas.openxmlformats.org/spreadsheetml/2006/main" count="2413" uniqueCount="384">
  <si>
    <t>Дата</t>
  </si>
  <si>
    <t>Количество</t>
  </si>
  <si>
    <t>Тип сделки</t>
  </si>
  <si>
    <t>Покупка</t>
  </si>
  <si>
    <t>Продажа</t>
  </si>
  <si>
    <t>&lt;DATE&gt;</t>
  </si>
  <si>
    <t>&lt;TIME&gt;</t>
  </si>
  <si>
    <t>&lt;HIGH&gt;</t>
  </si>
  <si>
    <t>&lt;LOW&gt;</t>
  </si>
  <si>
    <t>&lt;CLOSE&gt;</t>
  </si>
  <si>
    <t>&lt;VOL&gt;</t>
  </si>
  <si>
    <t>100.45</t>
  </si>
  <si>
    <t>100.73</t>
  </si>
  <si>
    <t>100.5</t>
  </si>
  <si>
    <t>100.59</t>
  </si>
  <si>
    <t>100.69</t>
  </si>
  <si>
    <t>99.74</t>
  </si>
  <si>
    <t>100.85</t>
  </si>
  <si>
    <t>101.05</t>
  </si>
  <si>
    <t>100.71</t>
  </si>
  <si>
    <t>101.3</t>
  </si>
  <si>
    <t>101.15</t>
  </si>
  <si>
    <t>101.5</t>
  </si>
  <si>
    <t>100.9</t>
  </si>
  <si>
    <t>101.03</t>
  </si>
  <si>
    <t>101.09</t>
  </si>
  <si>
    <t>101.29</t>
  </si>
  <si>
    <t>101.14</t>
  </si>
  <si>
    <t>100.8</t>
  </si>
  <si>
    <t>101.08</t>
  </si>
  <si>
    <t>100.92</t>
  </si>
  <si>
    <t>100.98</t>
  </si>
  <si>
    <t>101.1</t>
  </si>
  <si>
    <t>101.07</t>
  </si>
  <si>
    <t>101.2</t>
  </si>
  <si>
    <t>100.86</t>
  </si>
  <si>
    <t>100.94</t>
  </si>
  <si>
    <t>101.24</t>
  </si>
  <si>
    <t>101.25</t>
  </si>
  <si>
    <t>101.17</t>
  </si>
  <si>
    <t>101.23</t>
  </si>
  <si>
    <t>97.93</t>
  </si>
  <si>
    <t>101.16</t>
  </si>
  <si>
    <t>99.53</t>
  </si>
  <si>
    <t>99.43</t>
  </si>
  <si>
    <t>100.95</t>
  </si>
  <si>
    <t>100.99</t>
  </si>
  <si>
    <t>100.97</t>
  </si>
  <si>
    <t>101.04</t>
  </si>
  <si>
    <t>101.02</t>
  </si>
  <si>
    <t>100.91</t>
  </si>
  <si>
    <t>100.7</t>
  </si>
  <si>
    <t>101.06</t>
  </si>
  <si>
    <t>101.4</t>
  </si>
  <si>
    <t>99.26</t>
  </si>
  <si>
    <t>101.35</t>
  </si>
  <si>
    <t>103.43</t>
  </si>
  <si>
    <t>100.72</t>
  </si>
  <si>
    <t>101.7</t>
  </si>
  <si>
    <t>101.9</t>
  </si>
  <si>
    <t>97.76</t>
  </si>
  <si>
    <t>101.87</t>
  </si>
  <si>
    <t>98.06</t>
  </si>
  <si>
    <t>98.25</t>
  </si>
  <si>
    <t>98.28</t>
  </si>
  <si>
    <t>101.85</t>
  </si>
  <si>
    <t>102.5</t>
  </si>
  <si>
    <t>98.3</t>
  </si>
  <si>
    <t>99.47</t>
  </si>
  <si>
    <t>102.91</t>
  </si>
  <si>
    <t>101.76</t>
  </si>
  <si>
    <t>103.2</t>
  </si>
  <si>
    <t>101.99</t>
  </si>
  <si>
    <t>102.32</t>
  </si>
  <si>
    <t>101.93</t>
  </si>
  <si>
    <t>102.26</t>
  </si>
  <si>
    <t>102.19</t>
  </si>
  <si>
    <t>102.2</t>
  </si>
  <si>
    <t>101.96</t>
  </si>
  <si>
    <t>102.25</t>
  </si>
  <si>
    <t>102.06</t>
  </si>
  <si>
    <t>101.01</t>
  </si>
  <si>
    <t>101.51</t>
  </si>
  <si>
    <t>101.98</t>
  </si>
  <si>
    <t>101.97</t>
  </si>
  <si>
    <t>102.1</t>
  </si>
  <si>
    <t>102.15</t>
  </si>
  <si>
    <t>101.57</t>
  </si>
  <si>
    <t>102.22</t>
  </si>
  <si>
    <t>102.01</t>
  </si>
  <si>
    <t>103.33</t>
  </si>
  <si>
    <t>101.95</t>
  </si>
  <si>
    <t>102.7</t>
  </si>
  <si>
    <t>102.8</t>
  </si>
  <si>
    <t>102.77</t>
  </si>
  <si>
    <t>102.74</t>
  </si>
  <si>
    <t>102.67</t>
  </si>
  <si>
    <t>102.75</t>
  </si>
  <si>
    <t>102.99</t>
  </si>
  <si>
    <t>104.2</t>
  </si>
  <si>
    <t>102.3</t>
  </si>
  <si>
    <t>102.51</t>
  </si>
  <si>
    <t>102.78</t>
  </si>
  <si>
    <t>103.05</t>
  </si>
  <si>
    <t>102.56</t>
  </si>
  <si>
    <t>103.83</t>
  </si>
  <si>
    <t>102.16</t>
  </si>
  <si>
    <t>102.85</t>
  </si>
  <si>
    <t>102.89</t>
  </si>
  <si>
    <t>102.57</t>
  </si>
  <si>
    <t>102.9</t>
  </si>
  <si>
    <t>102.49</t>
  </si>
  <si>
    <t>102.65</t>
  </si>
  <si>
    <t>102.72</t>
  </si>
  <si>
    <t>102.83</t>
  </si>
  <si>
    <t>102.79</t>
  </si>
  <si>
    <t>102.6</t>
  </si>
  <si>
    <t>102.55</t>
  </si>
  <si>
    <t>102.66</t>
  </si>
  <si>
    <t>102.53</t>
  </si>
  <si>
    <t>103.85</t>
  </si>
  <si>
    <t>102.31</t>
  </si>
  <si>
    <t>103.9</t>
  </si>
  <si>
    <t>102.64</t>
  </si>
  <si>
    <t>103.69</t>
  </si>
  <si>
    <t>102.27</t>
  </si>
  <si>
    <t>103.09</t>
  </si>
  <si>
    <t>103.45</t>
  </si>
  <si>
    <t>102.4</t>
  </si>
  <si>
    <t>102.04</t>
  </si>
  <si>
    <t>102.11</t>
  </si>
  <si>
    <t>102.68</t>
  </si>
  <si>
    <t>101.64</t>
  </si>
  <si>
    <t>101.77</t>
  </si>
  <si>
    <t>101.75</t>
  </si>
  <si>
    <t>103.1</t>
  </si>
  <si>
    <t>102.41</t>
  </si>
  <si>
    <t>103.02</t>
  </si>
  <si>
    <t>103.4</t>
  </si>
  <si>
    <t>103.65</t>
  </si>
  <si>
    <t>103.64</t>
  </si>
  <si>
    <t>103.8</t>
  </si>
  <si>
    <t>102.62</t>
  </si>
  <si>
    <t>103.75</t>
  </si>
  <si>
    <t>103.04</t>
  </si>
  <si>
    <t>103.29</t>
  </si>
  <si>
    <t>103.03</t>
  </si>
  <si>
    <t>103.67</t>
  </si>
  <si>
    <t>103.46</t>
  </si>
  <si>
    <t>103.34</t>
  </si>
  <si>
    <t>103.5</t>
  </si>
  <si>
    <t>102.07</t>
  </si>
  <si>
    <t>102.36</t>
  </si>
  <si>
    <t>102.33</t>
  </si>
  <si>
    <t>102.95</t>
  </si>
  <si>
    <t>102.93</t>
  </si>
  <si>
    <t>102.46</t>
  </si>
  <si>
    <t>107.12</t>
  </si>
  <si>
    <t>103.3</t>
  </si>
  <si>
    <t>103.31</t>
  </si>
  <si>
    <t>101.82</t>
  </si>
  <si>
    <t>102.47</t>
  </si>
  <si>
    <t>102.43</t>
  </si>
  <si>
    <t>102.44</t>
  </si>
  <si>
    <t>101.26</t>
  </si>
  <si>
    <t>101.66</t>
  </si>
  <si>
    <t>101.88</t>
  </si>
  <si>
    <t>101.61</t>
  </si>
  <si>
    <t>101.72</t>
  </si>
  <si>
    <t>101.43</t>
  </si>
  <si>
    <t>101.71</t>
  </si>
  <si>
    <t>101.59</t>
  </si>
  <si>
    <t>101.37</t>
  </si>
  <si>
    <t>101.56</t>
  </si>
  <si>
    <t>102.24</t>
  </si>
  <si>
    <t>101.74</t>
  </si>
  <si>
    <t>101.73</t>
  </si>
  <si>
    <t>101.32</t>
  </si>
  <si>
    <t>101.45</t>
  </si>
  <si>
    <t>101.46</t>
  </si>
  <si>
    <t>101.86</t>
  </si>
  <si>
    <t>101.79</t>
  </si>
  <si>
    <t>101.6</t>
  </si>
  <si>
    <t>101.63</t>
  </si>
  <si>
    <t>101.62</t>
  </si>
  <si>
    <t>101.65</t>
  </si>
  <si>
    <t>101.83</t>
  </si>
  <si>
    <t>101.13</t>
  </si>
  <si>
    <t>101.8</t>
  </si>
  <si>
    <t>101.31</t>
  </si>
  <si>
    <t>101.78</t>
  </si>
  <si>
    <t>99.33</t>
  </si>
  <si>
    <t>100.51</t>
  </si>
  <si>
    <t>98.98</t>
  </si>
  <si>
    <t>100.49</t>
  </si>
  <si>
    <t>101.49</t>
  </si>
  <si>
    <t>100.02</t>
  </si>
  <si>
    <t>101.19</t>
  </si>
  <si>
    <t>100.05</t>
  </si>
  <si>
    <t>100.21</t>
  </si>
  <si>
    <t>100.41</t>
  </si>
  <si>
    <t>100.3</t>
  </si>
  <si>
    <t>100.44</t>
  </si>
  <si>
    <t>100.23</t>
  </si>
  <si>
    <t>100.1</t>
  </si>
  <si>
    <t>100.39</t>
  </si>
  <si>
    <t>100.19</t>
  </si>
  <si>
    <t>100.2</t>
  </si>
  <si>
    <t>99.5</t>
  </si>
  <si>
    <t>100.48</t>
  </si>
  <si>
    <t>99.46</t>
  </si>
  <si>
    <t>99.9</t>
  </si>
  <si>
    <t>100.65</t>
  </si>
  <si>
    <t>99.91</t>
  </si>
  <si>
    <t>100.34</t>
  </si>
  <si>
    <t>99.54</t>
  </si>
  <si>
    <t>100.37</t>
  </si>
  <si>
    <t>99.55</t>
  </si>
  <si>
    <t>100.47</t>
  </si>
  <si>
    <t>99.85</t>
  </si>
  <si>
    <t>100.38</t>
  </si>
  <si>
    <t>100.4</t>
  </si>
  <si>
    <t>100.89</t>
  </si>
  <si>
    <t>100.07</t>
  </si>
  <si>
    <t>100.81</t>
  </si>
  <si>
    <t>100.16</t>
  </si>
  <si>
    <t>99.77</t>
  </si>
  <si>
    <t>100.33</t>
  </si>
  <si>
    <t>98.85</t>
  </si>
  <si>
    <t>99.75</t>
  </si>
  <si>
    <t>100.75</t>
  </si>
  <si>
    <t>99.03</t>
  </si>
  <si>
    <t>99.59</t>
  </si>
  <si>
    <t>99.7</t>
  </si>
  <si>
    <t>100.29</t>
  </si>
  <si>
    <t>99.05</t>
  </si>
  <si>
    <t>99.76</t>
  </si>
  <si>
    <t>99.78</t>
  </si>
  <si>
    <t>99.8</t>
  </si>
  <si>
    <t>100.15</t>
  </si>
  <si>
    <t>100.17</t>
  </si>
  <si>
    <t>100.67</t>
  </si>
  <si>
    <t>99.71</t>
  </si>
  <si>
    <t>100.28</t>
  </si>
  <si>
    <t>100.25</t>
  </si>
  <si>
    <t>100.55</t>
  </si>
  <si>
    <t>100.6</t>
  </si>
  <si>
    <t>99.1</t>
  </si>
  <si>
    <t>100.11</t>
  </si>
  <si>
    <t>99.98</t>
  </si>
  <si>
    <t>100.43</t>
  </si>
  <si>
    <t>99.96</t>
  </si>
  <si>
    <t>100.04</t>
  </si>
  <si>
    <t>100.06</t>
  </si>
  <si>
    <t>100.64</t>
  </si>
  <si>
    <t>100.36</t>
  </si>
  <si>
    <t>100.79</t>
  </si>
  <si>
    <t>100.35</t>
  </si>
  <si>
    <t>100.12</t>
  </si>
  <si>
    <t>100.68</t>
  </si>
  <si>
    <t>100.42</t>
  </si>
  <si>
    <t>100.46</t>
  </si>
  <si>
    <t>100.63</t>
  </si>
  <si>
    <t>100.32</t>
  </si>
  <si>
    <t>100.56</t>
  </si>
  <si>
    <t>100.01</t>
  </si>
  <si>
    <t>99.06</t>
  </si>
  <si>
    <t>100.14</t>
  </si>
  <si>
    <t>99.52</t>
  </si>
  <si>
    <t>99.99</t>
  </si>
  <si>
    <t>100.18</t>
  </si>
  <si>
    <t>99.51</t>
  </si>
  <si>
    <t>97.99</t>
  </si>
  <si>
    <t>99.3</t>
  </si>
  <si>
    <t>100.08</t>
  </si>
  <si>
    <t>100.03</t>
  </si>
  <si>
    <t>99.66</t>
  </si>
  <si>
    <t>99.56</t>
  </si>
  <si>
    <t>99.69</t>
  </si>
  <si>
    <t>98.4</t>
  </si>
  <si>
    <t>99.01</t>
  </si>
  <si>
    <t>99.81</t>
  </si>
  <si>
    <t>100.09</t>
  </si>
  <si>
    <t>99.97</t>
  </si>
  <si>
    <t>99.08</t>
  </si>
  <si>
    <t>98.54</t>
  </si>
  <si>
    <t>100.31</t>
  </si>
  <si>
    <t>99.95</t>
  </si>
  <si>
    <t>99.94</t>
  </si>
  <si>
    <t>100.27</t>
  </si>
  <si>
    <t>99.67</t>
  </si>
  <si>
    <t>99.92</t>
  </si>
  <si>
    <t>99.79</t>
  </si>
  <si>
    <t>101.11</t>
  </si>
  <si>
    <t>98.55</t>
  </si>
  <si>
    <t>99.82</t>
  </si>
  <si>
    <t>98.78</t>
  </si>
  <si>
    <t>98.87</t>
  </si>
  <si>
    <t>99.93</t>
  </si>
  <si>
    <t>98.97</t>
  </si>
  <si>
    <t>99.88</t>
  </si>
  <si>
    <t>101.21</t>
  </si>
  <si>
    <t>101.22</t>
  </si>
  <si>
    <t>101.55</t>
  </si>
  <si>
    <t>98.7</t>
  </si>
  <si>
    <t>101.33</t>
  </si>
  <si>
    <t>101.36</t>
  </si>
  <si>
    <t>100.66</t>
  </si>
  <si>
    <t>99.44</t>
  </si>
  <si>
    <t>100.53</t>
  </si>
  <si>
    <t>100.78</t>
  </si>
  <si>
    <t>100.52</t>
  </si>
  <si>
    <t>100.77</t>
  </si>
  <si>
    <t>100.88</t>
  </si>
  <si>
    <t>101.89</t>
  </si>
  <si>
    <t>100.61</t>
  </si>
  <si>
    <t>100.84</t>
  </si>
  <si>
    <t>99.65</t>
  </si>
  <si>
    <t>100.58</t>
  </si>
  <si>
    <t>100.54</t>
  </si>
  <si>
    <t>100.83</t>
  </si>
  <si>
    <t>101.38</t>
  </si>
  <si>
    <t>100.82</t>
  </si>
  <si>
    <t>101.18</t>
  </si>
  <si>
    <t>101.44</t>
  </si>
  <si>
    <t>100.87</t>
  </si>
  <si>
    <t>100.76</t>
  </si>
  <si>
    <t>101.27</t>
  </si>
  <si>
    <t>100.74</t>
  </si>
  <si>
    <t>101.52</t>
  </si>
  <si>
    <t>101.58</t>
  </si>
  <si>
    <t>101.53</t>
  </si>
  <si>
    <t>101.41</t>
  </si>
  <si>
    <t>101.48</t>
  </si>
  <si>
    <t>101.28</t>
  </si>
  <si>
    <t>101.47</t>
  </si>
  <si>
    <t>101.92</t>
  </si>
  <si>
    <t>101.42</t>
  </si>
  <si>
    <t>101.54</t>
  </si>
  <si>
    <t>101.39</t>
  </si>
  <si>
    <t>101.34</t>
  </si>
  <si>
    <t>101.12</t>
  </si>
  <si>
    <t>102.12</t>
  </si>
  <si>
    <t>101.69</t>
  </si>
  <si>
    <t>102.23</t>
  </si>
  <si>
    <t>101.91</t>
  </si>
  <si>
    <t>101.68</t>
  </si>
  <si>
    <t>101.94</t>
  </si>
  <si>
    <t>101.84</t>
  </si>
  <si>
    <t>102.08</t>
  </si>
  <si>
    <t>100.96</t>
  </si>
  <si>
    <t>102.02</t>
  </si>
  <si>
    <t>101.81</t>
  </si>
  <si>
    <t>102.13</t>
  </si>
  <si>
    <t>102.09</t>
  </si>
  <si>
    <t>102.39</t>
  </si>
  <si>
    <t>102.29</t>
  </si>
  <si>
    <t>102.37</t>
  </si>
  <si>
    <t>101.67</t>
  </si>
  <si>
    <t>102.05</t>
  </si>
  <si>
    <t>102.21</t>
  </si>
  <si>
    <t>99.87</t>
  </si>
  <si>
    <t>100.93</t>
  </si>
  <si>
    <t>100.62</t>
  </si>
  <si>
    <t>100.57</t>
  </si>
  <si>
    <t>Купон</t>
  </si>
  <si>
    <t>Количество_net</t>
  </si>
  <si>
    <t>Общий итог</t>
  </si>
  <si>
    <t>Сумма по полю Количество_net</t>
  </si>
  <si>
    <t>Цена, %</t>
  </si>
  <si>
    <t>Дата Купона</t>
  </si>
  <si>
    <t>Дней</t>
  </si>
  <si>
    <t>НКД, %</t>
  </si>
  <si>
    <t>Цена сделки</t>
  </si>
  <si>
    <t>Номинал</t>
  </si>
  <si>
    <t>НКД руб</t>
  </si>
  <si>
    <t>Открытая позиция</t>
  </si>
  <si>
    <t>ЧПС</t>
  </si>
  <si>
    <t>Цена сделки + купон</t>
  </si>
  <si>
    <t>t</t>
  </si>
  <si>
    <t>Купон %</t>
  </si>
  <si>
    <t>Сумма ЧПС</t>
  </si>
  <si>
    <t>Купонный доход</t>
  </si>
  <si>
    <t>Проц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</si>
</sst>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164" fontId="0" fillId="0" borderId="1" xfId="0" applyNumberFormat="1" applyBorder="1"/>
    <xf numFmtId="0" fontId="0" fillId="0" borderId="3" xfId="0" applyBorder="1"/>
    <xf numFmtId="164" fontId="0" fillId="0" borderId="4" xfId="0" applyNumberFormat="1" applyBorder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1" fillId="2" borderId="0" xfId="0" applyFont="1" applyFill="1" applyBorder="1"/>
    <xf numFmtId="0" fontId="0" fillId="0" borderId="0" xfId="0" pivotButton="1"/>
    <xf numFmtId="2" fontId="0" fillId="0" borderId="0" xfId="0" applyNumberFormat="1"/>
    <xf numFmtId="0" fontId="4" fillId="0" borderId="0" xfId="0" applyFont="1"/>
    <xf numFmtId="2" fontId="5" fillId="0" borderId="0" xfId="1" applyNumberFormat="1" applyFont="1"/>
    <xf numFmtId="2" fontId="4" fillId="0" borderId="0" xfId="0" applyNumberFormat="1" applyFont="1"/>
    <xf numFmtId="10" fontId="0" fillId="0" borderId="0" xfId="0" applyNumberFormat="1"/>
    <xf numFmtId="0" fontId="0" fillId="0" borderId="5" xfId="0" pivotButton="1" applyBorder="1"/>
    <xf numFmtId="0" fontId="0" fillId="0" borderId="5" xfId="0" applyBorder="1"/>
    <xf numFmtId="2" fontId="2" fillId="4" borderId="5" xfId="0" applyNumberFormat="1" applyFont="1" applyFill="1" applyBorder="1"/>
    <xf numFmtId="14" fontId="0" fillId="0" borderId="5" xfId="0" applyNumberFormat="1" applyBorder="1"/>
    <xf numFmtId="2" fontId="0" fillId="0" borderId="5" xfId="0" applyNumberFormat="1" applyBorder="1"/>
    <xf numFmtId="2" fontId="5" fillId="0" borderId="5" xfId="1" applyNumberFormat="1" applyFont="1" applyBorder="1"/>
    <xf numFmtId="2" fontId="0" fillId="3" borderId="5" xfId="0" applyNumberFormat="1" applyFill="1" applyBorder="1"/>
    <xf numFmtId="14" fontId="0" fillId="3" borderId="5" xfId="0" applyNumberFormat="1" applyFill="1" applyBorder="1"/>
    <xf numFmtId="2" fontId="5" fillId="3" borderId="5" xfId="1" applyNumberFormat="1" applyFont="1" applyFill="1" applyBorder="1"/>
    <xf numFmtId="2" fontId="5" fillId="0" borderId="6" xfId="1" applyNumberFormat="1" applyFont="1" applyFill="1" applyBorder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frf-my.sharepoint.com/personal/elzolotareva_fa_ru/Documents/2020-2021/&#1055;&#1052;%202&#1082;/&#1054;&#1044;&#1080;&#1052;%20&#1074;%20Excel_20-21_&#1047;&#1086;&#1083;&#1086;&#1090;&#1072;&#1088;&#1077;&#1074;&#1072;/&#1057;&#1077;&#1084;&#1080;&#1085;&#1072;&#1088;%2013-14-15/&#1057;&#1073;&#1077;&#1088;&#1073;&#1072;&#1085;&#1082;_&#1086;&#1073;&#1083;&#1080;&#1075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делки_raw"/>
      <sheetName val="Сделки_mod"/>
      <sheetName val="Котировки"/>
      <sheetName val="Платежи"/>
      <sheetName val="Сводная"/>
    </sheetNames>
    <sheetDataSet>
      <sheetData sheetId="0"/>
      <sheetData sheetId="1"/>
      <sheetData sheetId="2"/>
      <sheetData sheetId="3"/>
      <sheetData sheetId="4">
        <row r="1">
          <cell r="C1">
            <v>43021</v>
          </cell>
          <cell r="F1">
            <v>1000</v>
          </cell>
          <cell r="I1">
            <v>0.05</v>
          </cell>
        </row>
        <row r="2">
          <cell r="C2">
            <v>0.08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8.471497569444" createdVersion="7" refreshedVersion="7" minRefreshableVersion="3" recordCount="508" xr:uid="{A042F3DA-9446-8144-831C-FD9BE2B54093}">
  <cacheSource type="worksheet">
    <worksheetSource ref="A1:D509" sheet="Сделки_raw"/>
  </cacheSource>
  <cacheFields count="4">
    <cacheField name="Дата" numFmtId="0">
      <sharedItems containsSemiMixedTypes="0" containsNonDate="0" containsDate="1" containsString="0" minDate="2017-10-13T00:00:00" maxDate="2020-12-09T00:00:00" count="350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14T00:00:00"/>
        <d v="2020-10-16T00:00:00"/>
        <d v="2020-10-20T00:00:00"/>
        <d v="2019-04-12T00:00:00"/>
        <d v="2020-04-10T00:00:00"/>
        <d v="2020-10-09T00:00:00"/>
        <d v="2020-12-08T00:00:00"/>
      </sharedItems>
    </cacheField>
    <cacheField name="Количество" numFmtId="0">
      <sharedItems containsString="0" containsBlank="1" containsNumber="1" containsInteger="1" minValue="0" maxValue="2250"/>
    </cacheField>
    <cacheField name="Тип сделки" numFmtId="0">
      <sharedItems/>
    </cacheField>
    <cacheField name="Количество_net" numFmtId="0">
      <sharedItems containsSemiMixedTypes="0" containsString="0" containsNumber="1" containsInteger="1" minValue="-22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n v="290"/>
    <s v="Покупка"/>
    <n v="290"/>
  </r>
  <r>
    <x v="0"/>
    <n v="90"/>
    <s v="Покупка"/>
    <n v="90"/>
  </r>
  <r>
    <x v="1"/>
    <n v="380"/>
    <s v="Покупка"/>
    <n v="380"/>
  </r>
  <r>
    <x v="2"/>
    <n v="570"/>
    <s v="Покупка"/>
    <n v="570"/>
  </r>
  <r>
    <x v="3"/>
    <n v="490"/>
    <s v="Продажа"/>
    <n v="-490"/>
  </r>
  <r>
    <x v="3"/>
    <n v="800"/>
    <s v="Продажа"/>
    <n v="-800"/>
  </r>
  <r>
    <x v="3"/>
    <n v="260"/>
    <s v="Покупка"/>
    <n v="260"/>
  </r>
  <r>
    <x v="4"/>
    <n v="230"/>
    <s v="Покупка"/>
    <n v="230"/>
  </r>
  <r>
    <x v="5"/>
    <n v="410"/>
    <s v="Покупка"/>
    <n v="410"/>
  </r>
  <r>
    <x v="5"/>
    <n v="390"/>
    <s v="Продажа"/>
    <n v="-390"/>
  </r>
  <r>
    <x v="6"/>
    <n v="90"/>
    <s v="Покупка"/>
    <n v="90"/>
  </r>
  <r>
    <x v="6"/>
    <n v="100"/>
    <s v="Продажа"/>
    <n v="-100"/>
  </r>
  <r>
    <x v="7"/>
    <n v="700"/>
    <s v="Покупка"/>
    <n v="700"/>
  </r>
  <r>
    <x v="8"/>
    <n v="330"/>
    <s v="Продажа"/>
    <n v="-330"/>
  </r>
  <r>
    <x v="8"/>
    <n v="470"/>
    <s v="Продажа"/>
    <n v="-470"/>
  </r>
  <r>
    <x v="9"/>
    <n v="150"/>
    <s v="Покупка"/>
    <n v="150"/>
  </r>
  <r>
    <x v="9"/>
    <n v="90"/>
    <s v="Покупка"/>
    <n v="90"/>
  </r>
  <r>
    <x v="10"/>
    <n v="30"/>
    <s v="Покупка"/>
    <n v="30"/>
  </r>
  <r>
    <x v="10"/>
    <n v="250"/>
    <s v="Покупка"/>
    <n v="250"/>
  </r>
  <r>
    <x v="10"/>
    <n v="700"/>
    <s v="Покупка"/>
    <n v="700"/>
  </r>
  <r>
    <x v="11"/>
    <n v="620"/>
    <s v="Продажа"/>
    <n v="-620"/>
  </r>
  <r>
    <x v="12"/>
    <n v="920"/>
    <s v="Продажа"/>
    <n v="-920"/>
  </r>
  <r>
    <x v="13"/>
    <n v="80"/>
    <s v="Продажа"/>
    <n v="-80"/>
  </r>
  <r>
    <x v="13"/>
    <n v="330"/>
    <s v="Покупка"/>
    <n v="330"/>
  </r>
  <r>
    <x v="14"/>
    <n v="550"/>
    <s v="Покупка"/>
    <n v="550"/>
  </r>
  <r>
    <x v="15"/>
    <n v="740"/>
    <s v="Покупка"/>
    <n v="740"/>
  </r>
  <r>
    <x v="16"/>
    <n v="1110"/>
    <s v="Продажа"/>
    <n v="-1110"/>
  </r>
  <r>
    <x v="17"/>
    <n v="520"/>
    <s v="Продажа"/>
    <n v="-520"/>
  </r>
  <r>
    <x v="18"/>
    <n v="30"/>
    <s v="Продажа"/>
    <n v="-30"/>
  </r>
  <r>
    <x v="18"/>
    <n v="610"/>
    <s v="Покупка"/>
    <n v="610"/>
  </r>
  <r>
    <x v="18"/>
    <n v="460"/>
    <s v="Продажа"/>
    <n v="-460"/>
  </r>
  <r>
    <x v="18"/>
    <n v="570"/>
    <s v="Покупка"/>
    <n v="570"/>
  </r>
  <r>
    <x v="19"/>
    <n v="60"/>
    <s v="Покупка"/>
    <n v="60"/>
  </r>
  <r>
    <x v="20"/>
    <n v="320"/>
    <s v="Продажа"/>
    <n v="-320"/>
  </r>
  <r>
    <x v="21"/>
    <n v="410"/>
    <s v="Покупка"/>
    <n v="410"/>
  </r>
  <r>
    <x v="22"/>
    <n v="640"/>
    <s v="Продажа"/>
    <n v="-640"/>
  </r>
  <r>
    <x v="23"/>
    <n v="510"/>
    <s v="Покупка"/>
    <n v="510"/>
  </r>
  <r>
    <x v="24"/>
    <n v="40"/>
    <s v="Покупка"/>
    <n v="40"/>
  </r>
  <r>
    <x v="25"/>
    <n v="750"/>
    <s v="Продажа"/>
    <n v="-750"/>
  </r>
  <r>
    <x v="25"/>
    <n v="220"/>
    <s v="Покупка"/>
    <n v="220"/>
  </r>
  <r>
    <x v="25"/>
    <n v="170"/>
    <s v="Продажа"/>
    <n v="-170"/>
  </r>
  <r>
    <x v="26"/>
    <n v="540"/>
    <s v="Покупка"/>
    <n v="540"/>
  </r>
  <r>
    <x v="27"/>
    <n v="620"/>
    <s v="Продажа"/>
    <n v="-620"/>
  </r>
  <r>
    <x v="28"/>
    <n v="50"/>
    <s v="Покупка"/>
    <n v="50"/>
  </r>
  <r>
    <x v="28"/>
    <n v="50"/>
    <s v="Покупка"/>
    <n v="50"/>
  </r>
  <r>
    <x v="28"/>
    <n v="360"/>
    <s v="Покупка"/>
    <n v="360"/>
  </r>
  <r>
    <x v="29"/>
    <n v="290"/>
    <s v="Продажа"/>
    <n v="-290"/>
  </r>
  <r>
    <x v="30"/>
    <n v="390"/>
    <s v="Покупка"/>
    <n v="390"/>
  </r>
  <r>
    <x v="31"/>
    <n v="200"/>
    <s v="Покупка"/>
    <n v="200"/>
  </r>
  <r>
    <x v="32"/>
    <n v="750"/>
    <s v="Продажа"/>
    <n v="-750"/>
  </r>
  <r>
    <x v="33"/>
    <n v="450"/>
    <s v="Покупка"/>
    <n v="450"/>
  </r>
  <r>
    <x v="34"/>
    <n v="390"/>
    <s v="Продажа"/>
    <n v="-390"/>
  </r>
  <r>
    <x v="34"/>
    <n v="350"/>
    <s v="Покупка"/>
    <n v="350"/>
  </r>
  <r>
    <x v="35"/>
    <n v="220"/>
    <s v="Продажа"/>
    <n v="-220"/>
  </r>
  <r>
    <x v="36"/>
    <n v="30"/>
    <s v="Покупка"/>
    <n v="30"/>
  </r>
  <r>
    <x v="37"/>
    <n v="80"/>
    <s v="Покупка"/>
    <n v="80"/>
  </r>
  <r>
    <x v="38"/>
    <n v="90"/>
    <s v="Продажа"/>
    <n v="-90"/>
  </r>
  <r>
    <x v="39"/>
    <n v="360"/>
    <s v="Покупка"/>
    <n v="360"/>
  </r>
  <r>
    <x v="39"/>
    <n v="600"/>
    <s v="Покупка"/>
    <n v="600"/>
  </r>
  <r>
    <x v="40"/>
    <n v="660"/>
    <s v="Продажа"/>
    <n v="-660"/>
  </r>
  <r>
    <x v="40"/>
    <n v="230"/>
    <s v="Покупка"/>
    <n v="230"/>
  </r>
  <r>
    <x v="41"/>
    <n v="570"/>
    <s v="Покупка"/>
    <n v="570"/>
  </r>
  <r>
    <x v="41"/>
    <n v="1000"/>
    <s v="Продажа"/>
    <n v="-1000"/>
  </r>
  <r>
    <x v="41"/>
    <n v="200"/>
    <s v="Покупка"/>
    <n v="200"/>
  </r>
  <r>
    <x v="42"/>
    <n v="320"/>
    <s v="Покупка"/>
    <n v="320"/>
  </r>
  <r>
    <x v="42"/>
    <n v="230"/>
    <s v="Продажа"/>
    <n v="-230"/>
  </r>
  <r>
    <x v="42"/>
    <n v="110"/>
    <s v="Покупка"/>
    <n v="110"/>
  </r>
  <r>
    <x v="43"/>
    <n v="500"/>
    <s v="Продажа"/>
    <n v="-500"/>
  </r>
  <r>
    <x v="44"/>
    <n v="500"/>
    <s v="Покупка"/>
    <n v="500"/>
  </r>
  <r>
    <x v="45"/>
    <n v="40"/>
    <s v="Продажа"/>
    <n v="-40"/>
  </r>
  <r>
    <x v="45"/>
    <n v="120"/>
    <s v="Продажа"/>
    <n v="-120"/>
  </r>
  <r>
    <x v="46"/>
    <n v="580"/>
    <s v="Покупка"/>
    <n v="580"/>
  </r>
  <r>
    <x v="46"/>
    <n v="290"/>
    <s v="Продажа"/>
    <n v="-290"/>
  </r>
  <r>
    <x v="47"/>
    <n v="420"/>
    <s v="Покупка"/>
    <n v="420"/>
  </r>
  <r>
    <x v="47"/>
    <n v="710"/>
    <s v="Продажа"/>
    <n v="-710"/>
  </r>
  <r>
    <x v="48"/>
    <n v="380"/>
    <s v="Продажа"/>
    <n v="-380"/>
  </r>
  <r>
    <x v="49"/>
    <n v="130"/>
    <s v="Покупка"/>
    <n v="130"/>
  </r>
  <r>
    <x v="49"/>
    <n v="290"/>
    <s v="Покупка"/>
    <n v="290"/>
  </r>
  <r>
    <x v="49"/>
    <n v="590"/>
    <s v="Покупка"/>
    <n v="590"/>
  </r>
  <r>
    <x v="49"/>
    <n v="240"/>
    <s v="Продажа"/>
    <n v="-240"/>
  </r>
  <r>
    <x v="50"/>
    <n v="320"/>
    <s v="Продажа"/>
    <n v="-320"/>
  </r>
  <r>
    <x v="51"/>
    <n v="40"/>
    <s v="Продажа"/>
    <n v="-40"/>
  </r>
  <r>
    <x v="52"/>
    <n v="60"/>
    <s v="Продажа"/>
    <n v="-60"/>
  </r>
  <r>
    <x v="52"/>
    <n v="590"/>
    <s v="Покупка"/>
    <n v="590"/>
  </r>
  <r>
    <x v="53"/>
    <n v="570"/>
    <s v="Покупка"/>
    <n v="570"/>
  </r>
  <r>
    <x v="53"/>
    <n v="1000"/>
    <s v="Продажа"/>
    <n v="-1000"/>
  </r>
  <r>
    <x v="54"/>
    <n v="640"/>
    <s v="Покупка"/>
    <n v="640"/>
  </r>
  <r>
    <x v="54"/>
    <n v="640"/>
    <s v="Покупка"/>
    <n v="640"/>
  </r>
  <r>
    <x v="55"/>
    <n v="1680"/>
    <s v="Продажа"/>
    <n v="-1680"/>
  </r>
  <r>
    <x v="56"/>
    <n v="380"/>
    <s v="Покупка"/>
    <n v="380"/>
  </r>
  <r>
    <x v="57"/>
    <n v="190"/>
    <s v="Покупка"/>
    <n v="190"/>
  </r>
  <r>
    <x v="57"/>
    <n v="220"/>
    <s v="Покупка"/>
    <n v="220"/>
  </r>
  <r>
    <x v="57"/>
    <n v="50"/>
    <s v="Продажа"/>
    <n v="-50"/>
  </r>
  <r>
    <x v="58"/>
    <n v="470"/>
    <s v="Покупка"/>
    <n v="470"/>
  </r>
  <r>
    <x v="59"/>
    <n v="60"/>
    <s v="Покупка"/>
    <n v="60"/>
  </r>
  <r>
    <x v="60"/>
    <n v="740"/>
    <s v="Покупка"/>
    <n v="740"/>
  </r>
  <r>
    <x v="60"/>
    <n v="180"/>
    <s v="Покупка"/>
    <n v="180"/>
  </r>
  <r>
    <x v="61"/>
    <n v="2130"/>
    <s v="Продажа"/>
    <n v="-2130"/>
  </r>
  <r>
    <x v="62"/>
    <n v="310"/>
    <s v="Продажа"/>
    <n v="-310"/>
  </r>
  <r>
    <x v="63"/>
    <n v="530"/>
    <s v="Покупка"/>
    <n v="530"/>
  </r>
  <r>
    <x v="63"/>
    <n v="360"/>
    <s v="Покупка"/>
    <n v="360"/>
  </r>
  <r>
    <x v="64"/>
    <n v="420"/>
    <s v="Покупка"/>
    <n v="420"/>
  </r>
  <r>
    <x v="64"/>
    <n v="330"/>
    <s v="Продажа"/>
    <n v="-330"/>
  </r>
  <r>
    <x v="65"/>
    <n v="660"/>
    <s v="Продажа"/>
    <n v="-660"/>
  </r>
  <r>
    <x v="65"/>
    <n v="280"/>
    <s v="Покупка"/>
    <n v="280"/>
  </r>
  <r>
    <x v="66"/>
    <n v="40"/>
    <s v="Продажа"/>
    <n v="-40"/>
  </r>
  <r>
    <x v="66"/>
    <n v="90"/>
    <s v="Покупка"/>
    <n v="90"/>
  </r>
  <r>
    <x v="67"/>
    <n v="380"/>
    <s v="Покупка"/>
    <n v="380"/>
  </r>
  <r>
    <x v="68"/>
    <n v="400"/>
    <s v="Продажа"/>
    <n v="-400"/>
  </r>
  <r>
    <x v="69"/>
    <n v="680"/>
    <s v="Покупка"/>
    <n v="680"/>
  </r>
  <r>
    <x v="69"/>
    <n v="770"/>
    <s v="Продажа"/>
    <n v="-770"/>
  </r>
  <r>
    <x v="70"/>
    <n v="550"/>
    <s v="Продажа"/>
    <n v="-550"/>
  </r>
  <r>
    <x v="70"/>
    <n v="360"/>
    <s v="Покупка"/>
    <n v="360"/>
  </r>
  <r>
    <x v="71"/>
    <n v="450"/>
    <s v="Покупка"/>
    <n v="450"/>
  </r>
  <r>
    <x v="72"/>
    <n v="310"/>
    <s v="Покупка"/>
    <n v="310"/>
  </r>
  <r>
    <x v="73"/>
    <n v="1010"/>
    <s v="Продажа"/>
    <n v="-1010"/>
  </r>
  <r>
    <x v="74"/>
    <n v="400"/>
    <s v="Покупка"/>
    <n v="400"/>
  </r>
  <r>
    <x v="74"/>
    <n v="600"/>
    <s v="Покупка"/>
    <n v="600"/>
  </r>
  <r>
    <x v="75"/>
    <n v="170"/>
    <s v="Продажа"/>
    <n v="-170"/>
  </r>
  <r>
    <x v="76"/>
    <n v="410"/>
    <s v="Продажа"/>
    <n v="-410"/>
  </r>
  <r>
    <x v="77"/>
    <n v="380"/>
    <s v="Продажа"/>
    <n v="-380"/>
  </r>
  <r>
    <x v="78"/>
    <n v="440"/>
    <s v="Покупка"/>
    <n v="440"/>
  </r>
  <r>
    <x v="79"/>
    <n v="610"/>
    <s v="Продажа"/>
    <n v="-610"/>
  </r>
  <r>
    <x v="79"/>
    <n v="490"/>
    <s v="Покупка"/>
    <n v="490"/>
  </r>
  <r>
    <x v="79"/>
    <n v="210"/>
    <s v="Покупка"/>
    <n v="210"/>
  </r>
  <r>
    <x v="80"/>
    <n v="170"/>
    <s v="Покупка"/>
    <n v="170"/>
  </r>
  <r>
    <x v="81"/>
    <n v="600"/>
    <s v="Продажа"/>
    <n v="-600"/>
  </r>
  <r>
    <x v="82"/>
    <n v="100"/>
    <s v="Продажа"/>
    <n v="-100"/>
  </r>
  <r>
    <x v="82"/>
    <n v="710"/>
    <s v="Покупка"/>
    <n v="710"/>
  </r>
  <r>
    <x v="83"/>
    <n v="10"/>
    <s v="Продажа"/>
    <n v="-10"/>
  </r>
  <r>
    <x v="84"/>
    <n v="360"/>
    <s v="Покупка"/>
    <n v="360"/>
  </r>
  <r>
    <x v="84"/>
    <n v="540"/>
    <s v="Покупка"/>
    <n v="540"/>
  </r>
  <r>
    <x v="85"/>
    <n v="1370"/>
    <s v="Продажа"/>
    <n v="-1370"/>
  </r>
  <r>
    <x v="85"/>
    <n v="690"/>
    <s v="Покупка"/>
    <n v="690"/>
  </r>
  <r>
    <x v="86"/>
    <n v="810"/>
    <s v="Продажа"/>
    <n v="-810"/>
  </r>
  <r>
    <x v="86"/>
    <n v="100"/>
    <s v="Продажа"/>
    <n v="-100"/>
  </r>
  <r>
    <x v="87"/>
    <n v="60"/>
    <s v="Покупка"/>
    <n v="60"/>
  </r>
  <r>
    <x v="88"/>
    <n v="440"/>
    <s v="Покупка"/>
    <n v="440"/>
  </r>
  <r>
    <x v="88"/>
    <n v="600"/>
    <s v="Продажа"/>
    <n v="-600"/>
  </r>
  <r>
    <x v="89"/>
    <n v="530"/>
    <s v="Покупка"/>
    <n v="530"/>
  </r>
  <r>
    <x v="90"/>
    <n v="610"/>
    <s v="Покупка"/>
    <n v="610"/>
  </r>
  <r>
    <x v="91"/>
    <n v="1070"/>
    <s v="Продажа"/>
    <n v="-1070"/>
  </r>
  <r>
    <x v="92"/>
    <n v="190"/>
    <s v="Покупка"/>
    <n v="190"/>
  </r>
  <r>
    <x v="93"/>
    <n v="530"/>
    <s v="Покупка"/>
    <n v="530"/>
  </r>
  <r>
    <x v="93"/>
    <n v="460"/>
    <s v="Покупка"/>
    <n v="460"/>
  </r>
  <r>
    <x v="93"/>
    <n v="160"/>
    <s v="Покупка"/>
    <n v="160"/>
  </r>
  <r>
    <x v="94"/>
    <n v="1320"/>
    <s v="Продажа"/>
    <n v="-1320"/>
  </r>
  <r>
    <x v="95"/>
    <n v="340"/>
    <s v="Покупка"/>
    <n v="340"/>
  </r>
  <r>
    <x v="96"/>
    <n v="490"/>
    <s v="Продажа"/>
    <n v="-490"/>
  </r>
  <r>
    <x v="97"/>
    <n v="310"/>
    <s v="Покупка"/>
    <n v="310"/>
  </r>
  <r>
    <x v="98"/>
    <n v="110"/>
    <s v="Покупка"/>
    <n v="110"/>
  </r>
  <r>
    <x v="99"/>
    <n v="300"/>
    <s v="Продажа"/>
    <n v="-300"/>
  </r>
  <r>
    <x v="100"/>
    <n v="80"/>
    <s v="Покупка"/>
    <n v="80"/>
  </r>
  <r>
    <x v="100"/>
    <n v="270"/>
    <s v="Покупка"/>
    <n v="270"/>
  </r>
  <r>
    <x v="100"/>
    <n v="350"/>
    <s v="Покупка"/>
    <n v="350"/>
  </r>
  <r>
    <x v="101"/>
    <n v="580"/>
    <s v="Продажа"/>
    <n v="-580"/>
  </r>
  <r>
    <x v="102"/>
    <n v="500"/>
    <s v="Покупка"/>
    <n v="500"/>
  </r>
  <r>
    <x v="103"/>
    <n v="610"/>
    <s v="Покупка"/>
    <n v="610"/>
  </r>
  <r>
    <x v="103"/>
    <n v="1250"/>
    <s v="Продажа"/>
    <n v="-1250"/>
  </r>
  <r>
    <x v="103"/>
    <n v="640"/>
    <s v="Покупка"/>
    <n v="640"/>
  </r>
  <r>
    <x v="104"/>
    <n v="80"/>
    <s v="Покупка"/>
    <n v="80"/>
  </r>
  <r>
    <x v="105"/>
    <n v="690"/>
    <s v="Покупка"/>
    <n v="690"/>
  </r>
  <r>
    <x v="106"/>
    <n v="1060"/>
    <s v="Продажа"/>
    <n v="-1060"/>
  </r>
  <r>
    <x v="107"/>
    <n v="0"/>
    <s v="Покупка"/>
    <n v="0"/>
  </r>
  <r>
    <x v="108"/>
    <n v="400"/>
    <s v="Покупка"/>
    <n v="400"/>
  </r>
  <r>
    <x v="109"/>
    <n v="640"/>
    <s v="Покупка"/>
    <n v="640"/>
  </r>
  <r>
    <x v="110"/>
    <n v="1300"/>
    <s v="Продажа"/>
    <n v="-1300"/>
  </r>
  <r>
    <x v="111"/>
    <n v="60"/>
    <s v="Покупка"/>
    <n v="60"/>
  </r>
  <r>
    <x v="112"/>
    <n v="750"/>
    <s v="Покупка"/>
    <n v="750"/>
  </r>
  <r>
    <x v="112"/>
    <n v="430"/>
    <s v="Продажа"/>
    <n v="-430"/>
  </r>
  <r>
    <x v="112"/>
    <n v="530"/>
    <s v="Покупка"/>
    <n v="530"/>
  </r>
  <r>
    <x v="113"/>
    <n v="1120"/>
    <s v="Продажа"/>
    <n v="-1120"/>
  </r>
  <r>
    <x v="113"/>
    <n v="220"/>
    <s v="Покупка"/>
    <n v="220"/>
  </r>
  <r>
    <x v="114"/>
    <n v="50"/>
    <s v="Покупка"/>
    <n v="50"/>
  </r>
  <r>
    <x v="115"/>
    <n v="20"/>
    <s v="Продажа"/>
    <n v="-20"/>
  </r>
  <r>
    <x v="116"/>
    <n v="540"/>
    <s v="Покупка"/>
    <n v="540"/>
  </r>
  <r>
    <x v="117"/>
    <n v="540"/>
    <s v="Покупка"/>
    <n v="540"/>
  </r>
  <r>
    <x v="117"/>
    <n v="830"/>
    <s v="Продажа"/>
    <n v="-830"/>
  </r>
  <r>
    <x v="117"/>
    <n v="270"/>
    <s v="Покупка"/>
    <n v="270"/>
  </r>
  <r>
    <x v="118"/>
    <n v="80"/>
    <s v="Покупка"/>
    <n v="80"/>
  </r>
  <r>
    <x v="119"/>
    <n v="80"/>
    <s v="Покупка"/>
    <n v="80"/>
  </r>
  <r>
    <x v="119"/>
    <n v="720"/>
    <s v="Продажа"/>
    <n v="-720"/>
  </r>
  <r>
    <x v="120"/>
    <n v="370"/>
    <s v="Покупка"/>
    <n v="370"/>
  </r>
  <r>
    <x v="121"/>
    <n v="340"/>
    <s v="Продажа"/>
    <n v="-340"/>
  </r>
  <r>
    <x v="122"/>
    <n v="590"/>
    <s v="Покупка"/>
    <n v="590"/>
  </r>
  <r>
    <x v="122"/>
    <n v="130"/>
    <s v="Покупка"/>
    <n v="130"/>
  </r>
  <r>
    <x v="123"/>
    <n v="180"/>
    <s v="Продажа"/>
    <n v="-180"/>
  </r>
  <r>
    <x v="124"/>
    <n v="410"/>
    <s v="Покупка"/>
    <n v="410"/>
  </r>
  <r>
    <x v="125"/>
    <n v="610"/>
    <s v="Покупка"/>
    <n v="610"/>
  </r>
  <r>
    <x v="126"/>
    <n v="690"/>
    <s v="Покупка"/>
    <n v="690"/>
  </r>
  <r>
    <x v="127"/>
    <n v="970"/>
    <s v="Продажа"/>
    <n v="-970"/>
  </r>
  <r>
    <x v="127"/>
    <n v="240"/>
    <s v="Покупка"/>
    <n v="240"/>
  </r>
  <r>
    <x v="128"/>
    <n v="610"/>
    <s v="Покупка"/>
    <n v="610"/>
  </r>
  <r>
    <x v="128"/>
    <n v="1320"/>
    <s v="Продажа"/>
    <n v="-1320"/>
  </r>
  <r>
    <x v="129"/>
    <n v="710"/>
    <s v="Продажа"/>
    <n v="-710"/>
  </r>
  <r>
    <x v="130"/>
    <n v="750"/>
    <s v="Покупка"/>
    <n v="750"/>
  </r>
  <r>
    <x v="131"/>
    <n v="170"/>
    <s v="Покупка"/>
    <n v="170"/>
  </r>
  <r>
    <x v="132"/>
    <n v="780"/>
    <s v="Продажа"/>
    <n v="-780"/>
  </r>
  <r>
    <x v="132"/>
    <n v="660"/>
    <s v="Покупка"/>
    <n v="660"/>
  </r>
  <r>
    <x v="133"/>
    <n v="180"/>
    <s v="Продажа"/>
    <n v="-180"/>
  </r>
  <r>
    <x v="133"/>
    <n v="340"/>
    <s v="Продажа"/>
    <n v="-340"/>
  </r>
  <r>
    <x v="133"/>
    <n v="610"/>
    <s v="Покупка"/>
    <n v="610"/>
  </r>
  <r>
    <x v="134"/>
    <n v="1190"/>
    <s v="Продажа"/>
    <n v="-1190"/>
  </r>
  <r>
    <x v="135"/>
    <n v="280"/>
    <s v="Покупка"/>
    <n v="280"/>
  </r>
  <r>
    <x v="135"/>
    <n v="90"/>
    <s v="Продажа"/>
    <n v="-90"/>
  </r>
  <r>
    <x v="136"/>
    <n v="570"/>
    <s v="Покупка"/>
    <n v="570"/>
  </r>
  <r>
    <x v="137"/>
    <n v="290"/>
    <s v="Покупка"/>
    <n v="290"/>
  </r>
  <r>
    <x v="137"/>
    <n v="190"/>
    <s v="Продажа"/>
    <n v="-190"/>
  </r>
  <r>
    <x v="138"/>
    <n v="310"/>
    <s v="Продажа"/>
    <n v="-310"/>
  </r>
  <r>
    <x v="139"/>
    <n v="580"/>
    <s v="Покупка"/>
    <n v="580"/>
  </r>
  <r>
    <x v="140"/>
    <n v="720"/>
    <s v="Покупка"/>
    <n v="720"/>
  </r>
  <r>
    <x v="141"/>
    <n v="1420"/>
    <s v="Продажа"/>
    <n v="-1420"/>
  </r>
  <r>
    <x v="141"/>
    <n v="730"/>
    <s v="Покупка"/>
    <n v="730"/>
  </r>
  <r>
    <x v="141"/>
    <n v="460"/>
    <s v="Покупка"/>
    <n v="460"/>
  </r>
  <r>
    <x v="142"/>
    <n v="970"/>
    <s v="Продажа"/>
    <n v="-970"/>
  </r>
  <r>
    <x v="142"/>
    <n v="590"/>
    <s v="Продажа"/>
    <n v="-590"/>
  </r>
  <r>
    <x v="143"/>
    <n v="250"/>
    <s v="Покупка"/>
    <n v="250"/>
  </r>
  <r>
    <x v="144"/>
    <n v="50"/>
    <s v="Покупка"/>
    <n v="50"/>
  </r>
  <r>
    <x v="145"/>
    <n v="110"/>
    <s v="Продажа"/>
    <n v="-110"/>
  </r>
  <r>
    <x v="146"/>
    <n v="230"/>
    <s v="Покупка"/>
    <n v="230"/>
  </r>
  <r>
    <x v="147"/>
    <n v="270"/>
    <s v="Продажа"/>
    <n v="-270"/>
  </r>
  <r>
    <x v="148"/>
    <n v="420"/>
    <s v="Покупка"/>
    <n v="420"/>
  </r>
  <r>
    <x v="148"/>
    <n v="490"/>
    <s v="Покупка"/>
    <n v="490"/>
  </r>
  <r>
    <x v="149"/>
    <n v="390"/>
    <s v="Продажа"/>
    <n v="-390"/>
  </r>
  <r>
    <x v="149"/>
    <n v="690"/>
    <s v="Продажа"/>
    <n v="-690"/>
  </r>
  <r>
    <x v="150"/>
    <n v="680"/>
    <s v="Покупка"/>
    <n v="680"/>
  </r>
  <r>
    <x v="150"/>
    <n v="310"/>
    <s v="Продажа"/>
    <n v="-310"/>
  </r>
  <r>
    <x v="151"/>
    <n v="310"/>
    <s v="Продажа"/>
    <n v="-310"/>
  </r>
  <r>
    <x v="151"/>
    <n v="360"/>
    <s v="Покупка"/>
    <n v="360"/>
  </r>
  <r>
    <x v="152"/>
    <n v="540"/>
    <s v="Покупка"/>
    <n v="540"/>
  </r>
  <r>
    <x v="153"/>
    <n v="610"/>
    <s v="Продажа"/>
    <n v="-610"/>
  </r>
  <r>
    <x v="153"/>
    <n v="450"/>
    <s v="Покупка"/>
    <n v="450"/>
  </r>
  <r>
    <x v="154"/>
    <n v="310"/>
    <s v="Продажа"/>
    <n v="-310"/>
  </r>
  <r>
    <x v="155"/>
    <n v="460"/>
    <s v="Продажа"/>
    <n v="-460"/>
  </r>
  <r>
    <x v="156"/>
    <n v="0"/>
    <s v="Покупка"/>
    <n v="0"/>
  </r>
  <r>
    <x v="156"/>
    <n v="560"/>
    <s v="Покупка"/>
    <n v="560"/>
  </r>
  <r>
    <x v="157"/>
    <n v="500"/>
    <s v="Продажа"/>
    <n v="-500"/>
  </r>
  <r>
    <x v="158"/>
    <n v="450"/>
    <s v="Покупка"/>
    <n v="450"/>
  </r>
  <r>
    <x v="159"/>
    <n v="600"/>
    <s v="Продажа"/>
    <n v="-600"/>
  </r>
  <r>
    <x v="159"/>
    <n v="120"/>
    <s v="Покупка"/>
    <n v="120"/>
  </r>
  <r>
    <x v="160"/>
    <n v="590"/>
    <s v="Покупка"/>
    <n v="590"/>
  </r>
  <r>
    <x v="160"/>
    <n v="20"/>
    <s v="Продажа"/>
    <n v="-20"/>
  </r>
  <r>
    <x v="161"/>
    <n v="510"/>
    <s v="Покупка"/>
    <n v="510"/>
  </r>
  <r>
    <x v="161"/>
    <n v="1020"/>
    <s v="Продажа"/>
    <n v="-1020"/>
  </r>
  <r>
    <x v="162"/>
    <n v="650"/>
    <s v="Покупка"/>
    <n v="650"/>
  </r>
  <r>
    <x v="163"/>
    <n v="410"/>
    <s v="Продажа"/>
    <n v="-410"/>
  </r>
  <r>
    <x v="164"/>
    <n v="350"/>
    <s v="Продажа"/>
    <n v="-350"/>
  </r>
  <r>
    <x v="165"/>
    <n v="40"/>
    <s v="Продажа"/>
    <n v="-40"/>
  </r>
  <r>
    <x v="166"/>
    <n v="130"/>
    <s v="Покупка"/>
    <n v="130"/>
  </r>
  <r>
    <x v="167"/>
    <n v="300"/>
    <s v="Покупка"/>
    <n v="300"/>
  </r>
  <r>
    <x v="168"/>
    <n v="570"/>
    <s v="Покупка"/>
    <n v="570"/>
  </r>
  <r>
    <x v="169"/>
    <n v="40"/>
    <s v="Покупка"/>
    <n v="40"/>
  </r>
  <r>
    <x v="170"/>
    <n v="300"/>
    <s v="Продажа"/>
    <n v="-300"/>
  </r>
  <r>
    <x v="171"/>
    <n v="780"/>
    <s v="Продажа"/>
    <n v="-780"/>
  </r>
  <r>
    <x v="171"/>
    <n v="380"/>
    <s v="Покупка"/>
    <n v="380"/>
  </r>
  <r>
    <x v="172"/>
    <n v="220"/>
    <s v="Покупка"/>
    <n v="220"/>
  </r>
  <r>
    <x v="173"/>
    <n v="120"/>
    <s v="Покупка"/>
    <n v="120"/>
  </r>
  <r>
    <x v="173"/>
    <n v="600"/>
    <s v="Продажа"/>
    <n v="-600"/>
  </r>
  <r>
    <x v="174"/>
    <n v="550"/>
    <s v="Покупка"/>
    <n v="550"/>
  </r>
  <r>
    <x v="174"/>
    <n v="570"/>
    <s v="Продажа"/>
    <n v="-570"/>
  </r>
  <r>
    <x v="174"/>
    <n v="20"/>
    <s v="Продажа"/>
    <n v="-20"/>
  </r>
  <r>
    <x v="175"/>
    <n v="10"/>
    <s v="Покупка"/>
    <n v="10"/>
  </r>
  <r>
    <x v="176"/>
    <n v="370"/>
    <s v="Покупка"/>
    <n v="370"/>
  </r>
  <r>
    <x v="177"/>
    <n v="670"/>
    <s v="Покупка"/>
    <n v="670"/>
  </r>
  <r>
    <x v="178"/>
    <n v="1120"/>
    <s v="Продажа"/>
    <n v="-1120"/>
  </r>
  <r>
    <x v="179"/>
    <n v="510"/>
    <s v="Покупка"/>
    <n v="510"/>
  </r>
  <r>
    <x v="180"/>
    <n v="660"/>
    <s v="Покупка"/>
    <n v="660"/>
  </r>
  <r>
    <x v="181"/>
    <n v="310"/>
    <s v="Продажа"/>
    <n v="-310"/>
  </r>
  <r>
    <x v="181"/>
    <n v="630"/>
    <s v="Продажа"/>
    <n v="-630"/>
  </r>
  <r>
    <x v="182"/>
    <n v="140"/>
    <s v="Продажа"/>
    <n v="-140"/>
  </r>
  <r>
    <x v="182"/>
    <n v="730"/>
    <s v="Покупка"/>
    <n v="730"/>
  </r>
  <r>
    <x v="183"/>
    <n v="160"/>
    <s v="Продажа"/>
    <n v="-160"/>
  </r>
  <r>
    <x v="184"/>
    <n v="220"/>
    <s v="Покупка"/>
    <n v="220"/>
  </r>
  <r>
    <x v="185"/>
    <n v="360"/>
    <s v="Продажа"/>
    <n v="-360"/>
  </r>
  <r>
    <x v="186"/>
    <n v="140"/>
    <s v="Покупка"/>
    <n v="140"/>
  </r>
  <r>
    <x v="187"/>
    <n v="140"/>
    <s v="Покупка"/>
    <n v="140"/>
  </r>
  <r>
    <x v="188"/>
    <n v="280"/>
    <s v="Продажа"/>
    <n v="-280"/>
  </r>
  <r>
    <x v="189"/>
    <n v="230"/>
    <s v="Продажа"/>
    <n v="-230"/>
  </r>
  <r>
    <x v="190"/>
    <n v="550"/>
    <s v="Покупка"/>
    <n v="550"/>
  </r>
  <r>
    <x v="191"/>
    <n v="660"/>
    <s v="Продажа"/>
    <n v="-660"/>
  </r>
  <r>
    <x v="192"/>
    <n v="330"/>
    <s v="Покупка"/>
    <n v="330"/>
  </r>
  <r>
    <x v="193"/>
    <n v="400"/>
    <s v="Покупка"/>
    <n v="400"/>
  </r>
  <r>
    <x v="194"/>
    <n v="30"/>
    <s v="Покупка"/>
    <n v="30"/>
  </r>
  <r>
    <x v="195"/>
    <n v="520"/>
    <s v="Продажа"/>
    <n v="-520"/>
  </r>
  <r>
    <x v="195"/>
    <n v="160"/>
    <s v="Продажа"/>
    <n v="-160"/>
  </r>
  <r>
    <x v="196"/>
    <n v="680"/>
    <s v="Покупка"/>
    <n v="680"/>
  </r>
  <r>
    <x v="197"/>
    <n v="330"/>
    <s v="Продажа"/>
    <n v="-330"/>
  </r>
  <r>
    <x v="198"/>
    <n v="540"/>
    <s v="Покупка"/>
    <n v="540"/>
  </r>
  <r>
    <x v="198"/>
    <n v="520"/>
    <s v="Покупка"/>
    <n v="520"/>
  </r>
  <r>
    <x v="198"/>
    <n v="680"/>
    <s v="Продажа"/>
    <n v="-680"/>
  </r>
  <r>
    <x v="199"/>
    <n v="20"/>
    <s v="Покупка"/>
    <n v="20"/>
  </r>
  <r>
    <x v="200"/>
    <n v="410"/>
    <s v="Покупка"/>
    <n v="410"/>
  </r>
  <r>
    <x v="200"/>
    <n v="670"/>
    <s v="Покупка"/>
    <n v="670"/>
  </r>
  <r>
    <x v="200"/>
    <n v="1750"/>
    <s v="Продажа"/>
    <n v="-1750"/>
  </r>
  <r>
    <x v="200"/>
    <n v="530"/>
    <s v="Покупка"/>
    <n v="530"/>
  </r>
  <r>
    <x v="201"/>
    <n v="750"/>
    <s v="Покупка"/>
    <n v="750"/>
  </r>
  <r>
    <x v="202"/>
    <n v="1180"/>
    <s v="Продажа"/>
    <n v="-1180"/>
  </r>
  <r>
    <x v="203"/>
    <n v="280"/>
    <s v="Покупка"/>
    <n v="280"/>
  </r>
  <r>
    <x v="204"/>
    <n v="80"/>
    <s v="Продажа"/>
    <n v="-80"/>
  </r>
  <r>
    <x v="205"/>
    <n v="440"/>
    <s v="Покупка"/>
    <n v="440"/>
  </r>
  <r>
    <x v="206"/>
    <n v="630"/>
    <s v="Продажа"/>
    <n v="-630"/>
  </r>
  <r>
    <x v="207"/>
    <n v="80"/>
    <s v="Покупка"/>
    <n v="80"/>
  </r>
  <r>
    <x v="208"/>
    <n v="580"/>
    <s v="Покупка"/>
    <n v="580"/>
  </r>
  <r>
    <x v="209"/>
    <n v="720"/>
    <s v="Продажа"/>
    <n v="-720"/>
  </r>
  <r>
    <x v="209"/>
    <n v="730"/>
    <s v="Покупка"/>
    <n v="730"/>
  </r>
  <r>
    <x v="210"/>
    <n v="480"/>
    <s v="Покупка"/>
    <n v="480"/>
  </r>
  <r>
    <x v="211"/>
    <n v="1540"/>
    <s v="Продажа"/>
    <n v="-1540"/>
  </r>
  <r>
    <x v="211"/>
    <n v="210"/>
    <s v="Покупка"/>
    <n v="210"/>
  </r>
  <r>
    <x v="212"/>
    <n v="650"/>
    <s v="Покупка"/>
    <n v="650"/>
  </r>
  <r>
    <x v="213"/>
    <n v="530"/>
    <s v="Продажа"/>
    <n v="-530"/>
  </r>
  <r>
    <x v="213"/>
    <n v="570"/>
    <s v="Покупка"/>
    <n v="570"/>
  </r>
  <r>
    <x v="214"/>
    <n v="580"/>
    <s v="Покупка"/>
    <n v="580"/>
  </r>
  <r>
    <x v="215"/>
    <n v="460"/>
    <s v="Продажа"/>
    <n v="-460"/>
  </r>
  <r>
    <x v="216"/>
    <n v="140"/>
    <s v="Продажа"/>
    <n v="-140"/>
  </r>
  <r>
    <x v="217"/>
    <n v="40"/>
    <s v="Продажа"/>
    <n v="-40"/>
  </r>
  <r>
    <x v="218"/>
    <n v="340"/>
    <s v="Продажа"/>
    <n v="-340"/>
  </r>
  <r>
    <x v="218"/>
    <n v="340"/>
    <s v="Продажа"/>
    <n v="-340"/>
  </r>
  <r>
    <x v="219"/>
    <n v="570"/>
    <s v="Покупка"/>
    <n v="570"/>
  </r>
  <r>
    <x v="220"/>
    <n v="660"/>
    <s v="Продажа"/>
    <n v="-660"/>
  </r>
  <r>
    <x v="220"/>
    <n v="160"/>
    <s v="Продажа"/>
    <n v="-160"/>
  </r>
  <r>
    <x v="220"/>
    <n v="690"/>
    <s v="Покупка"/>
    <n v="690"/>
  </r>
  <r>
    <x v="221"/>
    <n v="730"/>
    <s v="Покупка"/>
    <n v="730"/>
  </r>
  <r>
    <x v="221"/>
    <n v="750"/>
    <s v="Покупка"/>
    <n v="750"/>
  </r>
  <r>
    <x v="222"/>
    <n v="790"/>
    <s v="Продажа"/>
    <n v="-790"/>
  </r>
  <r>
    <x v="223"/>
    <n v="1280"/>
    <s v="Продажа"/>
    <n v="-1280"/>
  </r>
  <r>
    <x v="224"/>
    <n v="580"/>
    <s v="Покупка"/>
    <n v="580"/>
  </r>
  <r>
    <x v="225"/>
    <n v="610"/>
    <s v="Продажа"/>
    <n v="-610"/>
  </r>
  <r>
    <x v="226"/>
    <n v="490"/>
    <s v="Покупка"/>
    <n v="490"/>
  </r>
  <r>
    <x v="226"/>
    <n v="70"/>
    <s v="Продажа"/>
    <n v="-70"/>
  </r>
  <r>
    <x v="227"/>
    <n v="170"/>
    <s v="Покупка"/>
    <n v="170"/>
  </r>
  <r>
    <x v="228"/>
    <n v="630"/>
    <s v="Покупка"/>
    <n v="630"/>
  </r>
  <r>
    <x v="229"/>
    <n v="110"/>
    <s v="Покупка"/>
    <n v="110"/>
  </r>
  <r>
    <x v="230"/>
    <n v="310"/>
    <s v="Покупка"/>
    <n v="310"/>
  </r>
  <r>
    <x v="231"/>
    <n v="460"/>
    <s v="Покупка"/>
    <n v="460"/>
  </r>
  <r>
    <x v="231"/>
    <n v="400"/>
    <s v="Продажа"/>
    <n v="-400"/>
  </r>
  <r>
    <x v="232"/>
    <n v="1520"/>
    <s v="Продажа"/>
    <n v="-1520"/>
  </r>
  <r>
    <x v="233"/>
    <n v="380"/>
    <s v="Покупка"/>
    <n v="380"/>
  </r>
  <r>
    <x v="233"/>
    <n v="450"/>
    <s v="Покупка"/>
    <n v="450"/>
  </r>
  <r>
    <x v="233"/>
    <n v="780"/>
    <s v="Продажа"/>
    <n v="-780"/>
  </r>
  <r>
    <x v="234"/>
    <n v="130"/>
    <s v="Продажа"/>
    <n v="-130"/>
  </r>
  <r>
    <x v="235"/>
    <n v="690"/>
    <s v="Покупка"/>
    <n v="690"/>
  </r>
  <r>
    <x v="236"/>
    <n v="220"/>
    <s v="Покупка"/>
    <n v="220"/>
  </r>
  <r>
    <x v="236"/>
    <n v="700"/>
    <s v="Покупка"/>
    <n v="700"/>
  </r>
  <r>
    <x v="237"/>
    <n v="300"/>
    <s v="Продажа"/>
    <n v="-300"/>
  </r>
  <r>
    <x v="237"/>
    <n v="1020"/>
    <s v="Продажа"/>
    <n v="-1020"/>
  </r>
  <r>
    <x v="237"/>
    <n v="280"/>
    <s v="Покупка"/>
    <n v="280"/>
  </r>
  <r>
    <x v="237"/>
    <n v="510"/>
    <s v="Продажа"/>
    <n v="-510"/>
  </r>
  <r>
    <x v="238"/>
    <n v="610"/>
    <s v="Покупка"/>
    <n v="610"/>
  </r>
  <r>
    <x v="239"/>
    <n v="370"/>
    <s v="Покупка"/>
    <n v="370"/>
  </r>
  <r>
    <x v="240"/>
    <n v="160"/>
    <s v="Продажа"/>
    <n v="-160"/>
  </r>
  <r>
    <x v="241"/>
    <n v="190"/>
    <s v="Продажа"/>
    <n v="-190"/>
  </r>
  <r>
    <x v="241"/>
    <n v="80"/>
    <s v="Покупка"/>
    <n v="80"/>
  </r>
  <r>
    <x v="242"/>
    <n v="690"/>
    <s v="Покупка"/>
    <n v="690"/>
  </r>
  <r>
    <x v="242"/>
    <n v="1140"/>
    <s v="Продажа"/>
    <n v="-1140"/>
  </r>
  <r>
    <x v="243"/>
    <n v="220"/>
    <s v="Продажа"/>
    <n v="-220"/>
  </r>
  <r>
    <x v="243"/>
    <n v="730"/>
    <s v="Покупка"/>
    <n v="730"/>
  </r>
  <r>
    <x v="244"/>
    <n v="70"/>
    <s v="Продажа"/>
    <n v="-70"/>
  </r>
  <r>
    <x v="245"/>
    <n v="630"/>
    <s v="Продажа"/>
    <n v="-630"/>
  </r>
  <r>
    <x v="245"/>
    <n v="130"/>
    <s v="Продажа"/>
    <n v="-130"/>
  </r>
  <r>
    <x v="246"/>
    <n v="330"/>
    <s v="Покупка"/>
    <n v="330"/>
  </r>
  <r>
    <x v="247"/>
    <n v="540"/>
    <s v="Покупка"/>
    <n v="540"/>
  </r>
  <r>
    <x v="248"/>
    <n v="80"/>
    <s v="Продажа"/>
    <n v="-80"/>
  </r>
  <r>
    <x v="249"/>
    <n v="540"/>
    <s v="Продажа"/>
    <n v="-540"/>
  </r>
  <r>
    <x v="250"/>
    <n v="130"/>
    <s v="Покупка"/>
    <n v="130"/>
  </r>
  <r>
    <x v="251"/>
    <n v="250"/>
    <s v="Продажа"/>
    <n v="-250"/>
  </r>
  <r>
    <x v="251"/>
    <n v="370"/>
    <s v="Покупка"/>
    <n v="370"/>
  </r>
  <r>
    <x v="252"/>
    <n v="130"/>
    <s v="Продажа"/>
    <n v="-130"/>
  </r>
  <r>
    <x v="253"/>
    <n v="160"/>
    <s v="Покупка"/>
    <n v="160"/>
  </r>
  <r>
    <x v="254"/>
    <n v="150"/>
    <s v="Продажа"/>
    <n v="-150"/>
  </r>
  <r>
    <x v="255"/>
    <n v="290"/>
    <s v="Покупка"/>
    <n v="290"/>
  </r>
  <r>
    <x v="256"/>
    <n v="290"/>
    <s v="Продажа"/>
    <n v="-290"/>
  </r>
  <r>
    <x v="256"/>
    <n v="510"/>
    <s v="Покупка"/>
    <n v="510"/>
  </r>
  <r>
    <x v="257"/>
    <n v="560"/>
    <s v="Продажа"/>
    <n v="-560"/>
  </r>
  <r>
    <x v="258"/>
    <n v="200"/>
    <s v="Продажа"/>
    <n v="-200"/>
  </r>
  <r>
    <x v="259"/>
    <n v="40"/>
    <s v="Покупка"/>
    <n v="40"/>
  </r>
  <r>
    <x v="259"/>
    <n v="120"/>
    <s v="Покупка"/>
    <n v="120"/>
  </r>
  <r>
    <x v="260"/>
    <n v="720"/>
    <s v="Покупка"/>
    <n v="720"/>
  </r>
  <r>
    <x v="261"/>
    <n v="330"/>
    <s v="Покупка"/>
    <n v="330"/>
  </r>
  <r>
    <x v="261"/>
    <n v="940"/>
    <s v="Продажа"/>
    <n v="-940"/>
  </r>
  <r>
    <x v="262"/>
    <n v="320"/>
    <s v="Покупка"/>
    <n v="320"/>
  </r>
  <r>
    <x v="263"/>
    <n v="160"/>
    <s v="Продажа"/>
    <n v="-160"/>
  </r>
  <r>
    <x v="263"/>
    <n v="610"/>
    <s v="Продажа"/>
    <n v="-610"/>
  </r>
  <r>
    <x v="263"/>
    <n v="250"/>
    <s v="Покупка"/>
    <n v="250"/>
  </r>
  <r>
    <x v="264"/>
    <n v="290"/>
    <s v="Продажа"/>
    <n v="-290"/>
  </r>
  <r>
    <x v="265"/>
    <n v="400"/>
    <s v="Покупка"/>
    <n v="400"/>
  </r>
  <r>
    <x v="266"/>
    <n v="10"/>
    <s v="Покупка"/>
    <n v="10"/>
  </r>
  <r>
    <x v="266"/>
    <n v="640"/>
    <s v="Покупка"/>
    <n v="640"/>
  </r>
  <r>
    <x v="267"/>
    <n v="750"/>
    <s v="Покупка"/>
    <n v="750"/>
  </r>
  <r>
    <x v="268"/>
    <n v="380"/>
    <s v="Покупка"/>
    <n v="380"/>
  </r>
  <r>
    <x v="269"/>
    <n v="2250"/>
    <s v="Продажа"/>
    <n v="-2250"/>
  </r>
  <r>
    <x v="270"/>
    <n v="570"/>
    <s v="Покупка"/>
    <n v="570"/>
  </r>
  <r>
    <x v="270"/>
    <n v="430"/>
    <s v="Продажа"/>
    <n v="-430"/>
  </r>
  <r>
    <x v="271"/>
    <n v="10"/>
    <s v="Продажа"/>
    <n v="-10"/>
  </r>
  <r>
    <x v="272"/>
    <n v="540"/>
    <s v="Покупка"/>
    <n v="540"/>
  </r>
  <r>
    <x v="272"/>
    <n v="150"/>
    <s v="Покупка"/>
    <n v="150"/>
  </r>
  <r>
    <x v="273"/>
    <n v="560"/>
    <s v="Продажа"/>
    <n v="-560"/>
  </r>
  <r>
    <x v="274"/>
    <n v="380"/>
    <s v="Покупка"/>
    <n v="380"/>
  </r>
  <r>
    <x v="274"/>
    <n v="330"/>
    <s v="Покупка"/>
    <n v="330"/>
  </r>
  <r>
    <x v="275"/>
    <n v="500"/>
    <s v="Покупка"/>
    <n v="500"/>
  </r>
  <r>
    <x v="276"/>
    <n v="1360"/>
    <s v="Продажа"/>
    <n v="-1360"/>
  </r>
  <r>
    <x v="276"/>
    <n v="220"/>
    <s v="Покупка"/>
    <n v="220"/>
  </r>
  <r>
    <x v="277"/>
    <n v="120"/>
    <s v="Покупка"/>
    <n v="120"/>
  </r>
  <r>
    <x v="278"/>
    <n v="450"/>
    <s v="Продажа"/>
    <n v="-450"/>
  </r>
  <r>
    <x v="278"/>
    <n v="670"/>
    <s v="Покупка"/>
    <n v="670"/>
  </r>
  <r>
    <x v="278"/>
    <n v="580"/>
    <s v="Продажа"/>
    <n v="-580"/>
  </r>
  <r>
    <x v="279"/>
    <n v="280"/>
    <s v="Покупка"/>
    <n v="280"/>
  </r>
  <r>
    <x v="280"/>
    <n v="690"/>
    <s v="Покупка"/>
    <n v="690"/>
  </r>
  <r>
    <x v="281"/>
    <n v="220"/>
    <s v="Продажа"/>
    <n v="-220"/>
  </r>
  <r>
    <x v="282"/>
    <n v="460"/>
    <s v="Продажа"/>
    <n v="-460"/>
  </r>
  <r>
    <x v="282"/>
    <n v="180"/>
    <s v="Продажа"/>
    <n v="-180"/>
  </r>
  <r>
    <x v="283"/>
    <n v="520"/>
    <s v="Покупка"/>
    <n v="520"/>
  </r>
  <r>
    <x v="284"/>
    <n v="300"/>
    <s v="Покупка"/>
    <n v="300"/>
  </r>
  <r>
    <x v="285"/>
    <n v="170"/>
    <s v="Покупка"/>
    <n v="170"/>
  </r>
  <r>
    <x v="286"/>
    <n v="150"/>
    <s v="Покупка"/>
    <n v="150"/>
  </r>
  <r>
    <x v="287"/>
    <n v="970"/>
    <s v="Продажа"/>
    <n v="-970"/>
  </r>
  <r>
    <x v="288"/>
    <n v="130"/>
    <s v="Продажа"/>
    <n v="-130"/>
  </r>
  <r>
    <x v="289"/>
    <n v="340"/>
    <s v="Покупка"/>
    <n v="340"/>
  </r>
  <r>
    <x v="289"/>
    <n v="50"/>
    <s v="Покупка"/>
    <n v="50"/>
  </r>
  <r>
    <x v="290"/>
    <n v="640"/>
    <s v="Продажа"/>
    <n v="-640"/>
  </r>
  <r>
    <x v="290"/>
    <n v="680"/>
    <s v="Покупка"/>
    <n v="680"/>
  </r>
  <r>
    <x v="291"/>
    <n v="390"/>
    <s v="Покупка"/>
    <n v="390"/>
  </r>
  <r>
    <x v="292"/>
    <n v="110"/>
    <s v="Покупка"/>
    <n v="110"/>
  </r>
  <r>
    <x v="293"/>
    <n v="220"/>
    <s v="Продажа"/>
    <n v="-220"/>
  </r>
  <r>
    <x v="294"/>
    <n v="400"/>
    <s v="Продажа"/>
    <n v="-400"/>
  </r>
  <r>
    <x v="295"/>
    <n v="510"/>
    <s v="Покупка"/>
    <n v="510"/>
  </r>
  <r>
    <x v="295"/>
    <n v="210"/>
    <s v="Продажа"/>
    <n v="-210"/>
  </r>
  <r>
    <x v="296"/>
    <n v="170"/>
    <s v="Продажа"/>
    <n v="-170"/>
  </r>
  <r>
    <x v="296"/>
    <n v="480"/>
    <s v="Продажа"/>
    <n v="-480"/>
  </r>
  <r>
    <x v="297"/>
    <n v="510"/>
    <s v="Покупка"/>
    <n v="510"/>
  </r>
  <r>
    <x v="298"/>
    <n v="480"/>
    <s v="Продажа"/>
    <n v="-480"/>
  </r>
  <r>
    <x v="298"/>
    <n v="90"/>
    <s v="Покупка"/>
    <n v="90"/>
  </r>
  <r>
    <x v="298"/>
    <n v="180"/>
    <s v="Покупка"/>
    <n v="180"/>
  </r>
  <r>
    <x v="298"/>
    <n v="450"/>
    <s v="Продажа"/>
    <n v="-450"/>
  </r>
  <r>
    <x v="299"/>
    <n v="510"/>
    <s v="Покупка"/>
    <n v="510"/>
  </r>
  <r>
    <x v="300"/>
    <n v="390"/>
    <s v="Продажа"/>
    <n v="-390"/>
  </r>
  <r>
    <x v="301"/>
    <n v="390"/>
    <s v="Покупка"/>
    <n v="390"/>
  </r>
  <r>
    <x v="301"/>
    <n v="730"/>
    <s v="Покупка"/>
    <n v="730"/>
  </r>
  <r>
    <x v="302"/>
    <n v="790"/>
    <s v="Продажа"/>
    <n v="-790"/>
  </r>
  <r>
    <x v="303"/>
    <n v="110"/>
    <s v="Покупка"/>
    <n v="110"/>
  </r>
  <r>
    <x v="304"/>
    <n v="280"/>
    <s v="Продажа"/>
    <n v="-280"/>
  </r>
  <r>
    <x v="305"/>
    <n v="70"/>
    <s v="Продажа"/>
    <n v="-70"/>
  </r>
  <r>
    <x v="306"/>
    <n v="170"/>
    <s v="Продажа"/>
    <n v="-170"/>
  </r>
  <r>
    <x v="307"/>
    <n v="530"/>
    <s v="Покупка"/>
    <n v="530"/>
  </r>
  <r>
    <x v="307"/>
    <n v="340"/>
    <s v="Продажа"/>
    <n v="-340"/>
  </r>
  <r>
    <x v="308"/>
    <n v="70"/>
    <s v="Продажа"/>
    <n v="-70"/>
  </r>
  <r>
    <x v="308"/>
    <n v="170"/>
    <s v="Продажа"/>
    <n v="-170"/>
  </r>
  <r>
    <x v="309"/>
    <n v="520"/>
    <s v="Покупка"/>
    <n v="520"/>
  </r>
  <r>
    <x v="309"/>
    <n v="110"/>
    <s v="Продажа"/>
    <n v="-110"/>
  </r>
  <r>
    <x v="310"/>
    <n v="630"/>
    <s v="Покупка"/>
    <n v="630"/>
  </r>
  <r>
    <x v="311"/>
    <n v="420"/>
    <s v="Продажа"/>
    <n v="-420"/>
  </r>
  <r>
    <x v="311"/>
    <n v="130"/>
    <s v="Продажа"/>
    <n v="-130"/>
  </r>
  <r>
    <x v="312"/>
    <n v="300"/>
    <s v="Продажа"/>
    <n v="-300"/>
  </r>
  <r>
    <x v="313"/>
    <n v="290"/>
    <s v="Покупка"/>
    <n v="290"/>
  </r>
  <r>
    <x v="314"/>
    <n v="450"/>
    <s v="Покупка"/>
    <n v="450"/>
  </r>
  <r>
    <x v="315"/>
    <n v="410"/>
    <s v="Продажа"/>
    <n v="-410"/>
  </r>
  <r>
    <x v="316"/>
    <n v="250"/>
    <s v="Продажа"/>
    <n v="-250"/>
  </r>
  <r>
    <x v="316"/>
    <n v="600"/>
    <s v="Покупка"/>
    <n v="600"/>
  </r>
  <r>
    <x v="317"/>
    <n v="570"/>
    <s v="Покупка"/>
    <n v="570"/>
  </r>
  <r>
    <x v="318"/>
    <n v="720"/>
    <s v="Покупка"/>
    <n v="720"/>
  </r>
  <r>
    <x v="318"/>
    <n v="380"/>
    <s v="Продажа"/>
    <n v="-380"/>
  </r>
  <r>
    <x v="319"/>
    <n v="1260"/>
    <s v="Продажа"/>
    <n v="-1260"/>
  </r>
  <r>
    <x v="319"/>
    <n v="690"/>
    <s v="Покупка"/>
    <n v="690"/>
  </r>
  <r>
    <x v="320"/>
    <n v="500"/>
    <s v="Продажа"/>
    <n v="-500"/>
  </r>
  <r>
    <x v="321"/>
    <n v="540"/>
    <s v="Продажа"/>
    <n v="-540"/>
  </r>
  <r>
    <x v="322"/>
    <n v="410"/>
    <s v="Покупка"/>
    <n v="410"/>
  </r>
  <r>
    <x v="323"/>
    <n v="200"/>
    <s v="Покупка"/>
    <n v="200"/>
  </r>
  <r>
    <x v="324"/>
    <n v="530"/>
    <s v="Продажа"/>
    <n v="-530"/>
  </r>
  <r>
    <x v="324"/>
    <n v="350"/>
    <s v="Покупка"/>
    <n v="350"/>
  </r>
  <r>
    <x v="325"/>
    <n v="100"/>
    <s v="Покупка"/>
    <n v="100"/>
  </r>
  <r>
    <x v="326"/>
    <n v="390"/>
    <s v="Продажа"/>
    <n v="-390"/>
  </r>
  <r>
    <x v="327"/>
    <n v="250"/>
    <s v="Продажа"/>
    <n v="-250"/>
  </r>
  <r>
    <x v="327"/>
    <n v="100"/>
    <s v="Продажа"/>
    <n v="-100"/>
  </r>
  <r>
    <x v="328"/>
    <n v="170"/>
    <s v="Покупка"/>
    <n v="170"/>
  </r>
  <r>
    <x v="329"/>
    <n v="260"/>
    <s v="Покупка"/>
    <n v="260"/>
  </r>
  <r>
    <x v="330"/>
    <n v="590"/>
    <s v="Покупка"/>
    <n v="590"/>
  </r>
  <r>
    <x v="330"/>
    <n v="420"/>
    <s v="Продажа"/>
    <n v="-420"/>
  </r>
  <r>
    <x v="331"/>
    <n v="500"/>
    <s v="Продажа"/>
    <n v="-500"/>
  </r>
  <r>
    <x v="332"/>
    <n v="740"/>
    <s v="Покупка"/>
    <n v="740"/>
  </r>
  <r>
    <x v="332"/>
    <n v="510"/>
    <s v="Продажа"/>
    <n v="-510"/>
  </r>
  <r>
    <x v="333"/>
    <n v="380"/>
    <s v="Покупка"/>
    <n v="380"/>
  </r>
  <r>
    <x v="334"/>
    <n v="60"/>
    <s v="Продажа"/>
    <n v="-60"/>
  </r>
  <r>
    <x v="335"/>
    <n v="750"/>
    <s v="Покупка"/>
    <n v="750"/>
  </r>
  <r>
    <x v="335"/>
    <n v="100"/>
    <s v="Покупка"/>
    <n v="100"/>
  </r>
  <r>
    <x v="336"/>
    <n v="400"/>
    <s v="Продажа"/>
    <n v="-400"/>
  </r>
  <r>
    <x v="336"/>
    <n v="1000"/>
    <s v="Продажа"/>
    <n v="-1000"/>
  </r>
  <r>
    <x v="337"/>
    <n v="520"/>
    <s v="Покупка"/>
    <n v="520"/>
  </r>
  <r>
    <x v="337"/>
    <n v="110"/>
    <s v="Покупка"/>
    <n v="110"/>
  </r>
  <r>
    <x v="337"/>
    <n v="120"/>
    <s v="Продажа"/>
    <n v="-120"/>
  </r>
  <r>
    <x v="337"/>
    <n v="130"/>
    <s v="Покупка"/>
    <n v="130"/>
  </r>
  <r>
    <x v="338"/>
    <n v="380"/>
    <s v="Покупка"/>
    <n v="380"/>
  </r>
  <r>
    <x v="339"/>
    <n v="650"/>
    <s v="Продажа"/>
    <n v="-650"/>
  </r>
  <r>
    <x v="339"/>
    <n v="360"/>
    <s v="Покупка"/>
    <n v="360"/>
  </r>
  <r>
    <x v="340"/>
    <n v="440"/>
    <s v="Покупка"/>
    <n v="440"/>
  </r>
  <r>
    <x v="341"/>
    <n v="1100"/>
    <s v="Продажа"/>
    <n v="-1100"/>
  </r>
  <r>
    <x v="342"/>
    <n v="280"/>
    <s v="Покупка"/>
    <n v="280"/>
  </r>
  <r>
    <x v="342"/>
    <n v="260"/>
    <s v="Покупка"/>
    <n v="260"/>
  </r>
  <r>
    <x v="342"/>
    <n v="160"/>
    <s v="Продажа"/>
    <n v="-160"/>
  </r>
  <r>
    <x v="342"/>
    <n v="410"/>
    <s v="Продажа"/>
    <n v="-410"/>
  </r>
  <r>
    <x v="343"/>
    <n v="340"/>
    <s v="Покупка"/>
    <n v="340"/>
  </r>
  <r>
    <x v="344"/>
    <n v="370"/>
    <s v="Продажа"/>
    <n v="-370"/>
  </r>
  <r>
    <x v="345"/>
    <n v="120"/>
    <s v="Продажа"/>
    <n v="-120"/>
  </r>
  <r>
    <x v="57"/>
    <m/>
    <s v="Купон"/>
    <n v="0"/>
  </r>
  <r>
    <x v="117"/>
    <m/>
    <s v="Купон"/>
    <n v="0"/>
  </r>
  <r>
    <x v="346"/>
    <m/>
    <s v="Купон"/>
    <n v="0"/>
  </r>
  <r>
    <x v="227"/>
    <m/>
    <s v="Купон"/>
    <n v="0"/>
  </r>
  <r>
    <x v="347"/>
    <m/>
    <s v="Купон"/>
    <n v="0"/>
  </r>
  <r>
    <x v="348"/>
    <m/>
    <s v="Купон"/>
    <n v="0"/>
  </r>
  <r>
    <x v="349"/>
    <m/>
    <s v="Купон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9FF2-1BC7-DC41-AF78-04DF3B5E231B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1:B352" firstHeaderRow="1" firstDataRow="1" firstDataCol="1"/>
  <pivotFields count="4">
    <pivotField axis="axisRow" compact="0" outline="0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34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34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8"/>
        <item x="343"/>
        <item x="344"/>
        <item x="345"/>
        <item x="349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_net" fld="3" baseField="0" baseItem="0" numFmtId="2"/>
  </dataFields>
  <formats count="12">
    <format dxfId="11">
      <pivotArea outline="0" fieldPosition="0">
        <references count="1">
          <reference field="0" count="1" selected="0">
            <x v="287"/>
          </reference>
        </references>
      </pivotArea>
    </format>
    <format dxfId="10">
      <pivotArea dataOnly="0" labelOnly="1" outline="0" fieldPosition="0">
        <references count="1">
          <reference field="0" count="1">
            <x v="287"/>
          </reference>
        </references>
      </pivotArea>
    </format>
    <format dxfId="9">
      <pivotArea outline="0" fieldPosition="0">
        <references count="1">
          <reference field="0" count="0" selected="0"/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97875-C16D-354C-B381-89455214767C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1:B352" firstHeaderRow="1" firstDataRow="1" firstDataCol="1"/>
  <pivotFields count="4">
    <pivotField axis="axisRow" compact="0" outline="0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34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34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8"/>
        <item x="343"/>
        <item x="344"/>
        <item x="345"/>
        <item x="349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_net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СберБ_БО3R_1day_13102017_20102020" connectionId="1" xr16:uid="{ABCA963A-77CD-9043-8913-EE1E203ECE9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A7735-5242-FA47-A754-5992133D6E30}" name="Таблица1" displayName="Таблица1" ref="A1:D509" totalsRowShown="0">
  <autoFilter ref="A1:D509" xr:uid="{5D9A7735-5242-FA47-A754-5992133D6E30}"/>
  <tableColumns count="4">
    <tableColumn id="1" xr3:uid="{EFBECD2B-0D55-BF4A-ACE5-ED10B8EDB167}" name="Дата" dataDxfId="12"/>
    <tableColumn id="2" xr3:uid="{BEF13259-538D-BA44-9CB4-1FB12609C9E3}" name="Количество"/>
    <tableColumn id="3" xr3:uid="{473550F7-C681-CE4B-88B0-F5906121EE42}" name="Тип сделки"/>
    <tableColumn id="4" xr3:uid="{406A9407-5404-2D42-A905-ECDAF09B8389}" name="Количество_n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0B33-599E-44EE-ADBA-9DD3A8C4F66B}">
  <dimension ref="A1:F509"/>
  <sheetViews>
    <sheetView topLeftCell="A93" workbookViewId="0">
      <selection activeCell="F7" sqref="F7"/>
    </sheetView>
  </sheetViews>
  <sheetFormatPr baseColWidth="10" defaultColWidth="11" defaultRowHeight="16" x14ac:dyDescent="0.2"/>
  <cols>
    <col min="1" max="1" width="12.83203125" customWidth="1"/>
    <col min="2" max="2" width="15.6640625" customWidth="1"/>
    <col min="3" max="3" width="13.5" customWidth="1"/>
    <col min="4" max="4" width="18.33203125" customWidth="1"/>
    <col min="5" max="5" width="11.83203125" customWidth="1"/>
    <col min="6" max="6" width="13.6640625" customWidth="1"/>
    <col min="7" max="7" width="17.1640625" bestFit="1" customWidth="1"/>
    <col min="8" max="8" width="29.5" bestFit="1" customWidth="1"/>
    <col min="9" max="9" width="23.83203125" bestFit="1" customWidth="1"/>
    <col min="10" max="19" width="6.1640625" bestFit="1" customWidth="1"/>
    <col min="20" max="20" width="11.5" bestFit="1" customWidth="1"/>
    <col min="21" max="22" width="5.1640625" bestFit="1" customWidth="1"/>
    <col min="23" max="23" width="8.6640625" bestFit="1" customWidth="1"/>
    <col min="24" max="24" width="6.83203125" bestFit="1" customWidth="1"/>
    <col min="25" max="26" width="5.1640625" bestFit="1" customWidth="1"/>
    <col min="27" max="27" width="9" bestFit="1" customWidth="1"/>
    <col min="28" max="28" width="8" bestFit="1" customWidth="1"/>
    <col min="29" max="30" width="5.1640625" bestFit="1" customWidth="1"/>
    <col min="31" max="31" width="10.1640625" bestFit="1" customWidth="1"/>
    <col min="32" max="32" width="8" bestFit="1" customWidth="1"/>
    <col min="33" max="34" width="5.1640625" bestFit="1" customWidth="1"/>
    <col min="35" max="35" width="10.1640625" bestFit="1" customWidth="1"/>
    <col min="36" max="36" width="6.1640625" bestFit="1" customWidth="1"/>
    <col min="37" max="38" width="5.1640625" bestFit="1" customWidth="1"/>
    <col min="39" max="39" width="8.1640625" bestFit="1" customWidth="1"/>
    <col min="40" max="40" width="7" bestFit="1" customWidth="1"/>
    <col min="41" max="42" width="5.1640625" bestFit="1" customWidth="1"/>
    <col min="43" max="43" width="9.1640625" bestFit="1" customWidth="1"/>
    <col min="44" max="44" width="6.1640625" bestFit="1" customWidth="1"/>
    <col min="45" max="47" width="5.1640625" bestFit="1" customWidth="1"/>
    <col min="48" max="48" width="8.33203125" bestFit="1" customWidth="1"/>
    <col min="49" max="49" width="7.5" bestFit="1" customWidth="1"/>
    <col min="50" max="51" width="5.1640625" bestFit="1" customWidth="1"/>
    <col min="52" max="52" width="9.6640625" bestFit="1" customWidth="1"/>
    <col min="53" max="53" width="6.5" bestFit="1" customWidth="1"/>
    <col min="54" max="55" width="5.1640625" bestFit="1" customWidth="1"/>
    <col min="56" max="56" width="8.6640625" bestFit="1" customWidth="1"/>
    <col min="57" max="57" width="11.5" bestFit="1" customWidth="1"/>
  </cols>
  <sheetData>
    <row r="1" spans="1:6" x14ac:dyDescent="0.2">
      <c r="A1" s="1" t="s">
        <v>0</v>
      </c>
      <c r="B1" s="2" t="s">
        <v>1</v>
      </c>
      <c r="C1" s="3" t="s">
        <v>2</v>
      </c>
      <c r="D1" s="10" t="s">
        <v>366</v>
      </c>
    </row>
    <row r="2" spans="1:6" x14ac:dyDescent="0.2">
      <c r="A2" s="4">
        <v>43021</v>
      </c>
      <c r="B2" s="5">
        <v>290</v>
      </c>
      <c r="C2" t="s">
        <v>3</v>
      </c>
      <c r="D2">
        <f>IF(C2="Покупка", B2, -B2)</f>
        <v>290</v>
      </c>
    </row>
    <row r="3" spans="1:6" x14ac:dyDescent="0.2">
      <c r="A3" s="4">
        <v>43021</v>
      </c>
      <c r="B3" s="5">
        <v>90</v>
      </c>
      <c r="C3" t="s">
        <v>3</v>
      </c>
      <c r="D3">
        <f t="shared" ref="D3:D66" si="0">IF(C3="Покупка", B3, -B3)</f>
        <v>90</v>
      </c>
    </row>
    <row r="4" spans="1:6" x14ac:dyDescent="0.2">
      <c r="A4" s="4">
        <v>43026</v>
      </c>
      <c r="B4" s="5">
        <v>380</v>
      </c>
      <c r="C4" t="s">
        <v>3</v>
      </c>
      <c r="D4">
        <f t="shared" si="0"/>
        <v>380</v>
      </c>
    </row>
    <row r="5" spans="1:6" x14ac:dyDescent="0.2">
      <c r="A5" s="4">
        <v>43027</v>
      </c>
      <c r="B5" s="5">
        <v>570</v>
      </c>
      <c r="C5" t="s">
        <v>3</v>
      </c>
      <c r="D5">
        <f t="shared" si="0"/>
        <v>570</v>
      </c>
    </row>
    <row r="6" spans="1:6" x14ac:dyDescent="0.2">
      <c r="A6" s="4">
        <v>43028</v>
      </c>
      <c r="B6" s="5">
        <v>490</v>
      </c>
      <c r="C6" t="s">
        <v>4</v>
      </c>
      <c r="D6">
        <f t="shared" si="0"/>
        <v>-490</v>
      </c>
      <c r="E6">
        <f>D6+D7</f>
        <v>-1290</v>
      </c>
      <c r="F6">
        <f>D8</f>
        <v>260</v>
      </c>
    </row>
    <row r="7" spans="1:6" x14ac:dyDescent="0.2">
      <c r="A7" s="4">
        <v>43028</v>
      </c>
      <c r="B7" s="5">
        <v>800</v>
      </c>
      <c r="C7" t="s">
        <v>4</v>
      </c>
      <c r="D7">
        <f t="shared" si="0"/>
        <v>-800</v>
      </c>
    </row>
    <row r="8" spans="1:6" x14ac:dyDescent="0.2">
      <c r="A8" s="4">
        <v>43028</v>
      </c>
      <c r="B8" s="5">
        <v>260</v>
      </c>
      <c r="C8" t="s">
        <v>3</v>
      </c>
      <c r="D8">
        <f t="shared" si="0"/>
        <v>260</v>
      </c>
    </row>
    <row r="9" spans="1:6" x14ac:dyDescent="0.2">
      <c r="A9" s="4">
        <v>43031</v>
      </c>
      <c r="B9" s="5">
        <v>230</v>
      </c>
      <c r="C9" t="s">
        <v>3</v>
      </c>
      <c r="D9">
        <f t="shared" si="0"/>
        <v>230</v>
      </c>
    </row>
    <row r="10" spans="1:6" x14ac:dyDescent="0.2">
      <c r="A10" s="4">
        <v>43032</v>
      </c>
      <c r="B10" s="5">
        <v>410</v>
      </c>
      <c r="C10" t="s">
        <v>3</v>
      </c>
      <c r="D10">
        <f t="shared" si="0"/>
        <v>410</v>
      </c>
    </row>
    <row r="11" spans="1:6" x14ac:dyDescent="0.2">
      <c r="A11" s="4">
        <v>43032</v>
      </c>
      <c r="B11" s="5">
        <v>390</v>
      </c>
      <c r="C11" t="s">
        <v>4</v>
      </c>
      <c r="D11">
        <f t="shared" si="0"/>
        <v>-390</v>
      </c>
    </row>
    <row r="12" spans="1:6" x14ac:dyDescent="0.2">
      <c r="A12" s="4">
        <v>43035</v>
      </c>
      <c r="B12" s="5">
        <v>90</v>
      </c>
      <c r="C12" t="s">
        <v>3</v>
      </c>
      <c r="D12">
        <f t="shared" si="0"/>
        <v>90</v>
      </c>
    </row>
    <row r="13" spans="1:6" x14ac:dyDescent="0.2">
      <c r="A13" s="4">
        <v>43035</v>
      </c>
      <c r="B13" s="5">
        <v>100</v>
      </c>
      <c r="C13" t="s">
        <v>4</v>
      </c>
      <c r="D13">
        <f t="shared" si="0"/>
        <v>-100</v>
      </c>
    </row>
    <row r="14" spans="1:6" x14ac:dyDescent="0.2">
      <c r="A14" s="4">
        <v>43041</v>
      </c>
      <c r="B14" s="5">
        <v>700</v>
      </c>
      <c r="C14" t="s">
        <v>3</v>
      </c>
      <c r="D14">
        <f t="shared" si="0"/>
        <v>700</v>
      </c>
    </row>
    <row r="15" spans="1:6" x14ac:dyDescent="0.2">
      <c r="A15" s="4">
        <v>43042</v>
      </c>
      <c r="B15" s="5">
        <v>330</v>
      </c>
      <c r="C15" t="s">
        <v>4</v>
      </c>
      <c r="D15">
        <f t="shared" si="0"/>
        <v>-330</v>
      </c>
    </row>
    <row r="16" spans="1:6" x14ac:dyDescent="0.2">
      <c r="A16" s="4">
        <v>43042</v>
      </c>
      <c r="B16" s="5">
        <v>470</v>
      </c>
      <c r="C16" t="s">
        <v>4</v>
      </c>
      <c r="D16">
        <f t="shared" si="0"/>
        <v>-470</v>
      </c>
    </row>
    <row r="17" spans="1:4" x14ac:dyDescent="0.2">
      <c r="A17" s="4">
        <v>43046</v>
      </c>
      <c r="B17" s="5">
        <v>150</v>
      </c>
      <c r="C17" t="s">
        <v>3</v>
      </c>
      <c r="D17">
        <f t="shared" si="0"/>
        <v>150</v>
      </c>
    </row>
    <row r="18" spans="1:4" x14ac:dyDescent="0.2">
      <c r="A18" s="4">
        <v>43046</v>
      </c>
      <c r="B18" s="5">
        <v>90</v>
      </c>
      <c r="C18" t="s">
        <v>3</v>
      </c>
      <c r="D18">
        <f t="shared" si="0"/>
        <v>90</v>
      </c>
    </row>
    <row r="19" spans="1:4" x14ac:dyDescent="0.2">
      <c r="A19" s="4">
        <v>43049</v>
      </c>
      <c r="B19" s="5">
        <v>30</v>
      </c>
      <c r="C19" t="s">
        <v>3</v>
      </c>
      <c r="D19">
        <f t="shared" si="0"/>
        <v>30</v>
      </c>
    </row>
    <row r="20" spans="1:4" x14ac:dyDescent="0.2">
      <c r="A20" s="4">
        <v>43049</v>
      </c>
      <c r="B20" s="5">
        <v>250</v>
      </c>
      <c r="C20" t="s">
        <v>3</v>
      </c>
      <c r="D20">
        <f t="shared" si="0"/>
        <v>250</v>
      </c>
    </row>
    <row r="21" spans="1:4" x14ac:dyDescent="0.2">
      <c r="A21" s="4">
        <v>43049</v>
      </c>
      <c r="B21" s="5">
        <v>700</v>
      </c>
      <c r="C21" t="s">
        <v>3</v>
      </c>
      <c r="D21">
        <f t="shared" si="0"/>
        <v>700</v>
      </c>
    </row>
    <row r="22" spans="1:4" x14ac:dyDescent="0.2">
      <c r="A22" s="4">
        <v>43053</v>
      </c>
      <c r="B22" s="5">
        <v>620</v>
      </c>
      <c r="C22" t="s">
        <v>4</v>
      </c>
      <c r="D22">
        <f t="shared" si="0"/>
        <v>-620</v>
      </c>
    </row>
    <row r="23" spans="1:4" x14ac:dyDescent="0.2">
      <c r="A23" s="4">
        <v>43055</v>
      </c>
      <c r="B23" s="5">
        <v>920</v>
      </c>
      <c r="C23" t="s">
        <v>4</v>
      </c>
      <c r="D23">
        <f t="shared" si="0"/>
        <v>-920</v>
      </c>
    </row>
    <row r="24" spans="1:4" x14ac:dyDescent="0.2">
      <c r="A24" s="4">
        <v>43056</v>
      </c>
      <c r="B24" s="5">
        <v>80</v>
      </c>
      <c r="C24" t="s">
        <v>4</v>
      </c>
      <c r="D24">
        <f t="shared" si="0"/>
        <v>-80</v>
      </c>
    </row>
    <row r="25" spans="1:4" x14ac:dyDescent="0.2">
      <c r="A25" s="4">
        <v>43056</v>
      </c>
      <c r="B25" s="5">
        <v>330</v>
      </c>
      <c r="C25" t="s">
        <v>3</v>
      </c>
      <c r="D25">
        <f t="shared" si="0"/>
        <v>330</v>
      </c>
    </row>
    <row r="26" spans="1:4" x14ac:dyDescent="0.2">
      <c r="A26" s="4">
        <v>43061</v>
      </c>
      <c r="B26" s="5">
        <v>550</v>
      </c>
      <c r="C26" t="s">
        <v>3</v>
      </c>
      <c r="D26">
        <f t="shared" si="0"/>
        <v>550</v>
      </c>
    </row>
    <row r="27" spans="1:4" x14ac:dyDescent="0.2">
      <c r="A27" s="4">
        <v>43069</v>
      </c>
      <c r="B27" s="5">
        <v>740</v>
      </c>
      <c r="C27" t="s">
        <v>3</v>
      </c>
      <c r="D27">
        <f t="shared" si="0"/>
        <v>740</v>
      </c>
    </row>
    <row r="28" spans="1:4" x14ac:dyDescent="0.2">
      <c r="A28" s="4">
        <v>43070</v>
      </c>
      <c r="B28" s="5">
        <v>1110</v>
      </c>
      <c r="C28" t="s">
        <v>4</v>
      </c>
      <c r="D28">
        <f t="shared" si="0"/>
        <v>-1110</v>
      </c>
    </row>
    <row r="29" spans="1:4" x14ac:dyDescent="0.2">
      <c r="A29" s="4">
        <v>43073</v>
      </c>
      <c r="B29" s="5">
        <v>520</v>
      </c>
      <c r="C29" t="s">
        <v>4</v>
      </c>
      <c r="D29">
        <f t="shared" si="0"/>
        <v>-520</v>
      </c>
    </row>
    <row r="30" spans="1:4" x14ac:dyDescent="0.2">
      <c r="A30" s="4">
        <v>43077</v>
      </c>
      <c r="B30" s="5">
        <v>30</v>
      </c>
      <c r="C30" t="s">
        <v>4</v>
      </c>
      <c r="D30">
        <f t="shared" si="0"/>
        <v>-30</v>
      </c>
    </row>
    <row r="31" spans="1:4" x14ac:dyDescent="0.2">
      <c r="A31" s="4">
        <v>43077</v>
      </c>
      <c r="B31" s="5">
        <v>610</v>
      </c>
      <c r="C31" t="s">
        <v>3</v>
      </c>
      <c r="D31">
        <f t="shared" si="0"/>
        <v>610</v>
      </c>
    </row>
    <row r="32" spans="1:4" x14ac:dyDescent="0.2">
      <c r="A32" s="4">
        <v>43077</v>
      </c>
      <c r="B32" s="5">
        <v>460</v>
      </c>
      <c r="C32" t="s">
        <v>4</v>
      </c>
      <c r="D32">
        <f t="shared" si="0"/>
        <v>-460</v>
      </c>
    </row>
    <row r="33" spans="1:4" x14ac:dyDescent="0.2">
      <c r="A33" s="4">
        <v>43077</v>
      </c>
      <c r="B33" s="5">
        <v>570</v>
      </c>
      <c r="C33" t="s">
        <v>3</v>
      </c>
      <c r="D33">
        <f t="shared" si="0"/>
        <v>570</v>
      </c>
    </row>
    <row r="34" spans="1:4" x14ac:dyDescent="0.2">
      <c r="A34" s="4">
        <v>43080</v>
      </c>
      <c r="B34" s="5">
        <v>60</v>
      </c>
      <c r="C34" t="s">
        <v>3</v>
      </c>
      <c r="D34">
        <f t="shared" si="0"/>
        <v>60</v>
      </c>
    </row>
    <row r="35" spans="1:4" x14ac:dyDescent="0.2">
      <c r="A35" s="4">
        <v>43081</v>
      </c>
      <c r="B35" s="5">
        <v>320</v>
      </c>
      <c r="C35" t="s">
        <v>4</v>
      </c>
      <c r="D35">
        <f t="shared" si="0"/>
        <v>-320</v>
      </c>
    </row>
    <row r="36" spans="1:4" x14ac:dyDescent="0.2">
      <c r="A36" s="4">
        <v>43083</v>
      </c>
      <c r="B36" s="5">
        <v>410</v>
      </c>
      <c r="C36" t="s">
        <v>3</v>
      </c>
      <c r="D36">
        <f t="shared" si="0"/>
        <v>410</v>
      </c>
    </row>
    <row r="37" spans="1:4" x14ac:dyDescent="0.2">
      <c r="A37" s="4">
        <v>43084</v>
      </c>
      <c r="B37" s="5">
        <v>640</v>
      </c>
      <c r="C37" t="s">
        <v>4</v>
      </c>
      <c r="D37">
        <f t="shared" si="0"/>
        <v>-640</v>
      </c>
    </row>
    <row r="38" spans="1:4" x14ac:dyDescent="0.2">
      <c r="A38" s="4">
        <v>43091</v>
      </c>
      <c r="B38" s="5">
        <v>510</v>
      </c>
      <c r="C38" t="s">
        <v>3</v>
      </c>
      <c r="D38">
        <f t="shared" si="0"/>
        <v>510</v>
      </c>
    </row>
    <row r="39" spans="1:4" x14ac:dyDescent="0.2">
      <c r="A39" s="4">
        <v>43095</v>
      </c>
      <c r="B39" s="5">
        <v>40</v>
      </c>
      <c r="C39" t="s">
        <v>3</v>
      </c>
      <c r="D39">
        <f t="shared" si="0"/>
        <v>40</v>
      </c>
    </row>
    <row r="40" spans="1:4" x14ac:dyDescent="0.2">
      <c r="A40" s="4">
        <v>43098</v>
      </c>
      <c r="B40" s="5">
        <v>750</v>
      </c>
      <c r="C40" t="s">
        <v>4</v>
      </c>
      <c r="D40">
        <f t="shared" si="0"/>
        <v>-750</v>
      </c>
    </row>
    <row r="41" spans="1:4" x14ac:dyDescent="0.2">
      <c r="A41" s="4">
        <v>43098</v>
      </c>
      <c r="B41" s="5">
        <v>220</v>
      </c>
      <c r="C41" t="s">
        <v>3</v>
      </c>
      <c r="D41">
        <f t="shared" si="0"/>
        <v>220</v>
      </c>
    </row>
    <row r="42" spans="1:4" x14ac:dyDescent="0.2">
      <c r="A42" s="4">
        <v>43098</v>
      </c>
      <c r="B42" s="5">
        <v>170</v>
      </c>
      <c r="C42" t="s">
        <v>4</v>
      </c>
      <c r="D42">
        <f t="shared" si="0"/>
        <v>-170</v>
      </c>
    </row>
    <row r="43" spans="1:4" x14ac:dyDescent="0.2">
      <c r="A43" s="4">
        <v>43103</v>
      </c>
      <c r="B43" s="5">
        <v>540</v>
      </c>
      <c r="C43" t="s">
        <v>3</v>
      </c>
      <c r="D43">
        <f t="shared" si="0"/>
        <v>540</v>
      </c>
    </row>
    <row r="44" spans="1:4" x14ac:dyDescent="0.2">
      <c r="A44" s="4">
        <v>43105</v>
      </c>
      <c r="B44" s="5">
        <v>620</v>
      </c>
      <c r="C44" t="s">
        <v>4</v>
      </c>
      <c r="D44">
        <f t="shared" si="0"/>
        <v>-620</v>
      </c>
    </row>
    <row r="45" spans="1:4" x14ac:dyDescent="0.2">
      <c r="A45" s="4">
        <v>43112</v>
      </c>
      <c r="B45" s="5">
        <v>50</v>
      </c>
      <c r="C45" t="s">
        <v>3</v>
      </c>
      <c r="D45">
        <f t="shared" si="0"/>
        <v>50</v>
      </c>
    </row>
    <row r="46" spans="1:4" x14ac:dyDescent="0.2">
      <c r="A46" s="4">
        <v>43112</v>
      </c>
      <c r="B46" s="5">
        <v>50</v>
      </c>
      <c r="C46" t="s">
        <v>3</v>
      </c>
      <c r="D46">
        <f t="shared" si="0"/>
        <v>50</v>
      </c>
    </row>
    <row r="47" spans="1:4" x14ac:dyDescent="0.2">
      <c r="A47" s="4">
        <v>43112</v>
      </c>
      <c r="B47" s="5">
        <v>360</v>
      </c>
      <c r="C47" t="s">
        <v>3</v>
      </c>
      <c r="D47">
        <f t="shared" si="0"/>
        <v>360</v>
      </c>
    </row>
    <row r="48" spans="1:4" x14ac:dyDescent="0.2">
      <c r="A48" s="4">
        <v>43123</v>
      </c>
      <c r="B48" s="5">
        <v>290</v>
      </c>
      <c r="C48" t="s">
        <v>4</v>
      </c>
      <c r="D48">
        <f t="shared" si="0"/>
        <v>-290</v>
      </c>
    </row>
    <row r="49" spans="1:4" x14ac:dyDescent="0.2">
      <c r="A49" s="4">
        <v>43124</v>
      </c>
      <c r="B49" s="5">
        <v>390</v>
      </c>
      <c r="C49" t="s">
        <v>3</v>
      </c>
      <c r="D49">
        <f t="shared" si="0"/>
        <v>390</v>
      </c>
    </row>
    <row r="50" spans="1:4" x14ac:dyDescent="0.2">
      <c r="A50" s="4">
        <v>43125</v>
      </c>
      <c r="B50" s="5">
        <v>200</v>
      </c>
      <c r="C50" t="s">
        <v>3</v>
      </c>
      <c r="D50">
        <f t="shared" si="0"/>
        <v>200</v>
      </c>
    </row>
    <row r="51" spans="1:4" x14ac:dyDescent="0.2">
      <c r="A51" s="4">
        <v>43126</v>
      </c>
      <c r="B51" s="5">
        <v>750</v>
      </c>
      <c r="C51" t="s">
        <v>4</v>
      </c>
      <c r="D51">
        <f t="shared" si="0"/>
        <v>-750</v>
      </c>
    </row>
    <row r="52" spans="1:4" x14ac:dyDescent="0.2">
      <c r="A52" s="4">
        <v>43132</v>
      </c>
      <c r="B52" s="5">
        <v>450</v>
      </c>
      <c r="C52" t="s">
        <v>3</v>
      </c>
      <c r="D52">
        <f t="shared" si="0"/>
        <v>450</v>
      </c>
    </row>
    <row r="53" spans="1:4" x14ac:dyDescent="0.2">
      <c r="A53" s="4">
        <v>43140</v>
      </c>
      <c r="B53" s="5">
        <v>390</v>
      </c>
      <c r="C53" t="s">
        <v>4</v>
      </c>
      <c r="D53">
        <f t="shared" si="0"/>
        <v>-390</v>
      </c>
    </row>
    <row r="54" spans="1:4" x14ac:dyDescent="0.2">
      <c r="A54" s="4">
        <v>43140</v>
      </c>
      <c r="B54" s="5">
        <v>350</v>
      </c>
      <c r="C54" t="s">
        <v>3</v>
      </c>
      <c r="D54">
        <f t="shared" si="0"/>
        <v>350</v>
      </c>
    </row>
    <row r="55" spans="1:4" x14ac:dyDescent="0.2">
      <c r="A55" s="4">
        <v>43146</v>
      </c>
      <c r="B55" s="5">
        <v>220</v>
      </c>
      <c r="C55" t="s">
        <v>4</v>
      </c>
      <c r="D55">
        <f t="shared" si="0"/>
        <v>-220</v>
      </c>
    </row>
    <row r="56" spans="1:4" x14ac:dyDescent="0.2">
      <c r="A56" s="4">
        <v>43147</v>
      </c>
      <c r="B56" s="5">
        <v>30</v>
      </c>
      <c r="C56" t="s">
        <v>3</v>
      </c>
      <c r="D56">
        <f t="shared" si="0"/>
        <v>30</v>
      </c>
    </row>
    <row r="57" spans="1:4" x14ac:dyDescent="0.2">
      <c r="A57" s="4">
        <v>43152</v>
      </c>
      <c r="B57" s="5">
        <v>80</v>
      </c>
      <c r="C57" t="s">
        <v>3</v>
      </c>
      <c r="D57">
        <f t="shared" si="0"/>
        <v>80</v>
      </c>
    </row>
    <row r="58" spans="1:4" x14ac:dyDescent="0.2">
      <c r="A58" s="4">
        <v>43153</v>
      </c>
      <c r="B58" s="5">
        <v>90</v>
      </c>
      <c r="C58" t="s">
        <v>4</v>
      </c>
      <c r="D58">
        <f t="shared" si="0"/>
        <v>-90</v>
      </c>
    </row>
    <row r="59" spans="1:4" x14ac:dyDescent="0.2">
      <c r="A59" s="4">
        <v>43161</v>
      </c>
      <c r="B59" s="5">
        <v>360</v>
      </c>
      <c r="C59" t="s">
        <v>3</v>
      </c>
      <c r="D59">
        <f t="shared" si="0"/>
        <v>360</v>
      </c>
    </row>
    <row r="60" spans="1:4" x14ac:dyDescent="0.2">
      <c r="A60" s="4">
        <v>43161</v>
      </c>
      <c r="B60" s="5">
        <v>600</v>
      </c>
      <c r="C60" t="s">
        <v>3</v>
      </c>
      <c r="D60">
        <f t="shared" si="0"/>
        <v>600</v>
      </c>
    </row>
    <row r="61" spans="1:4" x14ac:dyDescent="0.2">
      <c r="A61" s="4">
        <v>43164</v>
      </c>
      <c r="B61" s="5">
        <v>660</v>
      </c>
      <c r="C61" t="s">
        <v>4</v>
      </c>
      <c r="D61">
        <f t="shared" si="0"/>
        <v>-660</v>
      </c>
    </row>
    <row r="62" spans="1:4" x14ac:dyDescent="0.2">
      <c r="A62" s="4">
        <v>43164</v>
      </c>
      <c r="B62" s="5">
        <v>230</v>
      </c>
      <c r="C62" t="s">
        <v>3</v>
      </c>
      <c r="D62">
        <f t="shared" si="0"/>
        <v>230</v>
      </c>
    </row>
    <row r="63" spans="1:4" x14ac:dyDescent="0.2">
      <c r="A63" s="4">
        <v>43166</v>
      </c>
      <c r="B63" s="5">
        <v>570</v>
      </c>
      <c r="C63" t="s">
        <v>3</v>
      </c>
      <c r="D63">
        <f t="shared" si="0"/>
        <v>570</v>
      </c>
    </row>
    <row r="64" spans="1:4" x14ac:dyDescent="0.2">
      <c r="A64" s="4">
        <v>43166</v>
      </c>
      <c r="B64" s="5">
        <v>1000</v>
      </c>
      <c r="C64" t="s">
        <v>4</v>
      </c>
      <c r="D64">
        <f t="shared" si="0"/>
        <v>-1000</v>
      </c>
    </row>
    <row r="65" spans="1:4" x14ac:dyDescent="0.2">
      <c r="A65" s="4">
        <v>43166</v>
      </c>
      <c r="B65" s="5">
        <v>200</v>
      </c>
      <c r="C65" t="s">
        <v>3</v>
      </c>
      <c r="D65">
        <f t="shared" si="0"/>
        <v>200</v>
      </c>
    </row>
    <row r="66" spans="1:4" x14ac:dyDescent="0.2">
      <c r="A66" s="4">
        <v>43168</v>
      </c>
      <c r="B66" s="5">
        <v>320</v>
      </c>
      <c r="C66" t="s">
        <v>3</v>
      </c>
      <c r="D66">
        <f t="shared" si="0"/>
        <v>320</v>
      </c>
    </row>
    <row r="67" spans="1:4" x14ac:dyDescent="0.2">
      <c r="A67" s="4">
        <v>43168</v>
      </c>
      <c r="B67" s="5">
        <v>230</v>
      </c>
      <c r="C67" t="s">
        <v>4</v>
      </c>
      <c r="D67">
        <f t="shared" ref="D67:D130" si="1">IF(C67="Покупка", B67, -B67)</f>
        <v>-230</v>
      </c>
    </row>
    <row r="68" spans="1:4" x14ac:dyDescent="0.2">
      <c r="A68" s="4">
        <v>43168</v>
      </c>
      <c r="B68" s="5">
        <v>110</v>
      </c>
      <c r="C68" t="s">
        <v>3</v>
      </c>
      <c r="D68">
        <f t="shared" si="1"/>
        <v>110</v>
      </c>
    </row>
    <row r="69" spans="1:4" x14ac:dyDescent="0.2">
      <c r="A69" s="4">
        <v>43172</v>
      </c>
      <c r="B69" s="5">
        <v>500</v>
      </c>
      <c r="C69" t="s">
        <v>4</v>
      </c>
      <c r="D69">
        <f t="shared" si="1"/>
        <v>-500</v>
      </c>
    </row>
    <row r="70" spans="1:4" x14ac:dyDescent="0.2">
      <c r="A70" s="4">
        <v>43173</v>
      </c>
      <c r="B70" s="5">
        <v>500</v>
      </c>
      <c r="C70" t="s">
        <v>3</v>
      </c>
      <c r="D70">
        <f t="shared" si="1"/>
        <v>500</v>
      </c>
    </row>
    <row r="71" spans="1:4" x14ac:dyDescent="0.2">
      <c r="A71" s="4">
        <v>43174</v>
      </c>
      <c r="B71" s="5">
        <v>40</v>
      </c>
      <c r="C71" t="s">
        <v>4</v>
      </c>
      <c r="D71">
        <f t="shared" si="1"/>
        <v>-40</v>
      </c>
    </row>
    <row r="72" spans="1:4" x14ac:dyDescent="0.2">
      <c r="A72" s="4">
        <v>43174</v>
      </c>
      <c r="B72" s="5">
        <v>120</v>
      </c>
      <c r="C72" t="s">
        <v>4</v>
      </c>
      <c r="D72">
        <f t="shared" si="1"/>
        <v>-120</v>
      </c>
    </row>
    <row r="73" spans="1:4" x14ac:dyDescent="0.2">
      <c r="A73" s="4">
        <v>43175</v>
      </c>
      <c r="B73" s="5">
        <v>580</v>
      </c>
      <c r="C73" t="s">
        <v>3</v>
      </c>
      <c r="D73">
        <f t="shared" si="1"/>
        <v>580</v>
      </c>
    </row>
    <row r="74" spans="1:4" x14ac:dyDescent="0.2">
      <c r="A74" s="4">
        <v>43175</v>
      </c>
      <c r="B74" s="5">
        <v>290</v>
      </c>
      <c r="C74" t="s">
        <v>4</v>
      </c>
      <c r="D74">
        <f t="shared" si="1"/>
        <v>-290</v>
      </c>
    </row>
    <row r="75" spans="1:4" x14ac:dyDescent="0.2">
      <c r="A75" s="4">
        <v>43178</v>
      </c>
      <c r="B75" s="5">
        <v>420</v>
      </c>
      <c r="C75" t="s">
        <v>3</v>
      </c>
      <c r="D75">
        <f t="shared" si="1"/>
        <v>420</v>
      </c>
    </row>
    <row r="76" spans="1:4" x14ac:dyDescent="0.2">
      <c r="A76" s="4">
        <v>43178</v>
      </c>
      <c r="B76" s="5">
        <v>710</v>
      </c>
      <c r="C76" t="s">
        <v>4</v>
      </c>
      <c r="D76">
        <f t="shared" si="1"/>
        <v>-710</v>
      </c>
    </row>
    <row r="77" spans="1:4" x14ac:dyDescent="0.2">
      <c r="A77" s="4">
        <v>43179</v>
      </c>
      <c r="B77" s="5">
        <v>380</v>
      </c>
      <c r="C77" t="s">
        <v>4</v>
      </c>
      <c r="D77">
        <f t="shared" si="1"/>
        <v>-380</v>
      </c>
    </row>
    <row r="78" spans="1:4" x14ac:dyDescent="0.2">
      <c r="A78" s="4">
        <v>43182</v>
      </c>
      <c r="B78" s="5">
        <v>130</v>
      </c>
      <c r="C78" t="s">
        <v>3</v>
      </c>
      <c r="D78">
        <f t="shared" si="1"/>
        <v>130</v>
      </c>
    </row>
    <row r="79" spans="1:4" x14ac:dyDescent="0.2">
      <c r="A79" s="4">
        <v>43182</v>
      </c>
      <c r="B79" s="5">
        <v>290</v>
      </c>
      <c r="C79" t="s">
        <v>3</v>
      </c>
      <c r="D79">
        <f t="shared" si="1"/>
        <v>290</v>
      </c>
    </row>
    <row r="80" spans="1:4" x14ac:dyDescent="0.2">
      <c r="A80" s="4">
        <v>43182</v>
      </c>
      <c r="B80" s="5">
        <v>590</v>
      </c>
      <c r="C80" t="s">
        <v>3</v>
      </c>
      <c r="D80">
        <f t="shared" si="1"/>
        <v>590</v>
      </c>
    </row>
    <row r="81" spans="1:4" x14ac:dyDescent="0.2">
      <c r="A81" s="4">
        <v>43182</v>
      </c>
      <c r="B81" s="5">
        <v>240</v>
      </c>
      <c r="C81" t="s">
        <v>4</v>
      </c>
      <c r="D81">
        <f t="shared" si="1"/>
        <v>-240</v>
      </c>
    </row>
    <row r="82" spans="1:4" x14ac:dyDescent="0.2">
      <c r="A82" s="4">
        <v>43187</v>
      </c>
      <c r="B82" s="5">
        <v>320</v>
      </c>
      <c r="C82" t="s">
        <v>4</v>
      </c>
      <c r="D82">
        <f t="shared" si="1"/>
        <v>-320</v>
      </c>
    </row>
    <row r="83" spans="1:4" x14ac:dyDescent="0.2">
      <c r="A83" s="4">
        <v>43188</v>
      </c>
      <c r="B83" s="5">
        <v>40</v>
      </c>
      <c r="C83" t="s">
        <v>4</v>
      </c>
      <c r="D83">
        <f t="shared" si="1"/>
        <v>-40</v>
      </c>
    </row>
    <row r="84" spans="1:4" x14ac:dyDescent="0.2">
      <c r="A84" s="4">
        <v>43189</v>
      </c>
      <c r="B84" s="5">
        <v>60</v>
      </c>
      <c r="C84" t="s">
        <v>4</v>
      </c>
      <c r="D84">
        <f t="shared" si="1"/>
        <v>-60</v>
      </c>
    </row>
    <row r="85" spans="1:4" x14ac:dyDescent="0.2">
      <c r="A85" s="4">
        <v>43189</v>
      </c>
      <c r="B85" s="5">
        <v>590</v>
      </c>
      <c r="C85" t="s">
        <v>3</v>
      </c>
      <c r="D85">
        <f t="shared" si="1"/>
        <v>590</v>
      </c>
    </row>
    <row r="86" spans="1:4" x14ac:dyDescent="0.2">
      <c r="A86" s="4">
        <v>43193</v>
      </c>
      <c r="B86" s="5">
        <v>570</v>
      </c>
      <c r="C86" t="s">
        <v>3</v>
      </c>
      <c r="D86">
        <f t="shared" si="1"/>
        <v>570</v>
      </c>
    </row>
    <row r="87" spans="1:4" x14ac:dyDescent="0.2">
      <c r="A87" s="4">
        <v>43193</v>
      </c>
      <c r="B87" s="5">
        <v>1000</v>
      </c>
      <c r="C87" t="s">
        <v>4</v>
      </c>
      <c r="D87">
        <f t="shared" si="1"/>
        <v>-1000</v>
      </c>
    </row>
    <row r="88" spans="1:4" x14ac:dyDescent="0.2">
      <c r="A88" s="4">
        <v>43196</v>
      </c>
      <c r="B88" s="5">
        <v>640</v>
      </c>
      <c r="C88" t="s">
        <v>3</v>
      </c>
      <c r="D88">
        <f t="shared" si="1"/>
        <v>640</v>
      </c>
    </row>
    <row r="89" spans="1:4" x14ac:dyDescent="0.2">
      <c r="A89" s="4">
        <v>43196</v>
      </c>
      <c r="B89" s="5">
        <v>640</v>
      </c>
      <c r="C89" t="s">
        <v>3</v>
      </c>
      <c r="D89">
        <f t="shared" si="1"/>
        <v>640</v>
      </c>
    </row>
    <row r="90" spans="1:4" x14ac:dyDescent="0.2">
      <c r="A90" s="4">
        <v>43200</v>
      </c>
      <c r="B90" s="5">
        <v>1680</v>
      </c>
      <c r="C90" t="s">
        <v>4</v>
      </c>
      <c r="D90">
        <f t="shared" si="1"/>
        <v>-1680</v>
      </c>
    </row>
    <row r="91" spans="1:4" x14ac:dyDescent="0.2">
      <c r="A91" s="4">
        <v>43202</v>
      </c>
      <c r="B91" s="5">
        <v>380</v>
      </c>
      <c r="C91" t="s">
        <v>3</v>
      </c>
      <c r="D91">
        <f t="shared" si="1"/>
        <v>380</v>
      </c>
    </row>
    <row r="92" spans="1:4" x14ac:dyDescent="0.2">
      <c r="A92" s="4">
        <v>43203</v>
      </c>
      <c r="B92" s="5">
        <v>190</v>
      </c>
      <c r="C92" t="s">
        <v>3</v>
      </c>
      <c r="D92">
        <f t="shared" si="1"/>
        <v>190</v>
      </c>
    </row>
    <row r="93" spans="1:4" x14ac:dyDescent="0.2">
      <c r="A93" s="4">
        <v>43203</v>
      </c>
      <c r="B93" s="5">
        <v>220</v>
      </c>
      <c r="C93" t="s">
        <v>3</v>
      </c>
      <c r="D93">
        <f t="shared" si="1"/>
        <v>220</v>
      </c>
    </row>
    <row r="94" spans="1:4" x14ac:dyDescent="0.2">
      <c r="A94" s="4">
        <v>43203</v>
      </c>
      <c r="B94" s="5">
        <v>50</v>
      </c>
      <c r="C94" t="s">
        <v>4</v>
      </c>
      <c r="D94">
        <f t="shared" si="1"/>
        <v>-50</v>
      </c>
    </row>
    <row r="95" spans="1:4" x14ac:dyDescent="0.2">
      <c r="A95" s="4">
        <v>43213</v>
      </c>
      <c r="B95" s="5">
        <v>470</v>
      </c>
      <c r="C95" t="s">
        <v>3</v>
      </c>
      <c r="D95">
        <f t="shared" si="1"/>
        <v>470</v>
      </c>
    </row>
    <row r="96" spans="1:4" x14ac:dyDescent="0.2">
      <c r="A96" s="4">
        <v>43215</v>
      </c>
      <c r="B96" s="5">
        <v>60</v>
      </c>
      <c r="C96" t="s">
        <v>3</v>
      </c>
      <c r="D96">
        <f t="shared" si="1"/>
        <v>60</v>
      </c>
    </row>
    <row r="97" spans="1:4" x14ac:dyDescent="0.2">
      <c r="A97" s="4">
        <v>43220</v>
      </c>
      <c r="B97" s="5">
        <v>740</v>
      </c>
      <c r="C97" t="s">
        <v>3</v>
      </c>
      <c r="D97">
        <f t="shared" si="1"/>
        <v>740</v>
      </c>
    </row>
    <row r="98" spans="1:4" x14ac:dyDescent="0.2">
      <c r="A98" s="4">
        <v>43220</v>
      </c>
      <c r="B98" s="5">
        <v>180</v>
      </c>
      <c r="C98" t="s">
        <v>3</v>
      </c>
      <c r="D98">
        <f t="shared" si="1"/>
        <v>180</v>
      </c>
    </row>
    <row r="99" spans="1:4" x14ac:dyDescent="0.2">
      <c r="A99" s="4">
        <v>43228</v>
      </c>
      <c r="B99" s="5">
        <v>2130</v>
      </c>
      <c r="C99" t="s">
        <v>4</v>
      </c>
      <c r="D99">
        <f t="shared" si="1"/>
        <v>-2130</v>
      </c>
    </row>
    <row r="100" spans="1:4" x14ac:dyDescent="0.2">
      <c r="A100" s="4">
        <v>43230</v>
      </c>
      <c r="B100" s="5">
        <v>310</v>
      </c>
      <c r="C100" t="s">
        <v>4</v>
      </c>
      <c r="D100">
        <f t="shared" si="1"/>
        <v>-310</v>
      </c>
    </row>
    <row r="101" spans="1:4" x14ac:dyDescent="0.2">
      <c r="A101" s="4">
        <v>43231</v>
      </c>
      <c r="B101" s="5">
        <v>530</v>
      </c>
      <c r="C101" t="s">
        <v>3</v>
      </c>
      <c r="D101">
        <f t="shared" si="1"/>
        <v>530</v>
      </c>
    </row>
    <row r="102" spans="1:4" x14ac:dyDescent="0.2">
      <c r="A102" s="4">
        <v>43231</v>
      </c>
      <c r="B102" s="5">
        <v>360</v>
      </c>
      <c r="C102" t="s">
        <v>3</v>
      </c>
      <c r="D102">
        <f t="shared" si="1"/>
        <v>360</v>
      </c>
    </row>
    <row r="103" spans="1:4" x14ac:dyDescent="0.2">
      <c r="A103" s="4">
        <v>43234</v>
      </c>
      <c r="B103" s="5">
        <v>420</v>
      </c>
      <c r="C103" t="s">
        <v>3</v>
      </c>
      <c r="D103">
        <f t="shared" si="1"/>
        <v>420</v>
      </c>
    </row>
    <row r="104" spans="1:4" x14ac:dyDescent="0.2">
      <c r="A104" s="4">
        <v>43234</v>
      </c>
      <c r="B104" s="5">
        <v>330</v>
      </c>
      <c r="C104" t="s">
        <v>4</v>
      </c>
      <c r="D104">
        <f t="shared" si="1"/>
        <v>-330</v>
      </c>
    </row>
    <row r="105" spans="1:4" x14ac:dyDescent="0.2">
      <c r="A105" s="4">
        <v>43238</v>
      </c>
      <c r="B105" s="5">
        <v>660</v>
      </c>
      <c r="C105" t="s">
        <v>4</v>
      </c>
      <c r="D105">
        <f t="shared" si="1"/>
        <v>-660</v>
      </c>
    </row>
    <row r="106" spans="1:4" x14ac:dyDescent="0.2">
      <c r="A106" s="4">
        <v>43238</v>
      </c>
      <c r="B106" s="5">
        <v>280</v>
      </c>
      <c r="C106" t="s">
        <v>3</v>
      </c>
      <c r="D106">
        <f t="shared" si="1"/>
        <v>280</v>
      </c>
    </row>
    <row r="107" spans="1:4" x14ac:dyDescent="0.2">
      <c r="A107" s="4">
        <v>43242</v>
      </c>
      <c r="B107" s="5">
        <v>40</v>
      </c>
      <c r="C107" t="s">
        <v>4</v>
      </c>
      <c r="D107">
        <f t="shared" si="1"/>
        <v>-40</v>
      </c>
    </row>
    <row r="108" spans="1:4" x14ac:dyDescent="0.2">
      <c r="A108" s="4">
        <v>43242</v>
      </c>
      <c r="B108" s="5">
        <v>90</v>
      </c>
      <c r="C108" t="s">
        <v>3</v>
      </c>
      <c r="D108">
        <f t="shared" si="1"/>
        <v>90</v>
      </c>
    </row>
    <row r="109" spans="1:4" x14ac:dyDescent="0.2">
      <c r="A109" s="4">
        <v>43244</v>
      </c>
      <c r="B109" s="5">
        <v>380</v>
      </c>
      <c r="C109" t="s">
        <v>3</v>
      </c>
      <c r="D109">
        <f t="shared" si="1"/>
        <v>380</v>
      </c>
    </row>
    <row r="110" spans="1:4" x14ac:dyDescent="0.2">
      <c r="A110" s="4">
        <v>43250</v>
      </c>
      <c r="B110" s="5">
        <v>400</v>
      </c>
      <c r="C110" t="s">
        <v>4</v>
      </c>
      <c r="D110">
        <f t="shared" si="1"/>
        <v>-400</v>
      </c>
    </row>
    <row r="111" spans="1:4" x14ac:dyDescent="0.2">
      <c r="A111" s="4">
        <v>43252</v>
      </c>
      <c r="B111" s="5">
        <v>680</v>
      </c>
      <c r="C111" t="s">
        <v>3</v>
      </c>
      <c r="D111">
        <f t="shared" si="1"/>
        <v>680</v>
      </c>
    </row>
    <row r="112" spans="1:4" x14ac:dyDescent="0.2">
      <c r="A112" s="4">
        <v>43252</v>
      </c>
      <c r="B112" s="5">
        <v>770</v>
      </c>
      <c r="C112" t="s">
        <v>4</v>
      </c>
      <c r="D112">
        <f t="shared" si="1"/>
        <v>-770</v>
      </c>
    </row>
    <row r="113" spans="1:4" x14ac:dyDescent="0.2">
      <c r="A113" s="4">
        <v>43262</v>
      </c>
      <c r="B113" s="5">
        <v>550</v>
      </c>
      <c r="C113" t="s">
        <v>4</v>
      </c>
      <c r="D113">
        <f t="shared" si="1"/>
        <v>-550</v>
      </c>
    </row>
    <row r="114" spans="1:4" x14ac:dyDescent="0.2">
      <c r="A114" s="4">
        <v>43262</v>
      </c>
      <c r="B114" s="5">
        <v>360</v>
      </c>
      <c r="C114" t="s">
        <v>3</v>
      </c>
      <c r="D114">
        <f t="shared" si="1"/>
        <v>360</v>
      </c>
    </row>
    <row r="115" spans="1:4" x14ac:dyDescent="0.2">
      <c r="A115" s="4">
        <v>43266</v>
      </c>
      <c r="B115" s="5">
        <v>450</v>
      </c>
      <c r="C115" t="s">
        <v>3</v>
      </c>
      <c r="D115">
        <f t="shared" si="1"/>
        <v>450</v>
      </c>
    </row>
    <row r="116" spans="1:4" x14ac:dyDescent="0.2">
      <c r="A116" s="4">
        <v>43269</v>
      </c>
      <c r="B116" s="5">
        <v>310</v>
      </c>
      <c r="C116" t="s">
        <v>3</v>
      </c>
      <c r="D116">
        <f t="shared" si="1"/>
        <v>310</v>
      </c>
    </row>
    <row r="117" spans="1:4" x14ac:dyDescent="0.2">
      <c r="A117" s="4">
        <v>43270</v>
      </c>
      <c r="B117" s="5">
        <v>1010</v>
      </c>
      <c r="C117" t="s">
        <v>4</v>
      </c>
      <c r="D117">
        <f t="shared" si="1"/>
        <v>-1010</v>
      </c>
    </row>
    <row r="118" spans="1:4" x14ac:dyDescent="0.2">
      <c r="A118" s="4">
        <v>43273</v>
      </c>
      <c r="B118" s="5">
        <v>400</v>
      </c>
      <c r="C118" t="s">
        <v>3</v>
      </c>
      <c r="D118">
        <f t="shared" si="1"/>
        <v>400</v>
      </c>
    </row>
    <row r="119" spans="1:4" x14ac:dyDescent="0.2">
      <c r="A119" s="4">
        <v>43273</v>
      </c>
      <c r="B119" s="5">
        <v>600</v>
      </c>
      <c r="C119" t="s">
        <v>3</v>
      </c>
      <c r="D119">
        <f t="shared" si="1"/>
        <v>600</v>
      </c>
    </row>
    <row r="120" spans="1:4" x14ac:dyDescent="0.2">
      <c r="A120" s="4">
        <v>43276</v>
      </c>
      <c r="B120" s="5">
        <v>170</v>
      </c>
      <c r="C120" t="s">
        <v>4</v>
      </c>
      <c r="D120">
        <f t="shared" si="1"/>
        <v>-170</v>
      </c>
    </row>
    <row r="121" spans="1:4" x14ac:dyDescent="0.2">
      <c r="A121" s="4">
        <v>43280</v>
      </c>
      <c r="B121" s="5">
        <v>410</v>
      </c>
      <c r="C121" t="s">
        <v>4</v>
      </c>
      <c r="D121">
        <f t="shared" si="1"/>
        <v>-410</v>
      </c>
    </row>
    <row r="122" spans="1:4" x14ac:dyDescent="0.2">
      <c r="A122" s="4">
        <v>43283</v>
      </c>
      <c r="B122" s="5">
        <v>380</v>
      </c>
      <c r="C122" t="s">
        <v>4</v>
      </c>
      <c r="D122">
        <f t="shared" si="1"/>
        <v>-380</v>
      </c>
    </row>
    <row r="123" spans="1:4" x14ac:dyDescent="0.2">
      <c r="A123" s="4">
        <v>43287</v>
      </c>
      <c r="B123" s="5">
        <v>440</v>
      </c>
      <c r="C123" t="s">
        <v>3</v>
      </c>
      <c r="D123">
        <f t="shared" si="1"/>
        <v>440</v>
      </c>
    </row>
    <row r="124" spans="1:4" x14ac:dyDescent="0.2">
      <c r="A124" s="4">
        <v>43294</v>
      </c>
      <c r="B124" s="5">
        <v>610</v>
      </c>
      <c r="C124" t="s">
        <v>4</v>
      </c>
      <c r="D124">
        <f t="shared" si="1"/>
        <v>-610</v>
      </c>
    </row>
    <row r="125" spans="1:4" x14ac:dyDescent="0.2">
      <c r="A125" s="4">
        <v>43294</v>
      </c>
      <c r="B125" s="5">
        <v>490</v>
      </c>
      <c r="C125" t="s">
        <v>3</v>
      </c>
      <c r="D125">
        <f t="shared" si="1"/>
        <v>490</v>
      </c>
    </row>
    <row r="126" spans="1:4" x14ac:dyDescent="0.2">
      <c r="A126" s="4">
        <v>43294</v>
      </c>
      <c r="B126" s="5">
        <v>210</v>
      </c>
      <c r="C126" t="s">
        <v>3</v>
      </c>
      <c r="D126">
        <f t="shared" si="1"/>
        <v>210</v>
      </c>
    </row>
    <row r="127" spans="1:4" x14ac:dyDescent="0.2">
      <c r="A127" s="4">
        <v>43299</v>
      </c>
      <c r="B127" s="5">
        <v>170</v>
      </c>
      <c r="C127" t="s">
        <v>3</v>
      </c>
      <c r="D127">
        <f t="shared" si="1"/>
        <v>170</v>
      </c>
    </row>
    <row r="128" spans="1:4" x14ac:dyDescent="0.2">
      <c r="A128" s="4">
        <v>43307</v>
      </c>
      <c r="B128" s="5">
        <v>600</v>
      </c>
      <c r="C128" t="s">
        <v>4</v>
      </c>
      <c r="D128">
        <f t="shared" si="1"/>
        <v>-600</v>
      </c>
    </row>
    <row r="129" spans="1:4" x14ac:dyDescent="0.2">
      <c r="A129" s="4">
        <v>43308</v>
      </c>
      <c r="B129" s="5">
        <v>100</v>
      </c>
      <c r="C129" t="s">
        <v>4</v>
      </c>
      <c r="D129">
        <f t="shared" si="1"/>
        <v>-100</v>
      </c>
    </row>
    <row r="130" spans="1:4" x14ac:dyDescent="0.2">
      <c r="A130" s="4">
        <v>43308</v>
      </c>
      <c r="B130" s="5">
        <v>710</v>
      </c>
      <c r="C130" t="s">
        <v>3</v>
      </c>
      <c r="D130">
        <f t="shared" si="1"/>
        <v>710</v>
      </c>
    </row>
    <row r="131" spans="1:4" x14ac:dyDescent="0.2">
      <c r="A131" s="4">
        <v>43311</v>
      </c>
      <c r="B131" s="5">
        <v>10</v>
      </c>
      <c r="C131" t="s">
        <v>4</v>
      </c>
      <c r="D131">
        <f t="shared" ref="D131:D194" si="2">IF(C131="Покупка", B131, -B131)</f>
        <v>-10</v>
      </c>
    </row>
    <row r="132" spans="1:4" x14ac:dyDescent="0.2">
      <c r="A132" s="4">
        <v>43313</v>
      </c>
      <c r="B132" s="5">
        <v>360</v>
      </c>
      <c r="C132" t="s">
        <v>3</v>
      </c>
      <c r="D132">
        <f t="shared" si="2"/>
        <v>360</v>
      </c>
    </row>
    <row r="133" spans="1:4" x14ac:dyDescent="0.2">
      <c r="A133" s="4">
        <v>43313</v>
      </c>
      <c r="B133" s="5">
        <v>540</v>
      </c>
      <c r="C133" t="s">
        <v>3</v>
      </c>
      <c r="D133">
        <f t="shared" si="2"/>
        <v>540</v>
      </c>
    </row>
    <row r="134" spans="1:4" x14ac:dyDescent="0.2">
      <c r="A134" s="4">
        <v>43314</v>
      </c>
      <c r="B134" s="5">
        <v>1370</v>
      </c>
      <c r="C134" t="s">
        <v>4</v>
      </c>
      <c r="D134">
        <f t="shared" si="2"/>
        <v>-1370</v>
      </c>
    </row>
    <row r="135" spans="1:4" x14ac:dyDescent="0.2">
      <c r="A135" s="4">
        <v>43314</v>
      </c>
      <c r="B135" s="5">
        <v>690</v>
      </c>
      <c r="C135" t="s">
        <v>3</v>
      </c>
      <c r="D135">
        <f t="shared" si="2"/>
        <v>690</v>
      </c>
    </row>
    <row r="136" spans="1:4" x14ac:dyDescent="0.2">
      <c r="A136" s="4">
        <v>43315</v>
      </c>
      <c r="B136" s="5">
        <v>810</v>
      </c>
      <c r="C136" t="s">
        <v>4</v>
      </c>
      <c r="D136">
        <f t="shared" si="2"/>
        <v>-810</v>
      </c>
    </row>
    <row r="137" spans="1:4" x14ac:dyDescent="0.2">
      <c r="A137" s="4">
        <v>43315</v>
      </c>
      <c r="B137" s="5">
        <v>100</v>
      </c>
      <c r="C137" t="s">
        <v>4</v>
      </c>
      <c r="D137">
        <f t="shared" si="2"/>
        <v>-100</v>
      </c>
    </row>
    <row r="138" spans="1:4" x14ac:dyDescent="0.2">
      <c r="A138" s="4">
        <v>43318</v>
      </c>
      <c r="B138" s="5">
        <v>60</v>
      </c>
      <c r="C138" t="s">
        <v>3</v>
      </c>
      <c r="D138">
        <f t="shared" si="2"/>
        <v>60</v>
      </c>
    </row>
    <row r="139" spans="1:4" x14ac:dyDescent="0.2">
      <c r="A139" s="4">
        <v>43319</v>
      </c>
      <c r="B139" s="5">
        <v>440</v>
      </c>
      <c r="C139" t="s">
        <v>3</v>
      </c>
      <c r="D139">
        <f t="shared" si="2"/>
        <v>440</v>
      </c>
    </row>
    <row r="140" spans="1:4" x14ac:dyDescent="0.2">
      <c r="A140" s="4">
        <v>43319</v>
      </c>
      <c r="B140" s="5">
        <v>600</v>
      </c>
      <c r="C140" t="s">
        <v>4</v>
      </c>
      <c r="D140">
        <f t="shared" si="2"/>
        <v>-600</v>
      </c>
    </row>
    <row r="141" spans="1:4" x14ac:dyDescent="0.2">
      <c r="A141" s="4">
        <v>43322</v>
      </c>
      <c r="B141" s="5">
        <v>530</v>
      </c>
      <c r="C141" t="s">
        <v>3</v>
      </c>
      <c r="D141">
        <f t="shared" si="2"/>
        <v>530</v>
      </c>
    </row>
    <row r="142" spans="1:4" x14ac:dyDescent="0.2">
      <c r="A142" s="4">
        <v>43326</v>
      </c>
      <c r="B142" s="5">
        <v>610</v>
      </c>
      <c r="C142" t="s">
        <v>3</v>
      </c>
      <c r="D142">
        <f t="shared" si="2"/>
        <v>610</v>
      </c>
    </row>
    <row r="143" spans="1:4" x14ac:dyDescent="0.2">
      <c r="A143" s="4">
        <v>43327</v>
      </c>
      <c r="B143" s="5">
        <v>1070</v>
      </c>
      <c r="C143" t="s">
        <v>4</v>
      </c>
      <c r="D143">
        <f t="shared" si="2"/>
        <v>-1070</v>
      </c>
    </row>
    <row r="144" spans="1:4" x14ac:dyDescent="0.2">
      <c r="A144" s="4">
        <v>43328</v>
      </c>
      <c r="B144" s="5">
        <v>190</v>
      </c>
      <c r="C144" t="s">
        <v>3</v>
      </c>
      <c r="D144">
        <f t="shared" si="2"/>
        <v>190</v>
      </c>
    </row>
    <row r="145" spans="1:4" x14ac:dyDescent="0.2">
      <c r="A145" s="4">
        <v>43329</v>
      </c>
      <c r="B145" s="5">
        <v>530</v>
      </c>
      <c r="C145" t="s">
        <v>3</v>
      </c>
      <c r="D145">
        <f t="shared" si="2"/>
        <v>530</v>
      </c>
    </row>
    <row r="146" spans="1:4" x14ac:dyDescent="0.2">
      <c r="A146" s="4">
        <v>43329</v>
      </c>
      <c r="B146" s="5">
        <v>460</v>
      </c>
      <c r="C146" t="s">
        <v>3</v>
      </c>
      <c r="D146">
        <f t="shared" si="2"/>
        <v>460</v>
      </c>
    </row>
    <row r="147" spans="1:4" x14ac:dyDescent="0.2">
      <c r="A147" s="4">
        <v>43329</v>
      </c>
      <c r="B147" s="5">
        <v>160</v>
      </c>
      <c r="C147" t="s">
        <v>3</v>
      </c>
      <c r="D147">
        <f t="shared" si="2"/>
        <v>160</v>
      </c>
    </row>
    <row r="148" spans="1:4" x14ac:dyDescent="0.2">
      <c r="A148" s="4">
        <v>43332</v>
      </c>
      <c r="B148" s="5">
        <v>1320</v>
      </c>
      <c r="C148" t="s">
        <v>4</v>
      </c>
      <c r="D148">
        <f t="shared" si="2"/>
        <v>-1320</v>
      </c>
    </row>
    <row r="149" spans="1:4" x14ac:dyDescent="0.2">
      <c r="A149" s="4">
        <v>43333</v>
      </c>
      <c r="B149" s="5">
        <v>340</v>
      </c>
      <c r="C149" t="s">
        <v>3</v>
      </c>
      <c r="D149">
        <f t="shared" si="2"/>
        <v>340</v>
      </c>
    </row>
    <row r="150" spans="1:4" x14ac:dyDescent="0.2">
      <c r="A150" s="4">
        <v>43334</v>
      </c>
      <c r="B150" s="5">
        <v>490</v>
      </c>
      <c r="C150" t="s">
        <v>4</v>
      </c>
      <c r="D150">
        <f t="shared" si="2"/>
        <v>-490</v>
      </c>
    </row>
    <row r="151" spans="1:4" x14ac:dyDescent="0.2">
      <c r="A151" s="4">
        <v>43340</v>
      </c>
      <c r="B151" s="5">
        <v>310</v>
      </c>
      <c r="C151" t="s">
        <v>3</v>
      </c>
      <c r="D151">
        <f t="shared" si="2"/>
        <v>310</v>
      </c>
    </row>
    <row r="152" spans="1:4" x14ac:dyDescent="0.2">
      <c r="A152" s="4">
        <v>43341</v>
      </c>
      <c r="B152" s="5">
        <v>110</v>
      </c>
      <c r="C152" t="s">
        <v>3</v>
      </c>
      <c r="D152">
        <f t="shared" si="2"/>
        <v>110</v>
      </c>
    </row>
    <row r="153" spans="1:4" x14ac:dyDescent="0.2">
      <c r="A153" s="4">
        <v>43343</v>
      </c>
      <c r="B153" s="5">
        <v>300</v>
      </c>
      <c r="C153" t="s">
        <v>4</v>
      </c>
      <c r="D153">
        <f t="shared" si="2"/>
        <v>-300</v>
      </c>
    </row>
    <row r="154" spans="1:4" x14ac:dyDescent="0.2">
      <c r="A154" s="4">
        <v>43346</v>
      </c>
      <c r="B154" s="5">
        <v>80</v>
      </c>
      <c r="C154" t="s">
        <v>3</v>
      </c>
      <c r="D154">
        <f t="shared" si="2"/>
        <v>80</v>
      </c>
    </row>
    <row r="155" spans="1:4" x14ac:dyDescent="0.2">
      <c r="A155" s="4">
        <v>43346</v>
      </c>
      <c r="B155" s="5">
        <v>270</v>
      </c>
      <c r="C155" t="s">
        <v>3</v>
      </c>
      <c r="D155">
        <f t="shared" si="2"/>
        <v>270</v>
      </c>
    </row>
    <row r="156" spans="1:4" x14ac:dyDescent="0.2">
      <c r="A156" s="4">
        <v>43346</v>
      </c>
      <c r="B156" s="5">
        <v>350</v>
      </c>
      <c r="C156" t="s">
        <v>3</v>
      </c>
      <c r="D156">
        <f t="shared" si="2"/>
        <v>350</v>
      </c>
    </row>
    <row r="157" spans="1:4" x14ac:dyDescent="0.2">
      <c r="A157" s="4">
        <v>43347</v>
      </c>
      <c r="B157" s="5">
        <v>580</v>
      </c>
      <c r="C157" t="s">
        <v>4</v>
      </c>
      <c r="D157">
        <f t="shared" si="2"/>
        <v>-580</v>
      </c>
    </row>
    <row r="158" spans="1:4" x14ac:dyDescent="0.2">
      <c r="A158" s="4">
        <v>43348</v>
      </c>
      <c r="B158" s="5">
        <v>500</v>
      </c>
      <c r="C158" t="s">
        <v>3</v>
      </c>
      <c r="D158">
        <f t="shared" si="2"/>
        <v>500</v>
      </c>
    </row>
    <row r="159" spans="1:4" x14ac:dyDescent="0.2">
      <c r="A159" s="4">
        <v>43349</v>
      </c>
      <c r="B159" s="5">
        <v>610</v>
      </c>
      <c r="C159" t="s">
        <v>3</v>
      </c>
      <c r="D159">
        <f t="shared" si="2"/>
        <v>610</v>
      </c>
    </row>
    <row r="160" spans="1:4" x14ac:dyDescent="0.2">
      <c r="A160" s="4">
        <v>43349</v>
      </c>
      <c r="B160" s="5">
        <v>1250</v>
      </c>
      <c r="C160" t="s">
        <v>4</v>
      </c>
      <c r="D160">
        <f t="shared" si="2"/>
        <v>-1250</v>
      </c>
    </row>
    <row r="161" spans="1:4" x14ac:dyDescent="0.2">
      <c r="A161" s="4">
        <v>43349</v>
      </c>
      <c r="B161" s="5">
        <v>640</v>
      </c>
      <c r="C161" t="s">
        <v>3</v>
      </c>
      <c r="D161">
        <f t="shared" si="2"/>
        <v>640</v>
      </c>
    </row>
    <row r="162" spans="1:4" x14ac:dyDescent="0.2">
      <c r="A162" s="4">
        <v>43350</v>
      </c>
      <c r="B162" s="5">
        <v>80</v>
      </c>
      <c r="C162" t="s">
        <v>3</v>
      </c>
      <c r="D162">
        <f t="shared" si="2"/>
        <v>80</v>
      </c>
    </row>
    <row r="163" spans="1:4" x14ac:dyDescent="0.2">
      <c r="A163" s="4">
        <v>43355</v>
      </c>
      <c r="B163" s="5">
        <v>690</v>
      </c>
      <c r="C163" t="s">
        <v>3</v>
      </c>
      <c r="D163">
        <f t="shared" si="2"/>
        <v>690</v>
      </c>
    </row>
    <row r="164" spans="1:4" x14ac:dyDescent="0.2">
      <c r="A164" s="4">
        <v>43357</v>
      </c>
      <c r="B164" s="5">
        <v>1060</v>
      </c>
      <c r="C164" t="s">
        <v>4</v>
      </c>
      <c r="D164">
        <f t="shared" si="2"/>
        <v>-1060</v>
      </c>
    </row>
    <row r="165" spans="1:4" x14ac:dyDescent="0.2">
      <c r="A165" s="4">
        <v>43360</v>
      </c>
      <c r="B165" s="5">
        <v>0</v>
      </c>
      <c r="C165" t="s">
        <v>3</v>
      </c>
      <c r="D165">
        <f t="shared" si="2"/>
        <v>0</v>
      </c>
    </row>
    <row r="166" spans="1:4" x14ac:dyDescent="0.2">
      <c r="A166" s="4">
        <v>43361</v>
      </c>
      <c r="B166" s="5">
        <v>400</v>
      </c>
      <c r="C166" t="s">
        <v>3</v>
      </c>
      <c r="D166">
        <f t="shared" si="2"/>
        <v>400</v>
      </c>
    </row>
    <row r="167" spans="1:4" x14ac:dyDescent="0.2">
      <c r="A167" s="4">
        <v>43364</v>
      </c>
      <c r="B167" s="5">
        <v>640</v>
      </c>
      <c r="C167" t="s">
        <v>3</v>
      </c>
      <c r="D167">
        <f t="shared" si="2"/>
        <v>640</v>
      </c>
    </row>
    <row r="168" spans="1:4" x14ac:dyDescent="0.2">
      <c r="A168" s="4">
        <v>43367</v>
      </c>
      <c r="B168" s="5">
        <v>1300</v>
      </c>
      <c r="C168" t="s">
        <v>4</v>
      </c>
      <c r="D168">
        <f t="shared" si="2"/>
        <v>-1300</v>
      </c>
    </row>
    <row r="169" spans="1:4" x14ac:dyDescent="0.2">
      <c r="A169" s="4">
        <v>43368</v>
      </c>
      <c r="B169" s="5">
        <v>60</v>
      </c>
      <c r="C169" t="s">
        <v>3</v>
      </c>
      <c r="D169">
        <f t="shared" si="2"/>
        <v>60</v>
      </c>
    </row>
    <row r="170" spans="1:4" x14ac:dyDescent="0.2">
      <c r="A170" s="4">
        <v>43371</v>
      </c>
      <c r="B170" s="5">
        <v>750</v>
      </c>
      <c r="C170" t="s">
        <v>3</v>
      </c>
      <c r="D170">
        <f t="shared" si="2"/>
        <v>750</v>
      </c>
    </row>
    <row r="171" spans="1:4" x14ac:dyDescent="0.2">
      <c r="A171" s="4">
        <v>43371</v>
      </c>
      <c r="B171" s="5">
        <v>430</v>
      </c>
      <c r="C171" t="s">
        <v>4</v>
      </c>
      <c r="D171">
        <f t="shared" si="2"/>
        <v>-430</v>
      </c>
    </row>
    <row r="172" spans="1:4" x14ac:dyDescent="0.2">
      <c r="A172" s="4">
        <v>43371</v>
      </c>
      <c r="B172" s="5">
        <v>530</v>
      </c>
      <c r="C172" t="s">
        <v>3</v>
      </c>
      <c r="D172">
        <f t="shared" si="2"/>
        <v>530</v>
      </c>
    </row>
    <row r="173" spans="1:4" x14ac:dyDescent="0.2">
      <c r="A173" s="4">
        <v>43378</v>
      </c>
      <c r="B173" s="5">
        <v>1120</v>
      </c>
      <c r="C173" t="s">
        <v>4</v>
      </c>
      <c r="D173">
        <f t="shared" si="2"/>
        <v>-1120</v>
      </c>
    </row>
    <row r="174" spans="1:4" x14ac:dyDescent="0.2">
      <c r="A174" s="4">
        <v>43378</v>
      </c>
      <c r="B174" s="5">
        <v>220</v>
      </c>
      <c r="C174" t="s">
        <v>3</v>
      </c>
      <c r="D174">
        <f t="shared" si="2"/>
        <v>220</v>
      </c>
    </row>
    <row r="175" spans="1:4" x14ac:dyDescent="0.2">
      <c r="A175" s="4">
        <v>43382</v>
      </c>
      <c r="B175" s="5">
        <v>50</v>
      </c>
      <c r="C175" t="s">
        <v>3</v>
      </c>
      <c r="D175">
        <f t="shared" si="2"/>
        <v>50</v>
      </c>
    </row>
    <row r="176" spans="1:4" x14ac:dyDescent="0.2">
      <c r="A176" s="4">
        <v>43383</v>
      </c>
      <c r="B176" s="5">
        <v>20</v>
      </c>
      <c r="C176" t="s">
        <v>4</v>
      </c>
      <c r="D176">
        <f t="shared" si="2"/>
        <v>-20</v>
      </c>
    </row>
    <row r="177" spans="1:4" x14ac:dyDescent="0.2">
      <c r="A177" s="4">
        <v>43384</v>
      </c>
      <c r="B177" s="5">
        <v>540</v>
      </c>
      <c r="C177" t="s">
        <v>3</v>
      </c>
      <c r="D177">
        <f t="shared" si="2"/>
        <v>540</v>
      </c>
    </row>
    <row r="178" spans="1:4" x14ac:dyDescent="0.2">
      <c r="A178" s="4">
        <v>43385</v>
      </c>
      <c r="B178" s="5">
        <v>540</v>
      </c>
      <c r="C178" t="s">
        <v>3</v>
      </c>
      <c r="D178">
        <f t="shared" si="2"/>
        <v>540</v>
      </c>
    </row>
    <row r="179" spans="1:4" x14ac:dyDescent="0.2">
      <c r="A179" s="4">
        <v>43385</v>
      </c>
      <c r="B179" s="5">
        <v>830</v>
      </c>
      <c r="C179" t="s">
        <v>4</v>
      </c>
      <c r="D179">
        <f t="shared" si="2"/>
        <v>-830</v>
      </c>
    </row>
    <row r="180" spans="1:4" x14ac:dyDescent="0.2">
      <c r="A180" s="4">
        <v>43385</v>
      </c>
      <c r="B180" s="5">
        <v>270</v>
      </c>
      <c r="C180" t="s">
        <v>3</v>
      </c>
      <c r="D180">
        <f t="shared" si="2"/>
        <v>270</v>
      </c>
    </row>
    <row r="181" spans="1:4" x14ac:dyDescent="0.2">
      <c r="A181" s="4">
        <v>43388</v>
      </c>
      <c r="B181" s="5">
        <v>80</v>
      </c>
      <c r="C181" t="s">
        <v>3</v>
      </c>
      <c r="D181">
        <f t="shared" si="2"/>
        <v>80</v>
      </c>
    </row>
    <row r="182" spans="1:4" x14ac:dyDescent="0.2">
      <c r="A182" s="4">
        <v>43392</v>
      </c>
      <c r="B182" s="5">
        <v>80</v>
      </c>
      <c r="C182" t="s">
        <v>3</v>
      </c>
      <c r="D182">
        <f t="shared" si="2"/>
        <v>80</v>
      </c>
    </row>
    <row r="183" spans="1:4" x14ac:dyDescent="0.2">
      <c r="A183" s="4">
        <v>43392</v>
      </c>
      <c r="B183" s="5">
        <v>720</v>
      </c>
      <c r="C183" t="s">
        <v>4</v>
      </c>
      <c r="D183">
        <f t="shared" si="2"/>
        <v>-720</v>
      </c>
    </row>
    <row r="184" spans="1:4" x14ac:dyDescent="0.2">
      <c r="A184" s="4">
        <v>43397</v>
      </c>
      <c r="B184" s="5">
        <v>370</v>
      </c>
      <c r="C184" t="s">
        <v>3</v>
      </c>
      <c r="D184">
        <f t="shared" si="2"/>
        <v>370</v>
      </c>
    </row>
    <row r="185" spans="1:4" x14ac:dyDescent="0.2">
      <c r="A185" s="4">
        <v>43399</v>
      </c>
      <c r="B185" s="5">
        <v>340</v>
      </c>
      <c r="C185" t="s">
        <v>4</v>
      </c>
      <c r="D185">
        <f t="shared" si="2"/>
        <v>-340</v>
      </c>
    </row>
    <row r="186" spans="1:4" x14ac:dyDescent="0.2">
      <c r="A186" s="4">
        <v>43402</v>
      </c>
      <c r="B186" s="5">
        <v>590</v>
      </c>
      <c r="C186" t="s">
        <v>3</v>
      </c>
      <c r="D186">
        <f t="shared" si="2"/>
        <v>590</v>
      </c>
    </row>
    <row r="187" spans="1:4" x14ac:dyDescent="0.2">
      <c r="A187" s="4">
        <v>43402</v>
      </c>
      <c r="B187" s="5">
        <v>130</v>
      </c>
      <c r="C187" t="s">
        <v>3</v>
      </c>
      <c r="D187">
        <f t="shared" si="2"/>
        <v>130</v>
      </c>
    </row>
    <row r="188" spans="1:4" x14ac:dyDescent="0.2">
      <c r="A188" s="4">
        <v>43403</v>
      </c>
      <c r="B188" s="5">
        <v>180</v>
      </c>
      <c r="C188" t="s">
        <v>4</v>
      </c>
      <c r="D188">
        <f t="shared" si="2"/>
        <v>-180</v>
      </c>
    </row>
    <row r="189" spans="1:4" x14ac:dyDescent="0.2">
      <c r="A189" s="4">
        <v>43406</v>
      </c>
      <c r="B189" s="5">
        <v>410</v>
      </c>
      <c r="C189" t="s">
        <v>3</v>
      </c>
      <c r="D189">
        <f t="shared" si="2"/>
        <v>410</v>
      </c>
    </row>
    <row r="190" spans="1:4" x14ac:dyDescent="0.2">
      <c r="A190" s="4">
        <v>43410</v>
      </c>
      <c r="B190" s="5">
        <v>610</v>
      </c>
      <c r="C190" t="s">
        <v>3</v>
      </c>
      <c r="D190">
        <f t="shared" si="2"/>
        <v>610</v>
      </c>
    </row>
    <row r="191" spans="1:4" x14ac:dyDescent="0.2">
      <c r="A191" s="4">
        <v>43412</v>
      </c>
      <c r="B191" s="5">
        <v>690</v>
      </c>
      <c r="C191" t="s">
        <v>3</v>
      </c>
      <c r="D191">
        <f t="shared" si="2"/>
        <v>690</v>
      </c>
    </row>
    <row r="192" spans="1:4" x14ac:dyDescent="0.2">
      <c r="A192" s="4">
        <v>43413</v>
      </c>
      <c r="B192" s="5">
        <v>970</v>
      </c>
      <c r="C192" t="s">
        <v>4</v>
      </c>
      <c r="D192">
        <f t="shared" si="2"/>
        <v>-970</v>
      </c>
    </row>
    <row r="193" spans="1:4" x14ac:dyDescent="0.2">
      <c r="A193" s="4">
        <v>43413</v>
      </c>
      <c r="B193" s="5">
        <v>240</v>
      </c>
      <c r="C193" t="s">
        <v>3</v>
      </c>
      <c r="D193">
        <f t="shared" si="2"/>
        <v>240</v>
      </c>
    </row>
    <row r="194" spans="1:4" x14ac:dyDescent="0.2">
      <c r="A194" s="4">
        <v>43420</v>
      </c>
      <c r="B194" s="5">
        <v>610</v>
      </c>
      <c r="C194" t="s">
        <v>3</v>
      </c>
      <c r="D194">
        <f t="shared" si="2"/>
        <v>610</v>
      </c>
    </row>
    <row r="195" spans="1:4" x14ac:dyDescent="0.2">
      <c r="A195" s="4">
        <v>43420</v>
      </c>
      <c r="B195" s="5">
        <v>1320</v>
      </c>
      <c r="C195" t="s">
        <v>4</v>
      </c>
      <c r="D195">
        <f t="shared" ref="D195:D258" si="3">IF(C195="Покупка", B195, -B195)</f>
        <v>-1320</v>
      </c>
    </row>
    <row r="196" spans="1:4" x14ac:dyDescent="0.2">
      <c r="A196" s="4">
        <v>43423</v>
      </c>
      <c r="B196" s="5">
        <v>710</v>
      </c>
      <c r="C196" t="s">
        <v>4</v>
      </c>
      <c r="D196">
        <f t="shared" si="3"/>
        <v>-710</v>
      </c>
    </row>
    <row r="197" spans="1:4" x14ac:dyDescent="0.2">
      <c r="A197" s="4">
        <v>43426</v>
      </c>
      <c r="B197" s="5">
        <v>750</v>
      </c>
      <c r="C197" t="s">
        <v>3</v>
      </c>
      <c r="D197">
        <f t="shared" si="3"/>
        <v>750</v>
      </c>
    </row>
    <row r="198" spans="1:4" x14ac:dyDescent="0.2">
      <c r="A198" s="4">
        <v>43431</v>
      </c>
      <c r="B198" s="5">
        <v>170</v>
      </c>
      <c r="C198" t="s">
        <v>3</v>
      </c>
      <c r="D198">
        <f t="shared" si="3"/>
        <v>170</v>
      </c>
    </row>
    <row r="199" spans="1:4" x14ac:dyDescent="0.2">
      <c r="A199" s="4">
        <v>43433</v>
      </c>
      <c r="B199" s="5">
        <v>780</v>
      </c>
      <c r="C199" t="s">
        <v>4</v>
      </c>
      <c r="D199">
        <f t="shared" si="3"/>
        <v>-780</v>
      </c>
    </row>
    <row r="200" spans="1:4" x14ac:dyDescent="0.2">
      <c r="A200" s="4">
        <v>43433</v>
      </c>
      <c r="B200" s="5">
        <v>660</v>
      </c>
      <c r="C200" t="s">
        <v>3</v>
      </c>
      <c r="D200">
        <f t="shared" si="3"/>
        <v>660</v>
      </c>
    </row>
    <row r="201" spans="1:4" x14ac:dyDescent="0.2">
      <c r="A201" s="4">
        <v>43434</v>
      </c>
      <c r="B201" s="5">
        <v>180</v>
      </c>
      <c r="C201" t="s">
        <v>4</v>
      </c>
      <c r="D201">
        <f t="shared" si="3"/>
        <v>-180</v>
      </c>
    </row>
    <row r="202" spans="1:4" x14ac:dyDescent="0.2">
      <c r="A202" s="4">
        <v>43434</v>
      </c>
      <c r="B202" s="5">
        <v>340</v>
      </c>
      <c r="C202" t="s">
        <v>4</v>
      </c>
      <c r="D202">
        <f t="shared" si="3"/>
        <v>-340</v>
      </c>
    </row>
    <row r="203" spans="1:4" x14ac:dyDescent="0.2">
      <c r="A203" s="4">
        <v>43434</v>
      </c>
      <c r="B203" s="5">
        <v>610</v>
      </c>
      <c r="C203" t="s">
        <v>3</v>
      </c>
      <c r="D203">
        <f t="shared" si="3"/>
        <v>610</v>
      </c>
    </row>
    <row r="204" spans="1:4" x14ac:dyDescent="0.2">
      <c r="A204" s="4">
        <v>43438</v>
      </c>
      <c r="B204" s="5">
        <v>1190</v>
      </c>
      <c r="C204" t="s">
        <v>4</v>
      </c>
      <c r="D204">
        <f t="shared" si="3"/>
        <v>-1190</v>
      </c>
    </row>
    <row r="205" spans="1:4" x14ac:dyDescent="0.2">
      <c r="A205" s="4">
        <v>43440</v>
      </c>
      <c r="B205" s="5">
        <v>280</v>
      </c>
      <c r="C205" t="s">
        <v>3</v>
      </c>
      <c r="D205">
        <f t="shared" si="3"/>
        <v>280</v>
      </c>
    </row>
    <row r="206" spans="1:4" x14ac:dyDescent="0.2">
      <c r="A206" s="4">
        <v>43440</v>
      </c>
      <c r="B206" s="5">
        <v>90</v>
      </c>
      <c r="C206" t="s">
        <v>4</v>
      </c>
      <c r="D206">
        <f t="shared" si="3"/>
        <v>-90</v>
      </c>
    </row>
    <row r="207" spans="1:4" x14ac:dyDescent="0.2">
      <c r="A207" s="4">
        <v>43441</v>
      </c>
      <c r="B207" s="5">
        <v>570</v>
      </c>
      <c r="C207" t="s">
        <v>3</v>
      </c>
      <c r="D207">
        <f t="shared" si="3"/>
        <v>570</v>
      </c>
    </row>
    <row r="208" spans="1:4" x14ac:dyDescent="0.2">
      <c r="A208" s="4">
        <v>43445</v>
      </c>
      <c r="B208" s="5">
        <v>290</v>
      </c>
      <c r="C208" t="s">
        <v>3</v>
      </c>
      <c r="D208">
        <f t="shared" si="3"/>
        <v>290</v>
      </c>
    </row>
    <row r="209" spans="1:4" x14ac:dyDescent="0.2">
      <c r="A209" s="4">
        <v>43445</v>
      </c>
      <c r="B209" s="5">
        <v>190</v>
      </c>
      <c r="C209" t="s">
        <v>4</v>
      </c>
      <c r="D209">
        <f t="shared" si="3"/>
        <v>-190</v>
      </c>
    </row>
    <row r="210" spans="1:4" x14ac:dyDescent="0.2">
      <c r="A210" s="4">
        <v>43448</v>
      </c>
      <c r="B210" s="5">
        <v>310</v>
      </c>
      <c r="C210" t="s">
        <v>4</v>
      </c>
      <c r="D210">
        <f t="shared" si="3"/>
        <v>-310</v>
      </c>
    </row>
    <row r="211" spans="1:4" x14ac:dyDescent="0.2">
      <c r="A211" s="4">
        <v>43452</v>
      </c>
      <c r="B211" s="5">
        <v>580</v>
      </c>
      <c r="C211" t="s">
        <v>3</v>
      </c>
      <c r="D211">
        <f t="shared" si="3"/>
        <v>580</v>
      </c>
    </row>
    <row r="212" spans="1:4" x14ac:dyDescent="0.2">
      <c r="A212" s="4">
        <v>43453</v>
      </c>
      <c r="B212" s="5">
        <v>720</v>
      </c>
      <c r="C212" t="s">
        <v>3</v>
      </c>
      <c r="D212">
        <f t="shared" si="3"/>
        <v>720</v>
      </c>
    </row>
    <row r="213" spans="1:4" x14ac:dyDescent="0.2">
      <c r="A213" s="4">
        <v>43455</v>
      </c>
      <c r="B213" s="5">
        <v>1420</v>
      </c>
      <c r="C213" t="s">
        <v>4</v>
      </c>
      <c r="D213">
        <f t="shared" si="3"/>
        <v>-1420</v>
      </c>
    </row>
    <row r="214" spans="1:4" x14ac:dyDescent="0.2">
      <c r="A214" s="4">
        <v>43455</v>
      </c>
      <c r="B214" s="5">
        <v>730</v>
      </c>
      <c r="C214" t="s">
        <v>3</v>
      </c>
      <c r="D214">
        <f t="shared" si="3"/>
        <v>730</v>
      </c>
    </row>
    <row r="215" spans="1:4" x14ac:dyDescent="0.2">
      <c r="A215" s="4">
        <v>43455</v>
      </c>
      <c r="B215" s="5">
        <v>460</v>
      </c>
      <c r="C215" t="s">
        <v>3</v>
      </c>
      <c r="D215">
        <f t="shared" si="3"/>
        <v>460</v>
      </c>
    </row>
    <row r="216" spans="1:4" x14ac:dyDescent="0.2">
      <c r="A216" s="4">
        <v>43460</v>
      </c>
      <c r="B216" s="5">
        <v>970</v>
      </c>
      <c r="C216" t="s">
        <v>4</v>
      </c>
      <c r="D216">
        <f t="shared" si="3"/>
        <v>-970</v>
      </c>
    </row>
    <row r="217" spans="1:4" x14ac:dyDescent="0.2">
      <c r="A217" s="4">
        <v>43460</v>
      </c>
      <c r="B217" s="5">
        <v>590</v>
      </c>
      <c r="C217" t="s">
        <v>4</v>
      </c>
      <c r="D217">
        <f t="shared" si="3"/>
        <v>-590</v>
      </c>
    </row>
    <row r="218" spans="1:4" x14ac:dyDescent="0.2">
      <c r="A218" s="4">
        <v>43468</v>
      </c>
      <c r="B218" s="5">
        <v>250</v>
      </c>
      <c r="C218" t="s">
        <v>3</v>
      </c>
      <c r="D218">
        <f t="shared" si="3"/>
        <v>250</v>
      </c>
    </row>
    <row r="219" spans="1:4" x14ac:dyDescent="0.2">
      <c r="A219" s="4">
        <v>43474</v>
      </c>
      <c r="B219" s="5">
        <v>50</v>
      </c>
      <c r="C219" t="s">
        <v>3</v>
      </c>
      <c r="D219">
        <f t="shared" si="3"/>
        <v>50</v>
      </c>
    </row>
    <row r="220" spans="1:4" x14ac:dyDescent="0.2">
      <c r="A220" s="4">
        <v>43476</v>
      </c>
      <c r="B220" s="5">
        <v>110</v>
      </c>
      <c r="C220" t="s">
        <v>4</v>
      </c>
      <c r="D220">
        <f t="shared" si="3"/>
        <v>-110</v>
      </c>
    </row>
    <row r="221" spans="1:4" x14ac:dyDescent="0.2">
      <c r="A221" s="4">
        <v>43479</v>
      </c>
      <c r="B221" s="5">
        <v>230</v>
      </c>
      <c r="C221" t="s">
        <v>3</v>
      </c>
      <c r="D221">
        <f t="shared" si="3"/>
        <v>230</v>
      </c>
    </row>
    <row r="222" spans="1:4" x14ac:dyDescent="0.2">
      <c r="A222" s="4">
        <v>43480</v>
      </c>
      <c r="B222" s="5">
        <v>270</v>
      </c>
      <c r="C222" t="s">
        <v>4</v>
      </c>
      <c r="D222">
        <f t="shared" si="3"/>
        <v>-270</v>
      </c>
    </row>
    <row r="223" spans="1:4" x14ac:dyDescent="0.2">
      <c r="A223" s="4">
        <v>43481</v>
      </c>
      <c r="B223" s="5">
        <v>420</v>
      </c>
      <c r="C223" t="s">
        <v>3</v>
      </c>
      <c r="D223">
        <f t="shared" si="3"/>
        <v>420</v>
      </c>
    </row>
    <row r="224" spans="1:4" x14ac:dyDescent="0.2">
      <c r="A224" s="4">
        <v>43481</v>
      </c>
      <c r="B224" s="5">
        <v>490</v>
      </c>
      <c r="C224" t="s">
        <v>3</v>
      </c>
      <c r="D224">
        <f t="shared" si="3"/>
        <v>490</v>
      </c>
    </row>
    <row r="225" spans="1:4" x14ac:dyDescent="0.2">
      <c r="A225" s="4">
        <v>43482</v>
      </c>
      <c r="B225" s="5">
        <v>390</v>
      </c>
      <c r="C225" t="s">
        <v>4</v>
      </c>
      <c r="D225">
        <f t="shared" si="3"/>
        <v>-390</v>
      </c>
    </row>
    <row r="226" spans="1:4" x14ac:dyDescent="0.2">
      <c r="A226" s="4">
        <v>43482</v>
      </c>
      <c r="B226" s="5">
        <v>690</v>
      </c>
      <c r="C226" t="s">
        <v>4</v>
      </c>
      <c r="D226">
        <f t="shared" si="3"/>
        <v>-690</v>
      </c>
    </row>
    <row r="227" spans="1:4" x14ac:dyDescent="0.2">
      <c r="A227" s="4">
        <v>43483</v>
      </c>
      <c r="B227" s="5">
        <v>680</v>
      </c>
      <c r="C227" t="s">
        <v>3</v>
      </c>
      <c r="D227">
        <f t="shared" si="3"/>
        <v>680</v>
      </c>
    </row>
    <row r="228" spans="1:4" x14ac:dyDescent="0.2">
      <c r="A228" s="4">
        <v>43483</v>
      </c>
      <c r="B228" s="5">
        <v>310</v>
      </c>
      <c r="C228" t="s">
        <v>4</v>
      </c>
      <c r="D228">
        <f t="shared" si="3"/>
        <v>-310</v>
      </c>
    </row>
    <row r="229" spans="1:4" x14ac:dyDescent="0.2">
      <c r="A229" s="4">
        <v>43486</v>
      </c>
      <c r="B229" s="5">
        <v>310</v>
      </c>
      <c r="C229" t="s">
        <v>4</v>
      </c>
      <c r="D229">
        <f t="shared" si="3"/>
        <v>-310</v>
      </c>
    </row>
    <row r="230" spans="1:4" x14ac:dyDescent="0.2">
      <c r="A230" s="4">
        <v>43486</v>
      </c>
      <c r="B230" s="5">
        <v>360</v>
      </c>
      <c r="C230" t="s">
        <v>3</v>
      </c>
      <c r="D230">
        <f t="shared" si="3"/>
        <v>360</v>
      </c>
    </row>
    <row r="231" spans="1:4" x14ac:dyDescent="0.2">
      <c r="A231" s="4">
        <v>43489</v>
      </c>
      <c r="B231" s="5">
        <v>540</v>
      </c>
      <c r="C231" t="s">
        <v>3</v>
      </c>
      <c r="D231">
        <f t="shared" si="3"/>
        <v>540</v>
      </c>
    </row>
    <row r="232" spans="1:4" x14ac:dyDescent="0.2">
      <c r="A232" s="4">
        <v>43490</v>
      </c>
      <c r="B232" s="5">
        <v>610</v>
      </c>
      <c r="C232" t="s">
        <v>4</v>
      </c>
      <c r="D232">
        <f t="shared" si="3"/>
        <v>-610</v>
      </c>
    </row>
    <row r="233" spans="1:4" x14ac:dyDescent="0.2">
      <c r="A233" s="4">
        <v>43490</v>
      </c>
      <c r="B233" s="5">
        <v>450</v>
      </c>
      <c r="C233" t="s">
        <v>3</v>
      </c>
      <c r="D233">
        <f t="shared" si="3"/>
        <v>450</v>
      </c>
    </row>
    <row r="234" spans="1:4" x14ac:dyDescent="0.2">
      <c r="A234" s="4">
        <v>43494</v>
      </c>
      <c r="B234" s="5">
        <v>310</v>
      </c>
      <c r="C234" t="s">
        <v>4</v>
      </c>
      <c r="D234">
        <f t="shared" si="3"/>
        <v>-310</v>
      </c>
    </row>
    <row r="235" spans="1:4" x14ac:dyDescent="0.2">
      <c r="A235" s="4">
        <v>43497</v>
      </c>
      <c r="B235" s="5">
        <v>460</v>
      </c>
      <c r="C235" t="s">
        <v>4</v>
      </c>
      <c r="D235">
        <f t="shared" si="3"/>
        <v>-460</v>
      </c>
    </row>
    <row r="236" spans="1:4" x14ac:dyDescent="0.2">
      <c r="A236" s="4">
        <v>43501</v>
      </c>
      <c r="B236" s="5">
        <v>0</v>
      </c>
      <c r="C236" t="s">
        <v>3</v>
      </c>
      <c r="D236">
        <f t="shared" si="3"/>
        <v>0</v>
      </c>
    </row>
    <row r="237" spans="1:4" x14ac:dyDescent="0.2">
      <c r="A237" s="4">
        <v>43501</v>
      </c>
      <c r="B237" s="5">
        <v>560</v>
      </c>
      <c r="C237" t="s">
        <v>3</v>
      </c>
      <c r="D237">
        <f t="shared" si="3"/>
        <v>560</v>
      </c>
    </row>
    <row r="238" spans="1:4" x14ac:dyDescent="0.2">
      <c r="A238" s="4">
        <v>43503</v>
      </c>
      <c r="B238" s="5">
        <v>500</v>
      </c>
      <c r="C238" t="s">
        <v>4</v>
      </c>
      <c r="D238">
        <f t="shared" si="3"/>
        <v>-500</v>
      </c>
    </row>
    <row r="239" spans="1:4" x14ac:dyDescent="0.2">
      <c r="A239" s="4">
        <v>43509</v>
      </c>
      <c r="B239" s="5">
        <v>450</v>
      </c>
      <c r="C239" t="s">
        <v>3</v>
      </c>
      <c r="D239">
        <f t="shared" si="3"/>
        <v>450</v>
      </c>
    </row>
    <row r="240" spans="1:4" x14ac:dyDescent="0.2">
      <c r="A240" s="4">
        <v>43511</v>
      </c>
      <c r="B240" s="5">
        <v>600</v>
      </c>
      <c r="C240" t="s">
        <v>4</v>
      </c>
      <c r="D240">
        <f t="shared" si="3"/>
        <v>-600</v>
      </c>
    </row>
    <row r="241" spans="1:4" x14ac:dyDescent="0.2">
      <c r="A241" s="4">
        <v>43511</v>
      </c>
      <c r="B241" s="5">
        <v>120</v>
      </c>
      <c r="C241" t="s">
        <v>3</v>
      </c>
      <c r="D241">
        <f t="shared" si="3"/>
        <v>120</v>
      </c>
    </row>
    <row r="242" spans="1:4" x14ac:dyDescent="0.2">
      <c r="A242" s="4">
        <v>43518</v>
      </c>
      <c r="B242" s="5">
        <v>590</v>
      </c>
      <c r="C242" t="s">
        <v>3</v>
      </c>
      <c r="D242">
        <f t="shared" si="3"/>
        <v>590</v>
      </c>
    </row>
    <row r="243" spans="1:4" x14ac:dyDescent="0.2">
      <c r="A243" s="4">
        <v>43518</v>
      </c>
      <c r="B243" s="5">
        <v>20</v>
      </c>
      <c r="C243" t="s">
        <v>4</v>
      </c>
      <c r="D243">
        <f t="shared" si="3"/>
        <v>-20</v>
      </c>
    </row>
    <row r="244" spans="1:4" x14ac:dyDescent="0.2">
      <c r="A244" s="4">
        <v>43525</v>
      </c>
      <c r="B244" s="5">
        <v>510</v>
      </c>
      <c r="C244" t="s">
        <v>3</v>
      </c>
      <c r="D244">
        <f t="shared" si="3"/>
        <v>510</v>
      </c>
    </row>
    <row r="245" spans="1:4" x14ac:dyDescent="0.2">
      <c r="A245" s="4">
        <v>43525</v>
      </c>
      <c r="B245" s="5">
        <v>1020</v>
      </c>
      <c r="C245" t="s">
        <v>4</v>
      </c>
      <c r="D245">
        <f t="shared" si="3"/>
        <v>-1020</v>
      </c>
    </row>
    <row r="246" spans="1:4" x14ac:dyDescent="0.2">
      <c r="A246" s="4">
        <v>43530</v>
      </c>
      <c r="B246" s="5">
        <v>650</v>
      </c>
      <c r="C246" t="s">
        <v>3</v>
      </c>
      <c r="D246">
        <f t="shared" si="3"/>
        <v>650</v>
      </c>
    </row>
    <row r="247" spans="1:4" x14ac:dyDescent="0.2">
      <c r="A247" s="4">
        <v>43531</v>
      </c>
      <c r="B247" s="5">
        <v>410</v>
      </c>
      <c r="C247" t="s">
        <v>4</v>
      </c>
      <c r="D247">
        <f t="shared" si="3"/>
        <v>-410</v>
      </c>
    </row>
    <row r="248" spans="1:4" x14ac:dyDescent="0.2">
      <c r="A248" s="4">
        <v>43538</v>
      </c>
      <c r="B248" s="5">
        <v>350</v>
      </c>
      <c r="C248" t="s">
        <v>4</v>
      </c>
      <c r="D248">
        <f t="shared" si="3"/>
        <v>-350</v>
      </c>
    </row>
    <row r="249" spans="1:4" x14ac:dyDescent="0.2">
      <c r="A249" s="4">
        <v>43539</v>
      </c>
      <c r="B249" s="5">
        <v>40</v>
      </c>
      <c r="C249" t="s">
        <v>4</v>
      </c>
      <c r="D249">
        <f t="shared" si="3"/>
        <v>-40</v>
      </c>
    </row>
    <row r="250" spans="1:4" x14ac:dyDescent="0.2">
      <c r="A250" s="4">
        <v>43542</v>
      </c>
      <c r="B250" s="5">
        <v>130</v>
      </c>
      <c r="C250" t="s">
        <v>3</v>
      </c>
      <c r="D250">
        <f t="shared" si="3"/>
        <v>130</v>
      </c>
    </row>
    <row r="251" spans="1:4" x14ac:dyDescent="0.2">
      <c r="A251" s="4">
        <v>43544</v>
      </c>
      <c r="B251" s="5">
        <v>300</v>
      </c>
      <c r="C251" t="s">
        <v>3</v>
      </c>
      <c r="D251">
        <f t="shared" si="3"/>
        <v>300</v>
      </c>
    </row>
    <row r="252" spans="1:4" x14ac:dyDescent="0.2">
      <c r="A252" s="4">
        <v>43546</v>
      </c>
      <c r="B252" s="5">
        <v>570</v>
      </c>
      <c r="C252" t="s">
        <v>3</v>
      </c>
      <c r="D252">
        <f t="shared" si="3"/>
        <v>570</v>
      </c>
    </row>
    <row r="253" spans="1:4" x14ac:dyDescent="0.2">
      <c r="A253" s="4">
        <v>43550</v>
      </c>
      <c r="B253" s="5">
        <v>40</v>
      </c>
      <c r="C253" t="s">
        <v>3</v>
      </c>
      <c r="D253">
        <f t="shared" si="3"/>
        <v>40</v>
      </c>
    </row>
    <row r="254" spans="1:4" x14ac:dyDescent="0.2">
      <c r="A254" s="4">
        <v>43551</v>
      </c>
      <c r="B254" s="5">
        <v>300</v>
      </c>
      <c r="C254" t="s">
        <v>4</v>
      </c>
      <c r="D254">
        <f t="shared" si="3"/>
        <v>-300</v>
      </c>
    </row>
    <row r="255" spans="1:4" x14ac:dyDescent="0.2">
      <c r="A255" s="4">
        <v>43553</v>
      </c>
      <c r="B255" s="5">
        <v>780</v>
      </c>
      <c r="C255" t="s">
        <v>4</v>
      </c>
      <c r="D255">
        <f t="shared" si="3"/>
        <v>-780</v>
      </c>
    </row>
    <row r="256" spans="1:4" x14ac:dyDescent="0.2">
      <c r="A256" s="4">
        <v>43553</v>
      </c>
      <c r="B256" s="5">
        <v>380</v>
      </c>
      <c r="C256" t="s">
        <v>3</v>
      </c>
      <c r="D256">
        <f t="shared" si="3"/>
        <v>380</v>
      </c>
    </row>
    <row r="257" spans="1:4" x14ac:dyDescent="0.2">
      <c r="A257" s="4">
        <v>43557</v>
      </c>
      <c r="B257" s="5">
        <v>220</v>
      </c>
      <c r="C257" t="s">
        <v>3</v>
      </c>
      <c r="D257">
        <f t="shared" si="3"/>
        <v>220</v>
      </c>
    </row>
    <row r="258" spans="1:4" x14ac:dyDescent="0.2">
      <c r="A258" s="4">
        <v>43559</v>
      </c>
      <c r="B258" s="5">
        <v>120</v>
      </c>
      <c r="C258" t="s">
        <v>3</v>
      </c>
      <c r="D258">
        <f t="shared" si="3"/>
        <v>120</v>
      </c>
    </row>
    <row r="259" spans="1:4" x14ac:dyDescent="0.2">
      <c r="A259" s="4">
        <v>43559</v>
      </c>
      <c r="B259" s="5">
        <v>600</v>
      </c>
      <c r="C259" t="s">
        <v>4</v>
      </c>
      <c r="D259">
        <f t="shared" ref="D259:D322" si="4">IF(C259="Покупка", B259, -B259)</f>
        <v>-600</v>
      </c>
    </row>
    <row r="260" spans="1:4" x14ac:dyDescent="0.2">
      <c r="A260" s="4">
        <v>43560</v>
      </c>
      <c r="B260" s="5">
        <v>550</v>
      </c>
      <c r="C260" t="s">
        <v>3</v>
      </c>
      <c r="D260">
        <f t="shared" si="4"/>
        <v>550</v>
      </c>
    </row>
    <row r="261" spans="1:4" x14ac:dyDescent="0.2">
      <c r="A261" s="4">
        <v>43560</v>
      </c>
      <c r="B261" s="5">
        <v>570</v>
      </c>
      <c r="C261" t="s">
        <v>4</v>
      </c>
      <c r="D261">
        <f t="shared" si="4"/>
        <v>-570</v>
      </c>
    </row>
    <row r="262" spans="1:4" x14ac:dyDescent="0.2">
      <c r="A262" s="4">
        <v>43560</v>
      </c>
      <c r="B262" s="5">
        <v>20</v>
      </c>
      <c r="C262" t="s">
        <v>4</v>
      </c>
      <c r="D262">
        <f t="shared" si="4"/>
        <v>-20</v>
      </c>
    </row>
    <row r="263" spans="1:4" x14ac:dyDescent="0.2">
      <c r="A263" s="4">
        <v>43564</v>
      </c>
      <c r="B263" s="5">
        <v>10</v>
      </c>
      <c r="C263" t="s">
        <v>3</v>
      </c>
      <c r="D263">
        <f t="shared" si="4"/>
        <v>10</v>
      </c>
    </row>
    <row r="264" spans="1:4" x14ac:dyDescent="0.2">
      <c r="A264" s="4">
        <v>43565</v>
      </c>
      <c r="B264" s="5">
        <v>370</v>
      </c>
      <c r="C264" t="s">
        <v>3</v>
      </c>
      <c r="D264">
        <f t="shared" si="4"/>
        <v>370</v>
      </c>
    </row>
    <row r="265" spans="1:4" x14ac:dyDescent="0.2">
      <c r="A265" s="4">
        <v>43570</v>
      </c>
      <c r="B265" s="5">
        <v>670</v>
      </c>
      <c r="C265" t="s">
        <v>3</v>
      </c>
      <c r="D265">
        <f t="shared" si="4"/>
        <v>670</v>
      </c>
    </row>
    <row r="266" spans="1:4" x14ac:dyDescent="0.2">
      <c r="A266" s="4">
        <v>43572</v>
      </c>
      <c r="B266" s="5">
        <v>1120</v>
      </c>
      <c r="C266" t="s">
        <v>4</v>
      </c>
      <c r="D266">
        <f t="shared" si="4"/>
        <v>-1120</v>
      </c>
    </row>
    <row r="267" spans="1:4" x14ac:dyDescent="0.2">
      <c r="A267" s="4">
        <v>43574</v>
      </c>
      <c r="B267" s="5">
        <v>510</v>
      </c>
      <c r="C267" t="s">
        <v>3</v>
      </c>
      <c r="D267">
        <f t="shared" si="4"/>
        <v>510</v>
      </c>
    </row>
    <row r="268" spans="1:4" x14ac:dyDescent="0.2">
      <c r="A268" s="4">
        <v>43578</v>
      </c>
      <c r="B268" s="5">
        <v>660</v>
      </c>
      <c r="C268" t="s">
        <v>3</v>
      </c>
      <c r="D268">
        <f t="shared" si="4"/>
        <v>660</v>
      </c>
    </row>
    <row r="269" spans="1:4" x14ac:dyDescent="0.2">
      <c r="A269" s="4">
        <v>43579</v>
      </c>
      <c r="B269" s="5">
        <v>310</v>
      </c>
      <c r="C269" t="s">
        <v>4</v>
      </c>
      <c r="D269">
        <f t="shared" si="4"/>
        <v>-310</v>
      </c>
    </row>
    <row r="270" spans="1:4" x14ac:dyDescent="0.2">
      <c r="A270" s="4">
        <v>43579</v>
      </c>
      <c r="B270" s="5">
        <v>630</v>
      </c>
      <c r="C270" t="s">
        <v>4</v>
      </c>
      <c r="D270">
        <f t="shared" si="4"/>
        <v>-630</v>
      </c>
    </row>
    <row r="271" spans="1:4" x14ac:dyDescent="0.2">
      <c r="A271" s="4">
        <v>43581</v>
      </c>
      <c r="B271" s="5">
        <v>140</v>
      </c>
      <c r="C271" t="s">
        <v>4</v>
      </c>
      <c r="D271">
        <f t="shared" si="4"/>
        <v>-140</v>
      </c>
    </row>
    <row r="272" spans="1:4" x14ac:dyDescent="0.2">
      <c r="A272" s="4">
        <v>43581</v>
      </c>
      <c r="B272" s="5">
        <v>730</v>
      </c>
      <c r="C272" t="s">
        <v>3</v>
      </c>
      <c r="D272">
        <f t="shared" si="4"/>
        <v>730</v>
      </c>
    </row>
    <row r="273" spans="1:4" x14ac:dyDescent="0.2">
      <c r="A273" s="4">
        <v>43585</v>
      </c>
      <c r="B273" s="5">
        <v>160</v>
      </c>
      <c r="C273" t="s">
        <v>4</v>
      </c>
      <c r="D273">
        <f t="shared" si="4"/>
        <v>-160</v>
      </c>
    </row>
    <row r="274" spans="1:4" x14ac:dyDescent="0.2">
      <c r="A274" s="4">
        <v>43587</v>
      </c>
      <c r="B274" s="5">
        <v>220</v>
      </c>
      <c r="C274" t="s">
        <v>3</v>
      </c>
      <c r="D274">
        <f t="shared" si="4"/>
        <v>220</v>
      </c>
    </row>
    <row r="275" spans="1:4" x14ac:dyDescent="0.2">
      <c r="A275" s="4">
        <v>43588</v>
      </c>
      <c r="B275" s="5">
        <v>360</v>
      </c>
      <c r="C275" t="s">
        <v>4</v>
      </c>
      <c r="D275">
        <f t="shared" si="4"/>
        <v>-360</v>
      </c>
    </row>
    <row r="276" spans="1:4" x14ac:dyDescent="0.2">
      <c r="A276" s="4">
        <v>43593</v>
      </c>
      <c r="B276" s="5">
        <v>140</v>
      </c>
      <c r="C276" t="s">
        <v>3</v>
      </c>
      <c r="D276">
        <f t="shared" si="4"/>
        <v>140</v>
      </c>
    </row>
    <row r="277" spans="1:4" x14ac:dyDescent="0.2">
      <c r="A277" s="4">
        <v>43598</v>
      </c>
      <c r="B277" s="5">
        <v>140</v>
      </c>
      <c r="C277" t="s">
        <v>3</v>
      </c>
      <c r="D277">
        <f t="shared" si="4"/>
        <v>140</v>
      </c>
    </row>
    <row r="278" spans="1:4" x14ac:dyDescent="0.2">
      <c r="A278" s="4">
        <v>43599</v>
      </c>
      <c r="B278" s="5">
        <v>280</v>
      </c>
      <c r="C278" t="s">
        <v>4</v>
      </c>
      <c r="D278">
        <f t="shared" si="4"/>
        <v>-280</v>
      </c>
    </row>
    <row r="279" spans="1:4" x14ac:dyDescent="0.2">
      <c r="A279" s="4">
        <v>43600</v>
      </c>
      <c r="B279" s="5">
        <v>230</v>
      </c>
      <c r="C279" t="s">
        <v>4</v>
      </c>
      <c r="D279">
        <f t="shared" si="4"/>
        <v>-230</v>
      </c>
    </row>
    <row r="280" spans="1:4" x14ac:dyDescent="0.2">
      <c r="A280" s="4">
        <v>43601</v>
      </c>
      <c r="B280" s="5">
        <v>550</v>
      </c>
      <c r="C280" t="s">
        <v>3</v>
      </c>
      <c r="D280">
        <f t="shared" si="4"/>
        <v>550</v>
      </c>
    </row>
    <row r="281" spans="1:4" x14ac:dyDescent="0.2">
      <c r="A281" s="4">
        <v>43605</v>
      </c>
      <c r="B281" s="5">
        <v>660</v>
      </c>
      <c r="C281" t="s">
        <v>4</v>
      </c>
      <c r="D281">
        <f t="shared" si="4"/>
        <v>-660</v>
      </c>
    </row>
    <row r="282" spans="1:4" x14ac:dyDescent="0.2">
      <c r="A282" s="4">
        <v>43608</v>
      </c>
      <c r="B282" s="5">
        <v>330</v>
      </c>
      <c r="C282" t="s">
        <v>3</v>
      </c>
      <c r="D282">
        <f t="shared" si="4"/>
        <v>330</v>
      </c>
    </row>
    <row r="283" spans="1:4" x14ac:dyDescent="0.2">
      <c r="A283" s="4">
        <v>43609</v>
      </c>
      <c r="B283" s="5">
        <v>400</v>
      </c>
      <c r="C283" t="s">
        <v>3</v>
      </c>
      <c r="D283">
        <f t="shared" si="4"/>
        <v>400</v>
      </c>
    </row>
    <row r="284" spans="1:4" x14ac:dyDescent="0.2">
      <c r="A284" s="4">
        <v>43615</v>
      </c>
      <c r="B284" s="5">
        <v>30</v>
      </c>
      <c r="C284" t="s">
        <v>3</v>
      </c>
      <c r="D284">
        <f t="shared" si="4"/>
        <v>30</v>
      </c>
    </row>
    <row r="285" spans="1:4" x14ac:dyDescent="0.2">
      <c r="A285" s="4">
        <v>43616</v>
      </c>
      <c r="B285" s="5">
        <v>520</v>
      </c>
      <c r="C285" t="s">
        <v>4</v>
      </c>
      <c r="D285">
        <f t="shared" si="4"/>
        <v>-520</v>
      </c>
    </row>
    <row r="286" spans="1:4" x14ac:dyDescent="0.2">
      <c r="A286" s="4">
        <v>43616</v>
      </c>
      <c r="B286" s="5">
        <v>160</v>
      </c>
      <c r="C286" t="s">
        <v>4</v>
      </c>
      <c r="D286">
        <f t="shared" si="4"/>
        <v>-160</v>
      </c>
    </row>
    <row r="287" spans="1:4" x14ac:dyDescent="0.2">
      <c r="A287" s="4">
        <v>43621</v>
      </c>
      <c r="B287" s="5">
        <v>680</v>
      </c>
      <c r="C287" t="s">
        <v>3</v>
      </c>
      <c r="D287">
        <f t="shared" si="4"/>
        <v>680</v>
      </c>
    </row>
    <row r="288" spans="1:4" x14ac:dyDescent="0.2">
      <c r="A288" s="4">
        <v>43623</v>
      </c>
      <c r="B288" s="5">
        <v>330</v>
      </c>
      <c r="C288" t="s">
        <v>4</v>
      </c>
      <c r="D288">
        <f t="shared" si="4"/>
        <v>-330</v>
      </c>
    </row>
    <row r="289" spans="1:4" x14ac:dyDescent="0.2">
      <c r="A289" s="4">
        <v>43626</v>
      </c>
      <c r="B289" s="5">
        <v>540</v>
      </c>
      <c r="C289" t="s">
        <v>3</v>
      </c>
      <c r="D289">
        <f t="shared" si="4"/>
        <v>540</v>
      </c>
    </row>
    <row r="290" spans="1:4" x14ac:dyDescent="0.2">
      <c r="A290" s="4">
        <v>43626</v>
      </c>
      <c r="B290" s="5">
        <v>520</v>
      </c>
      <c r="C290" t="s">
        <v>3</v>
      </c>
      <c r="D290">
        <f t="shared" si="4"/>
        <v>520</v>
      </c>
    </row>
    <row r="291" spans="1:4" x14ac:dyDescent="0.2">
      <c r="A291" s="4">
        <v>43626</v>
      </c>
      <c r="B291" s="5">
        <v>680</v>
      </c>
      <c r="C291" t="s">
        <v>4</v>
      </c>
      <c r="D291">
        <f t="shared" si="4"/>
        <v>-680</v>
      </c>
    </row>
    <row r="292" spans="1:4" x14ac:dyDescent="0.2">
      <c r="A292" s="4">
        <v>43627</v>
      </c>
      <c r="B292" s="5">
        <v>20</v>
      </c>
      <c r="C292" t="s">
        <v>3</v>
      </c>
      <c r="D292">
        <f t="shared" si="4"/>
        <v>20</v>
      </c>
    </row>
    <row r="293" spans="1:4" x14ac:dyDescent="0.2">
      <c r="A293" s="4">
        <v>43630</v>
      </c>
      <c r="B293" s="5">
        <v>410</v>
      </c>
      <c r="C293" t="s">
        <v>3</v>
      </c>
      <c r="D293">
        <f t="shared" si="4"/>
        <v>410</v>
      </c>
    </row>
    <row r="294" spans="1:4" x14ac:dyDescent="0.2">
      <c r="A294" s="4">
        <v>43630</v>
      </c>
      <c r="B294" s="5">
        <v>670</v>
      </c>
      <c r="C294" t="s">
        <v>3</v>
      </c>
      <c r="D294">
        <f t="shared" si="4"/>
        <v>670</v>
      </c>
    </row>
    <row r="295" spans="1:4" x14ac:dyDescent="0.2">
      <c r="A295" s="4">
        <v>43630</v>
      </c>
      <c r="B295" s="5">
        <v>1750</v>
      </c>
      <c r="C295" t="s">
        <v>4</v>
      </c>
      <c r="D295">
        <f t="shared" si="4"/>
        <v>-1750</v>
      </c>
    </row>
    <row r="296" spans="1:4" x14ac:dyDescent="0.2">
      <c r="A296" s="4">
        <v>43630</v>
      </c>
      <c r="B296" s="5">
        <v>530</v>
      </c>
      <c r="C296" t="s">
        <v>3</v>
      </c>
      <c r="D296">
        <f t="shared" si="4"/>
        <v>530</v>
      </c>
    </row>
    <row r="297" spans="1:4" x14ac:dyDescent="0.2">
      <c r="A297" s="4">
        <v>43637</v>
      </c>
      <c r="B297" s="5">
        <v>750</v>
      </c>
      <c r="C297" t="s">
        <v>3</v>
      </c>
      <c r="D297">
        <f t="shared" si="4"/>
        <v>750</v>
      </c>
    </row>
    <row r="298" spans="1:4" x14ac:dyDescent="0.2">
      <c r="A298" s="4">
        <v>43641</v>
      </c>
      <c r="B298" s="5">
        <v>1180</v>
      </c>
      <c r="C298" t="s">
        <v>4</v>
      </c>
      <c r="D298">
        <f t="shared" si="4"/>
        <v>-1180</v>
      </c>
    </row>
    <row r="299" spans="1:4" x14ac:dyDescent="0.2">
      <c r="A299" s="4">
        <v>43650</v>
      </c>
      <c r="B299" s="5">
        <v>280</v>
      </c>
      <c r="C299" t="s">
        <v>3</v>
      </c>
      <c r="D299">
        <f t="shared" si="4"/>
        <v>280</v>
      </c>
    </row>
    <row r="300" spans="1:4" x14ac:dyDescent="0.2">
      <c r="A300" s="4">
        <v>43654</v>
      </c>
      <c r="B300" s="5">
        <v>80</v>
      </c>
      <c r="C300" t="s">
        <v>4</v>
      </c>
      <c r="D300">
        <f t="shared" si="4"/>
        <v>-80</v>
      </c>
    </row>
    <row r="301" spans="1:4" x14ac:dyDescent="0.2">
      <c r="A301" s="4">
        <v>43655</v>
      </c>
      <c r="B301" s="5">
        <v>440</v>
      </c>
      <c r="C301" t="s">
        <v>3</v>
      </c>
      <c r="D301">
        <f t="shared" si="4"/>
        <v>440</v>
      </c>
    </row>
    <row r="302" spans="1:4" x14ac:dyDescent="0.2">
      <c r="A302" s="4">
        <v>43656</v>
      </c>
      <c r="B302" s="5">
        <v>630</v>
      </c>
      <c r="C302" t="s">
        <v>4</v>
      </c>
      <c r="D302">
        <f t="shared" si="4"/>
        <v>-630</v>
      </c>
    </row>
    <row r="303" spans="1:4" x14ac:dyDescent="0.2">
      <c r="A303" s="4">
        <v>43658</v>
      </c>
      <c r="B303" s="5">
        <v>80</v>
      </c>
      <c r="C303" t="s">
        <v>3</v>
      </c>
      <c r="D303">
        <f t="shared" si="4"/>
        <v>80</v>
      </c>
    </row>
    <row r="304" spans="1:4" x14ac:dyDescent="0.2">
      <c r="A304" s="4">
        <v>43664</v>
      </c>
      <c r="B304" s="5">
        <v>580</v>
      </c>
      <c r="C304" t="s">
        <v>3</v>
      </c>
      <c r="D304">
        <f t="shared" si="4"/>
        <v>580</v>
      </c>
    </row>
    <row r="305" spans="1:4" x14ac:dyDescent="0.2">
      <c r="A305" s="4">
        <v>43665</v>
      </c>
      <c r="B305" s="5">
        <v>720</v>
      </c>
      <c r="C305" t="s">
        <v>4</v>
      </c>
      <c r="D305">
        <f t="shared" si="4"/>
        <v>-720</v>
      </c>
    </row>
    <row r="306" spans="1:4" x14ac:dyDescent="0.2">
      <c r="A306" s="4">
        <v>43665</v>
      </c>
      <c r="B306" s="5">
        <v>730</v>
      </c>
      <c r="C306" t="s">
        <v>3</v>
      </c>
      <c r="D306">
        <f t="shared" si="4"/>
        <v>730</v>
      </c>
    </row>
    <row r="307" spans="1:4" x14ac:dyDescent="0.2">
      <c r="A307" s="4">
        <v>43669</v>
      </c>
      <c r="B307" s="5">
        <v>480</v>
      </c>
      <c r="C307" t="s">
        <v>3</v>
      </c>
      <c r="D307">
        <f t="shared" si="4"/>
        <v>480</v>
      </c>
    </row>
    <row r="308" spans="1:4" x14ac:dyDescent="0.2">
      <c r="A308" s="4">
        <v>43676</v>
      </c>
      <c r="B308" s="5">
        <v>1540</v>
      </c>
      <c r="C308" t="s">
        <v>4</v>
      </c>
      <c r="D308">
        <f t="shared" si="4"/>
        <v>-1540</v>
      </c>
    </row>
    <row r="309" spans="1:4" x14ac:dyDescent="0.2">
      <c r="A309" s="4">
        <v>43676</v>
      </c>
      <c r="B309" s="5">
        <v>210</v>
      </c>
      <c r="C309" t="s">
        <v>3</v>
      </c>
      <c r="D309">
        <f t="shared" si="4"/>
        <v>210</v>
      </c>
    </row>
    <row r="310" spans="1:4" x14ac:dyDescent="0.2">
      <c r="A310" s="4">
        <v>43685</v>
      </c>
      <c r="B310" s="5">
        <v>650</v>
      </c>
      <c r="C310" t="s">
        <v>3</v>
      </c>
      <c r="D310">
        <f t="shared" si="4"/>
        <v>650</v>
      </c>
    </row>
    <row r="311" spans="1:4" x14ac:dyDescent="0.2">
      <c r="A311" s="4">
        <v>43686</v>
      </c>
      <c r="B311" s="5">
        <v>530</v>
      </c>
      <c r="C311" t="s">
        <v>4</v>
      </c>
      <c r="D311">
        <f t="shared" si="4"/>
        <v>-530</v>
      </c>
    </row>
    <row r="312" spans="1:4" x14ac:dyDescent="0.2">
      <c r="A312" s="4">
        <v>43686</v>
      </c>
      <c r="B312" s="5">
        <v>570</v>
      </c>
      <c r="C312" t="s">
        <v>3</v>
      </c>
      <c r="D312">
        <f t="shared" si="4"/>
        <v>570</v>
      </c>
    </row>
    <row r="313" spans="1:4" x14ac:dyDescent="0.2">
      <c r="A313" s="4">
        <v>43696</v>
      </c>
      <c r="B313" s="5">
        <v>580</v>
      </c>
      <c r="C313" t="s">
        <v>3</v>
      </c>
      <c r="D313">
        <f t="shared" si="4"/>
        <v>580</v>
      </c>
    </row>
    <row r="314" spans="1:4" x14ac:dyDescent="0.2">
      <c r="A314" s="4">
        <v>43705</v>
      </c>
      <c r="B314" s="5">
        <v>460</v>
      </c>
      <c r="C314" t="s">
        <v>4</v>
      </c>
      <c r="D314">
        <f t="shared" si="4"/>
        <v>-460</v>
      </c>
    </row>
    <row r="315" spans="1:4" x14ac:dyDescent="0.2">
      <c r="A315" s="4">
        <v>43706</v>
      </c>
      <c r="B315" s="5">
        <v>140</v>
      </c>
      <c r="C315" t="s">
        <v>4</v>
      </c>
      <c r="D315">
        <f t="shared" si="4"/>
        <v>-140</v>
      </c>
    </row>
    <row r="316" spans="1:4" x14ac:dyDescent="0.2">
      <c r="A316" s="4">
        <v>43707</v>
      </c>
      <c r="B316" s="5">
        <v>40</v>
      </c>
      <c r="C316" t="s">
        <v>4</v>
      </c>
      <c r="D316">
        <f t="shared" si="4"/>
        <v>-40</v>
      </c>
    </row>
    <row r="317" spans="1:4" x14ac:dyDescent="0.2">
      <c r="A317" s="4">
        <v>43710</v>
      </c>
      <c r="B317" s="5">
        <v>340</v>
      </c>
      <c r="C317" t="s">
        <v>4</v>
      </c>
      <c r="D317">
        <f t="shared" si="4"/>
        <v>-340</v>
      </c>
    </row>
    <row r="318" spans="1:4" x14ac:dyDescent="0.2">
      <c r="A318" s="4">
        <v>43710</v>
      </c>
      <c r="B318" s="5">
        <v>340</v>
      </c>
      <c r="C318" t="s">
        <v>4</v>
      </c>
      <c r="D318">
        <f t="shared" si="4"/>
        <v>-340</v>
      </c>
    </row>
    <row r="319" spans="1:4" x14ac:dyDescent="0.2">
      <c r="A319" s="4">
        <v>43714</v>
      </c>
      <c r="B319" s="5">
        <v>570</v>
      </c>
      <c r="C319" t="s">
        <v>3</v>
      </c>
      <c r="D319">
        <f t="shared" si="4"/>
        <v>570</v>
      </c>
    </row>
    <row r="320" spans="1:4" x14ac:dyDescent="0.2">
      <c r="A320" s="4">
        <v>43721</v>
      </c>
      <c r="B320" s="5">
        <v>660</v>
      </c>
      <c r="C320" t="s">
        <v>4</v>
      </c>
      <c r="D320">
        <f t="shared" si="4"/>
        <v>-660</v>
      </c>
    </row>
    <row r="321" spans="1:4" x14ac:dyDescent="0.2">
      <c r="A321" s="4">
        <v>43721</v>
      </c>
      <c r="B321" s="5">
        <v>160</v>
      </c>
      <c r="C321" t="s">
        <v>4</v>
      </c>
      <c r="D321">
        <f t="shared" si="4"/>
        <v>-160</v>
      </c>
    </row>
    <row r="322" spans="1:4" x14ac:dyDescent="0.2">
      <c r="A322" s="4">
        <v>43721</v>
      </c>
      <c r="B322" s="5">
        <v>690</v>
      </c>
      <c r="C322" t="s">
        <v>3</v>
      </c>
      <c r="D322">
        <f t="shared" si="4"/>
        <v>690</v>
      </c>
    </row>
    <row r="323" spans="1:4" x14ac:dyDescent="0.2">
      <c r="A323" s="4">
        <v>43724</v>
      </c>
      <c r="B323" s="5">
        <v>730</v>
      </c>
      <c r="C323" t="s">
        <v>3</v>
      </c>
      <c r="D323">
        <f t="shared" ref="D323:D386" si="5">IF(C323="Покупка", B323, -B323)</f>
        <v>730</v>
      </c>
    </row>
    <row r="324" spans="1:4" x14ac:dyDescent="0.2">
      <c r="A324" s="4">
        <v>43724</v>
      </c>
      <c r="B324" s="5">
        <v>750</v>
      </c>
      <c r="C324" t="s">
        <v>3</v>
      </c>
      <c r="D324">
        <f t="shared" si="5"/>
        <v>750</v>
      </c>
    </row>
    <row r="325" spans="1:4" x14ac:dyDescent="0.2">
      <c r="A325" s="4">
        <v>43725</v>
      </c>
      <c r="B325" s="5">
        <v>790</v>
      </c>
      <c r="C325" t="s">
        <v>4</v>
      </c>
      <c r="D325">
        <f t="shared" si="5"/>
        <v>-790</v>
      </c>
    </row>
    <row r="326" spans="1:4" x14ac:dyDescent="0.2">
      <c r="A326" s="4">
        <v>43733</v>
      </c>
      <c r="B326" s="5">
        <v>1280</v>
      </c>
      <c r="C326" t="s">
        <v>4</v>
      </c>
      <c r="D326">
        <f t="shared" si="5"/>
        <v>-1280</v>
      </c>
    </row>
    <row r="327" spans="1:4" x14ac:dyDescent="0.2">
      <c r="A327" s="4">
        <v>43734</v>
      </c>
      <c r="B327" s="5">
        <v>580</v>
      </c>
      <c r="C327" t="s">
        <v>3</v>
      </c>
      <c r="D327">
        <f t="shared" si="5"/>
        <v>580</v>
      </c>
    </row>
    <row r="328" spans="1:4" x14ac:dyDescent="0.2">
      <c r="A328" s="4">
        <v>43746</v>
      </c>
      <c r="B328" s="5">
        <v>610</v>
      </c>
      <c r="C328" t="s">
        <v>4</v>
      </c>
      <c r="D328">
        <f t="shared" si="5"/>
        <v>-610</v>
      </c>
    </row>
    <row r="329" spans="1:4" x14ac:dyDescent="0.2">
      <c r="A329" s="4">
        <v>43748</v>
      </c>
      <c r="B329" s="5">
        <v>490</v>
      </c>
      <c r="C329" t="s">
        <v>3</v>
      </c>
      <c r="D329">
        <f t="shared" si="5"/>
        <v>490</v>
      </c>
    </row>
    <row r="330" spans="1:4" x14ac:dyDescent="0.2">
      <c r="A330" s="4">
        <v>43748</v>
      </c>
      <c r="B330" s="5">
        <v>70</v>
      </c>
      <c r="C330" t="s">
        <v>4</v>
      </c>
      <c r="D330">
        <f t="shared" si="5"/>
        <v>-70</v>
      </c>
    </row>
    <row r="331" spans="1:4" x14ac:dyDescent="0.2">
      <c r="A331" s="4">
        <v>43749</v>
      </c>
      <c r="B331" s="5">
        <v>170</v>
      </c>
      <c r="C331" t="s">
        <v>3</v>
      </c>
      <c r="D331">
        <f t="shared" si="5"/>
        <v>170</v>
      </c>
    </row>
    <row r="332" spans="1:4" x14ac:dyDescent="0.2">
      <c r="A332" s="4">
        <v>43752</v>
      </c>
      <c r="B332" s="5">
        <v>630</v>
      </c>
      <c r="C332" t="s">
        <v>3</v>
      </c>
      <c r="D332">
        <f t="shared" si="5"/>
        <v>630</v>
      </c>
    </row>
    <row r="333" spans="1:4" x14ac:dyDescent="0.2">
      <c r="A333" s="4">
        <v>43753</v>
      </c>
      <c r="B333" s="5">
        <v>110</v>
      </c>
      <c r="C333" t="s">
        <v>3</v>
      </c>
      <c r="D333">
        <f t="shared" si="5"/>
        <v>110</v>
      </c>
    </row>
    <row r="334" spans="1:4" x14ac:dyDescent="0.2">
      <c r="A334" s="4">
        <v>43754</v>
      </c>
      <c r="B334" s="5">
        <v>310</v>
      </c>
      <c r="C334" t="s">
        <v>3</v>
      </c>
      <c r="D334">
        <f t="shared" si="5"/>
        <v>310</v>
      </c>
    </row>
    <row r="335" spans="1:4" x14ac:dyDescent="0.2">
      <c r="A335" s="4">
        <v>43756</v>
      </c>
      <c r="B335" s="5">
        <v>460</v>
      </c>
      <c r="C335" t="s">
        <v>3</v>
      </c>
      <c r="D335">
        <f t="shared" si="5"/>
        <v>460</v>
      </c>
    </row>
    <row r="336" spans="1:4" x14ac:dyDescent="0.2">
      <c r="A336" s="4">
        <v>43756</v>
      </c>
      <c r="B336" s="5">
        <v>400</v>
      </c>
      <c r="C336" t="s">
        <v>4</v>
      </c>
      <c r="D336">
        <f t="shared" si="5"/>
        <v>-400</v>
      </c>
    </row>
    <row r="337" spans="1:4" x14ac:dyDescent="0.2">
      <c r="A337" s="4">
        <v>43762</v>
      </c>
      <c r="B337" s="5">
        <v>1520</v>
      </c>
      <c r="C337" t="s">
        <v>4</v>
      </c>
      <c r="D337">
        <f t="shared" si="5"/>
        <v>-1520</v>
      </c>
    </row>
    <row r="338" spans="1:4" x14ac:dyDescent="0.2">
      <c r="A338" s="4">
        <v>43770</v>
      </c>
      <c r="B338" s="5">
        <v>380</v>
      </c>
      <c r="C338" t="s">
        <v>3</v>
      </c>
      <c r="D338">
        <f t="shared" si="5"/>
        <v>380</v>
      </c>
    </row>
    <row r="339" spans="1:4" x14ac:dyDescent="0.2">
      <c r="A339" s="4">
        <v>43770</v>
      </c>
      <c r="B339" s="5">
        <v>450</v>
      </c>
      <c r="C339" t="s">
        <v>3</v>
      </c>
      <c r="D339">
        <f t="shared" si="5"/>
        <v>450</v>
      </c>
    </row>
    <row r="340" spans="1:4" x14ac:dyDescent="0.2">
      <c r="A340" s="4">
        <v>43770</v>
      </c>
      <c r="B340" s="5">
        <v>780</v>
      </c>
      <c r="C340" t="s">
        <v>4</v>
      </c>
      <c r="D340">
        <f t="shared" si="5"/>
        <v>-780</v>
      </c>
    </row>
    <row r="341" spans="1:4" x14ac:dyDescent="0.2">
      <c r="A341" s="4">
        <v>43775</v>
      </c>
      <c r="B341" s="5">
        <v>130</v>
      </c>
      <c r="C341" t="s">
        <v>4</v>
      </c>
      <c r="D341">
        <f t="shared" si="5"/>
        <v>-130</v>
      </c>
    </row>
    <row r="342" spans="1:4" x14ac:dyDescent="0.2">
      <c r="A342" s="4">
        <v>43776</v>
      </c>
      <c r="B342" s="5">
        <v>690</v>
      </c>
      <c r="C342" t="s">
        <v>3</v>
      </c>
      <c r="D342">
        <f t="shared" si="5"/>
        <v>690</v>
      </c>
    </row>
    <row r="343" spans="1:4" x14ac:dyDescent="0.2">
      <c r="A343" s="4">
        <v>43777</v>
      </c>
      <c r="B343" s="5">
        <v>220</v>
      </c>
      <c r="C343" t="s">
        <v>3</v>
      </c>
      <c r="D343">
        <f t="shared" si="5"/>
        <v>220</v>
      </c>
    </row>
    <row r="344" spans="1:4" x14ac:dyDescent="0.2">
      <c r="A344" s="4">
        <v>43777</v>
      </c>
      <c r="B344" s="5">
        <v>700</v>
      </c>
      <c r="C344" t="s">
        <v>3</v>
      </c>
      <c r="D344">
        <f t="shared" si="5"/>
        <v>700</v>
      </c>
    </row>
    <row r="345" spans="1:4" x14ac:dyDescent="0.2">
      <c r="A345" s="4">
        <v>43784</v>
      </c>
      <c r="B345" s="5">
        <v>300</v>
      </c>
      <c r="C345" t="s">
        <v>4</v>
      </c>
      <c r="D345">
        <f t="shared" si="5"/>
        <v>-300</v>
      </c>
    </row>
    <row r="346" spans="1:4" x14ac:dyDescent="0.2">
      <c r="A346" s="4">
        <v>43784</v>
      </c>
      <c r="B346" s="5">
        <v>1020</v>
      </c>
      <c r="C346" t="s">
        <v>4</v>
      </c>
      <c r="D346">
        <f t="shared" si="5"/>
        <v>-1020</v>
      </c>
    </row>
    <row r="347" spans="1:4" x14ac:dyDescent="0.2">
      <c r="A347" s="4">
        <v>43784</v>
      </c>
      <c r="B347" s="5">
        <v>280</v>
      </c>
      <c r="C347" t="s">
        <v>3</v>
      </c>
      <c r="D347">
        <f t="shared" si="5"/>
        <v>280</v>
      </c>
    </row>
    <row r="348" spans="1:4" x14ac:dyDescent="0.2">
      <c r="A348" s="4">
        <v>43784</v>
      </c>
      <c r="B348" s="5">
        <v>510</v>
      </c>
      <c r="C348" t="s">
        <v>4</v>
      </c>
      <c r="D348">
        <f t="shared" si="5"/>
        <v>-510</v>
      </c>
    </row>
    <row r="349" spans="1:4" x14ac:dyDescent="0.2">
      <c r="A349" s="4">
        <v>43791</v>
      </c>
      <c r="B349" s="5">
        <v>610</v>
      </c>
      <c r="C349" t="s">
        <v>3</v>
      </c>
      <c r="D349">
        <f t="shared" si="5"/>
        <v>610</v>
      </c>
    </row>
    <row r="350" spans="1:4" x14ac:dyDescent="0.2">
      <c r="A350" s="4">
        <v>43796</v>
      </c>
      <c r="B350" s="5">
        <v>370</v>
      </c>
      <c r="C350" t="s">
        <v>3</v>
      </c>
      <c r="D350">
        <f t="shared" si="5"/>
        <v>370</v>
      </c>
    </row>
    <row r="351" spans="1:4" x14ac:dyDescent="0.2">
      <c r="A351" s="4">
        <v>43803</v>
      </c>
      <c r="B351" s="5">
        <v>160</v>
      </c>
      <c r="C351" t="s">
        <v>4</v>
      </c>
      <c r="D351">
        <f t="shared" si="5"/>
        <v>-160</v>
      </c>
    </row>
    <row r="352" spans="1:4" x14ac:dyDescent="0.2">
      <c r="A352" s="4">
        <v>43805</v>
      </c>
      <c r="B352" s="5">
        <v>190</v>
      </c>
      <c r="C352" t="s">
        <v>4</v>
      </c>
      <c r="D352">
        <f t="shared" si="5"/>
        <v>-190</v>
      </c>
    </row>
    <row r="353" spans="1:4" x14ac:dyDescent="0.2">
      <c r="A353" s="4">
        <v>43805</v>
      </c>
      <c r="B353" s="5">
        <v>80</v>
      </c>
      <c r="C353" t="s">
        <v>3</v>
      </c>
      <c r="D353">
        <f t="shared" si="5"/>
        <v>80</v>
      </c>
    </row>
    <row r="354" spans="1:4" x14ac:dyDescent="0.2">
      <c r="A354" s="4">
        <v>43808</v>
      </c>
      <c r="B354" s="5">
        <v>690</v>
      </c>
      <c r="C354" t="s">
        <v>3</v>
      </c>
      <c r="D354">
        <f t="shared" si="5"/>
        <v>690</v>
      </c>
    </row>
    <row r="355" spans="1:4" x14ac:dyDescent="0.2">
      <c r="A355" s="4">
        <v>43808</v>
      </c>
      <c r="B355" s="5">
        <v>1140</v>
      </c>
      <c r="C355" t="s">
        <v>4</v>
      </c>
      <c r="D355">
        <f t="shared" si="5"/>
        <v>-1140</v>
      </c>
    </row>
    <row r="356" spans="1:4" x14ac:dyDescent="0.2">
      <c r="A356" s="4">
        <v>43811</v>
      </c>
      <c r="B356" s="5">
        <v>220</v>
      </c>
      <c r="C356" t="s">
        <v>4</v>
      </c>
      <c r="D356">
        <f t="shared" si="5"/>
        <v>-220</v>
      </c>
    </row>
    <row r="357" spans="1:4" x14ac:dyDescent="0.2">
      <c r="A357" s="4">
        <v>43811</v>
      </c>
      <c r="B357" s="5">
        <v>730</v>
      </c>
      <c r="C357" t="s">
        <v>3</v>
      </c>
      <c r="D357">
        <f t="shared" si="5"/>
        <v>730</v>
      </c>
    </row>
    <row r="358" spans="1:4" x14ac:dyDescent="0.2">
      <c r="A358" s="4">
        <v>43816</v>
      </c>
      <c r="B358" s="5">
        <v>70</v>
      </c>
      <c r="C358" t="s">
        <v>4</v>
      </c>
      <c r="D358">
        <f t="shared" si="5"/>
        <v>-70</v>
      </c>
    </row>
    <row r="359" spans="1:4" x14ac:dyDescent="0.2">
      <c r="A359" s="4">
        <v>43817</v>
      </c>
      <c r="B359" s="5">
        <v>630</v>
      </c>
      <c r="C359" t="s">
        <v>4</v>
      </c>
      <c r="D359">
        <f t="shared" si="5"/>
        <v>-630</v>
      </c>
    </row>
    <row r="360" spans="1:4" x14ac:dyDescent="0.2">
      <c r="A360" s="4">
        <v>43817</v>
      </c>
      <c r="B360" s="5">
        <v>130</v>
      </c>
      <c r="C360" t="s">
        <v>4</v>
      </c>
      <c r="D360">
        <f t="shared" si="5"/>
        <v>-130</v>
      </c>
    </row>
    <row r="361" spans="1:4" x14ac:dyDescent="0.2">
      <c r="A361" s="4">
        <v>43818</v>
      </c>
      <c r="B361" s="5">
        <v>330</v>
      </c>
      <c r="C361" t="s">
        <v>3</v>
      </c>
      <c r="D361">
        <f t="shared" si="5"/>
        <v>330</v>
      </c>
    </row>
    <row r="362" spans="1:4" x14ac:dyDescent="0.2">
      <c r="A362" s="4">
        <v>43819</v>
      </c>
      <c r="B362" s="5">
        <v>540</v>
      </c>
      <c r="C362" t="s">
        <v>3</v>
      </c>
      <c r="D362">
        <f t="shared" si="5"/>
        <v>540</v>
      </c>
    </row>
    <row r="363" spans="1:4" x14ac:dyDescent="0.2">
      <c r="A363" s="4">
        <v>43823</v>
      </c>
      <c r="B363" s="5">
        <v>80</v>
      </c>
      <c r="C363" t="s">
        <v>4</v>
      </c>
      <c r="D363">
        <f t="shared" si="5"/>
        <v>-80</v>
      </c>
    </row>
    <row r="364" spans="1:4" x14ac:dyDescent="0.2">
      <c r="A364" s="4">
        <v>43829</v>
      </c>
      <c r="B364" s="5">
        <v>540</v>
      </c>
      <c r="C364" t="s">
        <v>4</v>
      </c>
      <c r="D364">
        <f t="shared" si="5"/>
        <v>-540</v>
      </c>
    </row>
    <row r="365" spans="1:4" x14ac:dyDescent="0.2">
      <c r="A365" s="4">
        <v>43833</v>
      </c>
      <c r="B365" s="5">
        <v>130</v>
      </c>
      <c r="C365" t="s">
        <v>3</v>
      </c>
      <c r="D365">
        <f t="shared" si="5"/>
        <v>130</v>
      </c>
    </row>
    <row r="366" spans="1:4" x14ac:dyDescent="0.2">
      <c r="A366" s="4">
        <v>43836</v>
      </c>
      <c r="B366" s="5">
        <v>250</v>
      </c>
      <c r="C366" t="s">
        <v>4</v>
      </c>
      <c r="D366">
        <f t="shared" si="5"/>
        <v>-250</v>
      </c>
    </row>
    <row r="367" spans="1:4" x14ac:dyDescent="0.2">
      <c r="A367" s="4">
        <v>43836</v>
      </c>
      <c r="B367" s="5">
        <v>370</v>
      </c>
      <c r="C367" t="s">
        <v>3</v>
      </c>
      <c r="D367">
        <f t="shared" si="5"/>
        <v>370</v>
      </c>
    </row>
    <row r="368" spans="1:4" x14ac:dyDescent="0.2">
      <c r="A368" s="4">
        <v>43840</v>
      </c>
      <c r="B368" s="5">
        <v>130</v>
      </c>
      <c r="C368" t="s">
        <v>4</v>
      </c>
      <c r="D368">
        <f t="shared" si="5"/>
        <v>-130</v>
      </c>
    </row>
    <row r="369" spans="1:4" x14ac:dyDescent="0.2">
      <c r="A369" s="4">
        <v>43846</v>
      </c>
      <c r="B369" s="5">
        <v>160</v>
      </c>
      <c r="C369" t="s">
        <v>3</v>
      </c>
      <c r="D369">
        <f t="shared" si="5"/>
        <v>160</v>
      </c>
    </row>
    <row r="370" spans="1:4" x14ac:dyDescent="0.2">
      <c r="A370" s="4">
        <v>43852</v>
      </c>
      <c r="B370" s="5">
        <v>150</v>
      </c>
      <c r="C370" t="s">
        <v>4</v>
      </c>
      <c r="D370">
        <f t="shared" si="5"/>
        <v>-150</v>
      </c>
    </row>
    <row r="371" spans="1:4" x14ac:dyDescent="0.2">
      <c r="A371" s="4">
        <v>43853</v>
      </c>
      <c r="B371" s="5">
        <v>290</v>
      </c>
      <c r="C371" t="s">
        <v>3</v>
      </c>
      <c r="D371">
        <f t="shared" si="5"/>
        <v>290</v>
      </c>
    </row>
    <row r="372" spans="1:4" x14ac:dyDescent="0.2">
      <c r="A372" s="4">
        <v>43854</v>
      </c>
      <c r="B372" s="5">
        <v>290</v>
      </c>
      <c r="C372" t="s">
        <v>4</v>
      </c>
      <c r="D372">
        <f t="shared" si="5"/>
        <v>-290</v>
      </c>
    </row>
    <row r="373" spans="1:4" x14ac:dyDescent="0.2">
      <c r="A373" s="4">
        <v>43854</v>
      </c>
      <c r="B373" s="5">
        <v>510</v>
      </c>
      <c r="C373" t="s">
        <v>3</v>
      </c>
      <c r="D373">
        <f t="shared" si="5"/>
        <v>510</v>
      </c>
    </row>
    <row r="374" spans="1:4" x14ac:dyDescent="0.2">
      <c r="A374" s="4">
        <v>43858</v>
      </c>
      <c r="B374" s="5">
        <v>560</v>
      </c>
      <c r="C374" t="s">
        <v>4</v>
      </c>
      <c r="D374">
        <f t="shared" si="5"/>
        <v>-560</v>
      </c>
    </row>
    <row r="375" spans="1:4" x14ac:dyDescent="0.2">
      <c r="A375" s="4">
        <v>43860</v>
      </c>
      <c r="B375" s="5">
        <v>200</v>
      </c>
      <c r="C375" t="s">
        <v>4</v>
      </c>
      <c r="D375">
        <f t="shared" si="5"/>
        <v>-200</v>
      </c>
    </row>
    <row r="376" spans="1:4" x14ac:dyDescent="0.2">
      <c r="A376" s="4">
        <v>43861</v>
      </c>
      <c r="B376" s="5">
        <v>40</v>
      </c>
      <c r="C376" t="s">
        <v>3</v>
      </c>
      <c r="D376">
        <f t="shared" si="5"/>
        <v>40</v>
      </c>
    </row>
    <row r="377" spans="1:4" x14ac:dyDescent="0.2">
      <c r="A377" s="4">
        <v>43861</v>
      </c>
      <c r="B377" s="5">
        <v>120</v>
      </c>
      <c r="C377" t="s">
        <v>3</v>
      </c>
      <c r="D377">
        <f t="shared" si="5"/>
        <v>120</v>
      </c>
    </row>
    <row r="378" spans="1:4" x14ac:dyDescent="0.2">
      <c r="A378" s="4">
        <v>43864</v>
      </c>
      <c r="B378" s="5">
        <v>720</v>
      </c>
      <c r="C378" t="s">
        <v>3</v>
      </c>
      <c r="D378">
        <f t="shared" si="5"/>
        <v>720</v>
      </c>
    </row>
    <row r="379" spans="1:4" x14ac:dyDescent="0.2">
      <c r="A379" s="4">
        <v>43865</v>
      </c>
      <c r="B379" s="5">
        <v>330</v>
      </c>
      <c r="C379" t="s">
        <v>3</v>
      </c>
      <c r="D379">
        <f t="shared" si="5"/>
        <v>330</v>
      </c>
    </row>
    <row r="380" spans="1:4" x14ac:dyDescent="0.2">
      <c r="A380" s="4">
        <v>43865</v>
      </c>
      <c r="B380" s="5">
        <v>940</v>
      </c>
      <c r="C380" t="s">
        <v>4</v>
      </c>
      <c r="D380">
        <f t="shared" si="5"/>
        <v>-940</v>
      </c>
    </row>
    <row r="381" spans="1:4" x14ac:dyDescent="0.2">
      <c r="A381" s="4">
        <v>43866</v>
      </c>
      <c r="B381" s="5">
        <v>320</v>
      </c>
      <c r="C381" t="s">
        <v>3</v>
      </c>
      <c r="D381">
        <f t="shared" si="5"/>
        <v>320</v>
      </c>
    </row>
    <row r="382" spans="1:4" x14ac:dyDescent="0.2">
      <c r="A382" s="4">
        <v>43868</v>
      </c>
      <c r="B382" s="5">
        <v>160</v>
      </c>
      <c r="C382" t="s">
        <v>4</v>
      </c>
      <c r="D382">
        <f t="shared" si="5"/>
        <v>-160</v>
      </c>
    </row>
    <row r="383" spans="1:4" x14ac:dyDescent="0.2">
      <c r="A383" s="4">
        <v>43868</v>
      </c>
      <c r="B383" s="5">
        <v>610</v>
      </c>
      <c r="C383" t="s">
        <v>4</v>
      </c>
      <c r="D383">
        <f t="shared" si="5"/>
        <v>-610</v>
      </c>
    </row>
    <row r="384" spans="1:4" x14ac:dyDescent="0.2">
      <c r="A384" s="4">
        <v>43868</v>
      </c>
      <c r="B384" s="5">
        <v>250</v>
      </c>
      <c r="C384" t="s">
        <v>3</v>
      </c>
      <c r="D384">
        <f t="shared" si="5"/>
        <v>250</v>
      </c>
    </row>
    <row r="385" spans="1:4" x14ac:dyDescent="0.2">
      <c r="A385" s="4">
        <v>43871</v>
      </c>
      <c r="B385" s="5">
        <v>290</v>
      </c>
      <c r="C385" t="s">
        <v>4</v>
      </c>
      <c r="D385">
        <f t="shared" si="5"/>
        <v>-290</v>
      </c>
    </row>
    <row r="386" spans="1:4" x14ac:dyDescent="0.2">
      <c r="A386" s="4">
        <v>43874</v>
      </c>
      <c r="B386" s="5">
        <v>400</v>
      </c>
      <c r="C386" t="s">
        <v>3</v>
      </c>
      <c r="D386">
        <f t="shared" si="5"/>
        <v>400</v>
      </c>
    </row>
    <row r="387" spans="1:4" x14ac:dyDescent="0.2">
      <c r="A387" s="4">
        <v>43875</v>
      </c>
      <c r="B387" s="5">
        <v>10</v>
      </c>
      <c r="C387" t="s">
        <v>3</v>
      </c>
      <c r="D387">
        <f t="shared" ref="D387:D450" si="6">IF(C387="Покупка", B387, -B387)</f>
        <v>10</v>
      </c>
    </row>
    <row r="388" spans="1:4" x14ac:dyDescent="0.2">
      <c r="A388" s="4">
        <v>43875</v>
      </c>
      <c r="B388" s="5">
        <v>640</v>
      </c>
      <c r="C388" t="s">
        <v>3</v>
      </c>
      <c r="D388">
        <f t="shared" si="6"/>
        <v>640</v>
      </c>
    </row>
    <row r="389" spans="1:4" x14ac:dyDescent="0.2">
      <c r="A389" s="4">
        <v>43878</v>
      </c>
      <c r="B389" s="5">
        <v>750</v>
      </c>
      <c r="C389" t="s">
        <v>3</v>
      </c>
      <c r="D389">
        <f t="shared" si="6"/>
        <v>750</v>
      </c>
    </row>
    <row r="390" spans="1:4" x14ac:dyDescent="0.2">
      <c r="A390" s="4">
        <v>43879</v>
      </c>
      <c r="B390" s="5">
        <v>380</v>
      </c>
      <c r="C390" t="s">
        <v>3</v>
      </c>
      <c r="D390">
        <f t="shared" si="6"/>
        <v>380</v>
      </c>
    </row>
    <row r="391" spans="1:4" x14ac:dyDescent="0.2">
      <c r="A391" s="4">
        <v>43881</v>
      </c>
      <c r="B391" s="5">
        <v>2250</v>
      </c>
      <c r="C391" t="s">
        <v>4</v>
      </c>
      <c r="D391">
        <f t="shared" si="6"/>
        <v>-2250</v>
      </c>
    </row>
    <row r="392" spans="1:4" x14ac:dyDescent="0.2">
      <c r="A392" s="4">
        <v>43882</v>
      </c>
      <c r="B392" s="5">
        <v>570</v>
      </c>
      <c r="C392" t="s">
        <v>3</v>
      </c>
      <c r="D392">
        <f t="shared" si="6"/>
        <v>570</v>
      </c>
    </row>
    <row r="393" spans="1:4" x14ac:dyDescent="0.2">
      <c r="A393" s="4">
        <v>43882</v>
      </c>
      <c r="B393" s="5">
        <v>430</v>
      </c>
      <c r="C393" t="s">
        <v>4</v>
      </c>
      <c r="D393">
        <f t="shared" si="6"/>
        <v>-430</v>
      </c>
    </row>
    <row r="394" spans="1:4" x14ac:dyDescent="0.2">
      <c r="A394" s="4">
        <v>43886</v>
      </c>
      <c r="B394" s="5">
        <v>10</v>
      </c>
      <c r="C394" t="s">
        <v>4</v>
      </c>
      <c r="D394">
        <f t="shared" si="6"/>
        <v>-10</v>
      </c>
    </row>
    <row r="395" spans="1:4" x14ac:dyDescent="0.2">
      <c r="A395" s="4">
        <v>43887</v>
      </c>
      <c r="B395" s="5">
        <v>540</v>
      </c>
      <c r="C395" t="s">
        <v>3</v>
      </c>
      <c r="D395">
        <f t="shared" si="6"/>
        <v>540</v>
      </c>
    </row>
    <row r="396" spans="1:4" x14ac:dyDescent="0.2">
      <c r="A396" s="4">
        <v>43887</v>
      </c>
      <c r="B396" s="5">
        <v>150</v>
      </c>
      <c r="C396" t="s">
        <v>3</v>
      </c>
      <c r="D396">
        <f t="shared" si="6"/>
        <v>150</v>
      </c>
    </row>
    <row r="397" spans="1:4" x14ac:dyDescent="0.2">
      <c r="A397" s="4">
        <v>43889</v>
      </c>
      <c r="B397" s="5">
        <v>560</v>
      </c>
      <c r="C397" t="s">
        <v>4</v>
      </c>
      <c r="D397">
        <f t="shared" si="6"/>
        <v>-560</v>
      </c>
    </row>
    <row r="398" spans="1:4" x14ac:dyDescent="0.2">
      <c r="A398" s="4">
        <v>43896</v>
      </c>
      <c r="B398" s="5">
        <v>380</v>
      </c>
      <c r="C398" t="s">
        <v>3</v>
      </c>
      <c r="D398">
        <f t="shared" si="6"/>
        <v>380</v>
      </c>
    </row>
    <row r="399" spans="1:4" x14ac:dyDescent="0.2">
      <c r="A399" s="4">
        <v>43896</v>
      </c>
      <c r="B399" s="5">
        <v>330</v>
      </c>
      <c r="C399" t="s">
        <v>3</v>
      </c>
      <c r="D399">
        <f t="shared" si="6"/>
        <v>330</v>
      </c>
    </row>
    <row r="400" spans="1:4" x14ac:dyDescent="0.2">
      <c r="A400" s="4">
        <v>43901</v>
      </c>
      <c r="B400" s="5">
        <v>500</v>
      </c>
      <c r="C400" t="s">
        <v>3</v>
      </c>
      <c r="D400">
        <f t="shared" si="6"/>
        <v>500</v>
      </c>
    </row>
    <row r="401" spans="1:4" x14ac:dyDescent="0.2">
      <c r="A401" s="4">
        <v>43903</v>
      </c>
      <c r="B401" s="5">
        <v>1360</v>
      </c>
      <c r="C401" t="s">
        <v>4</v>
      </c>
      <c r="D401">
        <f t="shared" si="6"/>
        <v>-1360</v>
      </c>
    </row>
    <row r="402" spans="1:4" x14ac:dyDescent="0.2">
      <c r="A402" s="4">
        <v>43903</v>
      </c>
      <c r="B402" s="5">
        <v>220</v>
      </c>
      <c r="C402" t="s">
        <v>3</v>
      </c>
      <c r="D402">
        <f t="shared" si="6"/>
        <v>220</v>
      </c>
    </row>
    <row r="403" spans="1:4" x14ac:dyDescent="0.2">
      <c r="A403" s="4">
        <v>43908</v>
      </c>
      <c r="B403" s="5">
        <v>120</v>
      </c>
      <c r="C403" t="s">
        <v>3</v>
      </c>
      <c r="D403">
        <f t="shared" si="6"/>
        <v>120</v>
      </c>
    </row>
    <row r="404" spans="1:4" x14ac:dyDescent="0.2">
      <c r="A404" s="4">
        <v>43910</v>
      </c>
      <c r="B404" s="5">
        <v>450</v>
      </c>
      <c r="C404" t="s">
        <v>4</v>
      </c>
      <c r="D404">
        <f t="shared" si="6"/>
        <v>-450</v>
      </c>
    </row>
    <row r="405" spans="1:4" x14ac:dyDescent="0.2">
      <c r="A405" s="4">
        <v>43910</v>
      </c>
      <c r="B405" s="5">
        <v>670</v>
      </c>
      <c r="C405" t="s">
        <v>3</v>
      </c>
      <c r="D405">
        <f t="shared" si="6"/>
        <v>670</v>
      </c>
    </row>
    <row r="406" spans="1:4" x14ac:dyDescent="0.2">
      <c r="A406" s="4">
        <v>43910</v>
      </c>
      <c r="B406" s="5">
        <v>580</v>
      </c>
      <c r="C406" t="s">
        <v>4</v>
      </c>
      <c r="D406">
        <f t="shared" si="6"/>
        <v>-580</v>
      </c>
    </row>
    <row r="407" spans="1:4" x14ac:dyDescent="0.2">
      <c r="A407" s="4">
        <v>43914</v>
      </c>
      <c r="B407" s="5">
        <v>280</v>
      </c>
      <c r="C407" t="s">
        <v>3</v>
      </c>
      <c r="D407">
        <f t="shared" si="6"/>
        <v>280</v>
      </c>
    </row>
    <row r="408" spans="1:4" x14ac:dyDescent="0.2">
      <c r="A408" s="4">
        <v>43915</v>
      </c>
      <c r="B408" s="5">
        <v>690</v>
      </c>
      <c r="C408" t="s">
        <v>3</v>
      </c>
      <c r="D408">
        <f t="shared" si="6"/>
        <v>690</v>
      </c>
    </row>
    <row r="409" spans="1:4" x14ac:dyDescent="0.2">
      <c r="A409" s="4">
        <v>43916</v>
      </c>
      <c r="B409" s="5">
        <v>220</v>
      </c>
      <c r="C409" t="s">
        <v>4</v>
      </c>
      <c r="D409">
        <f t="shared" si="6"/>
        <v>-220</v>
      </c>
    </row>
    <row r="410" spans="1:4" x14ac:dyDescent="0.2">
      <c r="A410" s="4">
        <v>43924</v>
      </c>
      <c r="B410" s="5">
        <v>460</v>
      </c>
      <c r="C410" t="s">
        <v>4</v>
      </c>
      <c r="D410">
        <f t="shared" si="6"/>
        <v>-460</v>
      </c>
    </row>
    <row r="411" spans="1:4" x14ac:dyDescent="0.2">
      <c r="A411" s="4">
        <v>43924</v>
      </c>
      <c r="B411" s="5">
        <v>180</v>
      </c>
      <c r="C411" t="s">
        <v>4</v>
      </c>
      <c r="D411">
        <f t="shared" si="6"/>
        <v>-180</v>
      </c>
    </row>
    <row r="412" spans="1:4" x14ac:dyDescent="0.2">
      <c r="A412" s="4">
        <v>43927</v>
      </c>
      <c r="B412" s="5">
        <v>520</v>
      </c>
      <c r="C412" t="s">
        <v>3</v>
      </c>
      <c r="D412">
        <f t="shared" si="6"/>
        <v>520</v>
      </c>
    </row>
    <row r="413" spans="1:4" x14ac:dyDescent="0.2">
      <c r="A413" s="4">
        <v>43928</v>
      </c>
      <c r="B413" s="5">
        <v>300</v>
      </c>
      <c r="C413" t="s">
        <v>3</v>
      </c>
      <c r="D413">
        <f t="shared" si="6"/>
        <v>300</v>
      </c>
    </row>
    <row r="414" spans="1:4" x14ac:dyDescent="0.2">
      <c r="A414" s="4">
        <v>43929</v>
      </c>
      <c r="B414" s="5">
        <v>170</v>
      </c>
      <c r="C414" t="s">
        <v>3</v>
      </c>
      <c r="D414">
        <f t="shared" si="6"/>
        <v>170</v>
      </c>
    </row>
    <row r="415" spans="1:4" x14ac:dyDescent="0.2">
      <c r="A415" s="4">
        <v>43934</v>
      </c>
      <c r="B415" s="5">
        <v>150</v>
      </c>
      <c r="C415" t="s">
        <v>3</v>
      </c>
      <c r="D415">
        <f t="shared" si="6"/>
        <v>150</v>
      </c>
    </row>
    <row r="416" spans="1:4" x14ac:dyDescent="0.2">
      <c r="A416" s="4">
        <v>43936</v>
      </c>
      <c r="B416" s="5">
        <v>970</v>
      </c>
      <c r="C416" t="s">
        <v>4</v>
      </c>
      <c r="D416">
        <f t="shared" si="6"/>
        <v>-970</v>
      </c>
    </row>
    <row r="417" spans="1:4" x14ac:dyDescent="0.2">
      <c r="A417" s="4">
        <v>43938</v>
      </c>
      <c r="B417" s="5">
        <v>130</v>
      </c>
      <c r="C417" t="s">
        <v>4</v>
      </c>
      <c r="D417">
        <f t="shared" si="6"/>
        <v>-130</v>
      </c>
    </row>
    <row r="418" spans="1:4" x14ac:dyDescent="0.2">
      <c r="A418" s="4">
        <v>43942</v>
      </c>
      <c r="B418" s="5">
        <v>340</v>
      </c>
      <c r="C418" t="s">
        <v>3</v>
      </c>
      <c r="D418">
        <f t="shared" si="6"/>
        <v>340</v>
      </c>
    </row>
    <row r="419" spans="1:4" x14ac:dyDescent="0.2">
      <c r="A419" s="4">
        <v>43942</v>
      </c>
      <c r="B419" s="5">
        <v>50</v>
      </c>
      <c r="C419" t="s">
        <v>3</v>
      </c>
      <c r="D419">
        <f t="shared" si="6"/>
        <v>50</v>
      </c>
    </row>
    <row r="420" spans="1:4" x14ac:dyDescent="0.2">
      <c r="A420" s="4">
        <v>43943</v>
      </c>
      <c r="B420" s="5">
        <v>640</v>
      </c>
      <c r="C420" t="s">
        <v>4</v>
      </c>
      <c r="D420">
        <f t="shared" si="6"/>
        <v>-640</v>
      </c>
    </row>
    <row r="421" spans="1:4" x14ac:dyDescent="0.2">
      <c r="A421" s="4">
        <v>43943</v>
      </c>
      <c r="B421" s="5">
        <v>680</v>
      </c>
      <c r="C421" t="s">
        <v>3</v>
      </c>
      <c r="D421">
        <f t="shared" si="6"/>
        <v>680</v>
      </c>
    </row>
    <row r="422" spans="1:4" x14ac:dyDescent="0.2">
      <c r="A422" s="4">
        <v>43944</v>
      </c>
      <c r="B422" s="5">
        <v>390</v>
      </c>
      <c r="C422" t="s">
        <v>3</v>
      </c>
      <c r="D422">
        <f t="shared" si="6"/>
        <v>390</v>
      </c>
    </row>
    <row r="423" spans="1:4" x14ac:dyDescent="0.2">
      <c r="A423" s="4">
        <v>43945</v>
      </c>
      <c r="B423" s="5">
        <v>110</v>
      </c>
      <c r="C423" t="s">
        <v>3</v>
      </c>
      <c r="D423">
        <f t="shared" si="6"/>
        <v>110</v>
      </c>
    </row>
    <row r="424" spans="1:4" x14ac:dyDescent="0.2">
      <c r="A424" s="4">
        <v>43948</v>
      </c>
      <c r="B424" s="5">
        <v>220</v>
      </c>
      <c r="C424" t="s">
        <v>4</v>
      </c>
      <c r="D424">
        <f t="shared" si="6"/>
        <v>-220</v>
      </c>
    </row>
    <row r="425" spans="1:4" x14ac:dyDescent="0.2">
      <c r="A425" s="4">
        <v>43949</v>
      </c>
      <c r="B425" s="5">
        <v>400</v>
      </c>
      <c r="C425" t="s">
        <v>4</v>
      </c>
      <c r="D425">
        <f t="shared" si="6"/>
        <v>-400</v>
      </c>
    </row>
    <row r="426" spans="1:4" x14ac:dyDescent="0.2">
      <c r="A426" s="4">
        <v>43950</v>
      </c>
      <c r="B426" s="5">
        <v>510</v>
      </c>
      <c r="C426" t="s">
        <v>3</v>
      </c>
      <c r="D426">
        <f t="shared" si="6"/>
        <v>510</v>
      </c>
    </row>
    <row r="427" spans="1:4" x14ac:dyDescent="0.2">
      <c r="A427" s="4">
        <v>43950</v>
      </c>
      <c r="B427" s="5">
        <v>210</v>
      </c>
      <c r="C427" t="s">
        <v>4</v>
      </c>
      <c r="D427">
        <f t="shared" si="6"/>
        <v>-210</v>
      </c>
    </row>
    <row r="428" spans="1:4" x14ac:dyDescent="0.2">
      <c r="A428" s="4">
        <v>43951</v>
      </c>
      <c r="B428" s="5">
        <v>170</v>
      </c>
      <c r="C428" t="s">
        <v>4</v>
      </c>
      <c r="D428">
        <f t="shared" si="6"/>
        <v>-170</v>
      </c>
    </row>
    <row r="429" spans="1:4" x14ac:dyDescent="0.2">
      <c r="A429" s="4">
        <v>43951</v>
      </c>
      <c r="B429" s="5">
        <v>480</v>
      </c>
      <c r="C429" t="s">
        <v>4</v>
      </c>
      <c r="D429">
        <f t="shared" si="6"/>
        <v>-480</v>
      </c>
    </row>
    <row r="430" spans="1:4" x14ac:dyDescent="0.2">
      <c r="A430" s="4">
        <v>43955</v>
      </c>
      <c r="B430" s="5">
        <v>510</v>
      </c>
      <c r="C430" t="s">
        <v>3</v>
      </c>
      <c r="D430">
        <f t="shared" si="6"/>
        <v>510</v>
      </c>
    </row>
    <row r="431" spans="1:4" x14ac:dyDescent="0.2">
      <c r="A431" s="4">
        <v>43959</v>
      </c>
      <c r="B431" s="5">
        <v>480</v>
      </c>
      <c r="C431" t="s">
        <v>4</v>
      </c>
      <c r="D431">
        <f t="shared" si="6"/>
        <v>-480</v>
      </c>
    </row>
    <row r="432" spans="1:4" x14ac:dyDescent="0.2">
      <c r="A432" s="4">
        <v>43959</v>
      </c>
      <c r="B432" s="5">
        <v>90</v>
      </c>
      <c r="C432" t="s">
        <v>3</v>
      </c>
      <c r="D432">
        <f t="shared" si="6"/>
        <v>90</v>
      </c>
    </row>
    <row r="433" spans="1:4" x14ac:dyDescent="0.2">
      <c r="A433" s="4">
        <v>43959</v>
      </c>
      <c r="B433" s="5">
        <v>180</v>
      </c>
      <c r="C433" t="s">
        <v>3</v>
      </c>
      <c r="D433">
        <f t="shared" si="6"/>
        <v>180</v>
      </c>
    </row>
    <row r="434" spans="1:4" x14ac:dyDescent="0.2">
      <c r="A434" s="4">
        <v>43959</v>
      </c>
      <c r="B434" s="5">
        <v>450</v>
      </c>
      <c r="C434" t="s">
        <v>4</v>
      </c>
      <c r="D434">
        <f t="shared" si="6"/>
        <v>-450</v>
      </c>
    </row>
    <row r="435" spans="1:4" x14ac:dyDescent="0.2">
      <c r="A435" s="4">
        <v>43966</v>
      </c>
      <c r="B435" s="5">
        <v>510</v>
      </c>
      <c r="C435" t="s">
        <v>3</v>
      </c>
      <c r="D435">
        <f t="shared" si="6"/>
        <v>510</v>
      </c>
    </row>
    <row r="436" spans="1:4" x14ac:dyDescent="0.2">
      <c r="A436" s="4">
        <v>43969</v>
      </c>
      <c r="B436" s="5">
        <v>390</v>
      </c>
      <c r="C436" t="s">
        <v>4</v>
      </c>
      <c r="D436">
        <f t="shared" si="6"/>
        <v>-390</v>
      </c>
    </row>
    <row r="437" spans="1:4" x14ac:dyDescent="0.2">
      <c r="A437" s="4">
        <v>43972</v>
      </c>
      <c r="B437" s="5">
        <v>390</v>
      </c>
      <c r="C437" t="s">
        <v>3</v>
      </c>
      <c r="D437">
        <f t="shared" si="6"/>
        <v>390</v>
      </c>
    </row>
    <row r="438" spans="1:4" x14ac:dyDescent="0.2">
      <c r="A438" s="4">
        <v>43972</v>
      </c>
      <c r="B438" s="5">
        <v>730</v>
      </c>
      <c r="C438" t="s">
        <v>3</v>
      </c>
      <c r="D438">
        <f t="shared" si="6"/>
        <v>730</v>
      </c>
    </row>
    <row r="439" spans="1:4" x14ac:dyDescent="0.2">
      <c r="A439" s="4">
        <v>43973</v>
      </c>
      <c r="B439" s="5">
        <v>790</v>
      </c>
      <c r="C439" t="s">
        <v>4</v>
      </c>
      <c r="D439">
        <f t="shared" si="6"/>
        <v>-790</v>
      </c>
    </row>
    <row r="440" spans="1:4" x14ac:dyDescent="0.2">
      <c r="A440" s="4">
        <v>43977</v>
      </c>
      <c r="B440" s="5">
        <v>110</v>
      </c>
      <c r="C440" t="s">
        <v>3</v>
      </c>
      <c r="D440">
        <f t="shared" si="6"/>
        <v>110</v>
      </c>
    </row>
    <row r="441" spans="1:4" x14ac:dyDescent="0.2">
      <c r="A441" s="4">
        <v>43983</v>
      </c>
      <c r="B441" s="5">
        <v>280</v>
      </c>
      <c r="C441" t="s">
        <v>4</v>
      </c>
      <c r="D441">
        <f t="shared" si="6"/>
        <v>-280</v>
      </c>
    </row>
    <row r="442" spans="1:4" x14ac:dyDescent="0.2">
      <c r="A442" s="4">
        <v>43985</v>
      </c>
      <c r="B442" s="5">
        <v>70</v>
      </c>
      <c r="C442" t="s">
        <v>4</v>
      </c>
      <c r="D442">
        <f t="shared" si="6"/>
        <v>-70</v>
      </c>
    </row>
    <row r="443" spans="1:4" x14ac:dyDescent="0.2">
      <c r="A443" s="4">
        <v>43987</v>
      </c>
      <c r="B443" s="5">
        <v>170</v>
      </c>
      <c r="C443" t="s">
        <v>4</v>
      </c>
      <c r="D443">
        <f t="shared" si="6"/>
        <v>-170</v>
      </c>
    </row>
    <row r="444" spans="1:4" x14ac:dyDescent="0.2">
      <c r="A444" s="4">
        <v>43993</v>
      </c>
      <c r="B444" s="5">
        <v>530</v>
      </c>
      <c r="C444" t="s">
        <v>3</v>
      </c>
      <c r="D444">
        <f t="shared" si="6"/>
        <v>530</v>
      </c>
    </row>
    <row r="445" spans="1:4" x14ac:dyDescent="0.2">
      <c r="A445" s="4">
        <v>43993</v>
      </c>
      <c r="B445" s="5">
        <v>340</v>
      </c>
      <c r="C445" t="s">
        <v>4</v>
      </c>
      <c r="D445">
        <f t="shared" si="6"/>
        <v>-340</v>
      </c>
    </row>
    <row r="446" spans="1:4" x14ac:dyDescent="0.2">
      <c r="A446" s="4">
        <v>43997</v>
      </c>
      <c r="B446" s="5">
        <v>70</v>
      </c>
      <c r="C446" t="s">
        <v>4</v>
      </c>
      <c r="D446">
        <f t="shared" si="6"/>
        <v>-70</v>
      </c>
    </row>
    <row r="447" spans="1:4" x14ac:dyDescent="0.2">
      <c r="A447" s="4">
        <v>43997</v>
      </c>
      <c r="B447" s="5">
        <v>170</v>
      </c>
      <c r="C447" t="s">
        <v>4</v>
      </c>
      <c r="D447">
        <f t="shared" si="6"/>
        <v>-170</v>
      </c>
    </row>
    <row r="448" spans="1:4" x14ac:dyDescent="0.2">
      <c r="A448" s="4">
        <v>44000</v>
      </c>
      <c r="B448" s="5">
        <v>520</v>
      </c>
      <c r="C448" t="s">
        <v>3</v>
      </c>
      <c r="D448">
        <f t="shared" si="6"/>
        <v>520</v>
      </c>
    </row>
    <row r="449" spans="1:4" x14ac:dyDescent="0.2">
      <c r="A449" s="4">
        <v>44000</v>
      </c>
      <c r="B449" s="5">
        <v>110</v>
      </c>
      <c r="C449" t="s">
        <v>4</v>
      </c>
      <c r="D449">
        <f t="shared" si="6"/>
        <v>-110</v>
      </c>
    </row>
    <row r="450" spans="1:4" x14ac:dyDescent="0.2">
      <c r="A450" s="4">
        <v>44001</v>
      </c>
      <c r="B450" s="5">
        <v>630</v>
      </c>
      <c r="C450" t="s">
        <v>3</v>
      </c>
      <c r="D450">
        <f t="shared" si="6"/>
        <v>630</v>
      </c>
    </row>
    <row r="451" spans="1:4" x14ac:dyDescent="0.2">
      <c r="A451" s="4">
        <v>44004</v>
      </c>
      <c r="B451" s="5">
        <v>420</v>
      </c>
      <c r="C451" t="s">
        <v>4</v>
      </c>
      <c r="D451">
        <f t="shared" ref="D451:D502" si="7">IF(C451="Покупка", B451, -B451)</f>
        <v>-420</v>
      </c>
    </row>
    <row r="452" spans="1:4" x14ac:dyDescent="0.2">
      <c r="A452" s="4">
        <v>44004</v>
      </c>
      <c r="B452" s="5">
        <v>130</v>
      </c>
      <c r="C452" t="s">
        <v>4</v>
      </c>
      <c r="D452">
        <f t="shared" si="7"/>
        <v>-130</v>
      </c>
    </row>
    <row r="453" spans="1:4" x14ac:dyDescent="0.2">
      <c r="A453" s="4">
        <v>44005</v>
      </c>
      <c r="B453" s="5">
        <v>300</v>
      </c>
      <c r="C453" t="s">
        <v>4</v>
      </c>
      <c r="D453">
        <f t="shared" si="7"/>
        <v>-300</v>
      </c>
    </row>
    <row r="454" spans="1:4" x14ac:dyDescent="0.2">
      <c r="A454" s="4">
        <v>44007</v>
      </c>
      <c r="B454" s="5">
        <v>290</v>
      </c>
      <c r="C454" t="s">
        <v>3</v>
      </c>
      <c r="D454">
        <f t="shared" si="7"/>
        <v>290</v>
      </c>
    </row>
    <row r="455" spans="1:4" x14ac:dyDescent="0.2">
      <c r="A455" s="4">
        <v>44008</v>
      </c>
      <c r="B455" s="5">
        <v>450</v>
      </c>
      <c r="C455" t="s">
        <v>3</v>
      </c>
      <c r="D455">
        <f t="shared" si="7"/>
        <v>450</v>
      </c>
    </row>
    <row r="456" spans="1:4" x14ac:dyDescent="0.2">
      <c r="A456" s="4">
        <v>44011</v>
      </c>
      <c r="B456" s="5">
        <v>410</v>
      </c>
      <c r="C456" t="s">
        <v>4</v>
      </c>
      <c r="D456">
        <f t="shared" si="7"/>
        <v>-410</v>
      </c>
    </row>
    <row r="457" spans="1:4" x14ac:dyDescent="0.2">
      <c r="A457" s="4">
        <v>44012</v>
      </c>
      <c r="B457" s="5">
        <v>250</v>
      </c>
      <c r="C457" t="s">
        <v>4</v>
      </c>
      <c r="D457">
        <f t="shared" si="7"/>
        <v>-250</v>
      </c>
    </row>
    <row r="458" spans="1:4" x14ac:dyDescent="0.2">
      <c r="A458" s="4">
        <v>44012</v>
      </c>
      <c r="B458" s="5">
        <v>600</v>
      </c>
      <c r="C458" t="s">
        <v>3</v>
      </c>
      <c r="D458">
        <f t="shared" si="7"/>
        <v>600</v>
      </c>
    </row>
    <row r="459" spans="1:4" x14ac:dyDescent="0.2">
      <c r="A459" s="4">
        <v>44015</v>
      </c>
      <c r="B459" s="5">
        <v>570</v>
      </c>
      <c r="C459" t="s">
        <v>3</v>
      </c>
      <c r="D459">
        <f t="shared" si="7"/>
        <v>570</v>
      </c>
    </row>
    <row r="460" spans="1:4" x14ac:dyDescent="0.2">
      <c r="A460" s="4">
        <v>44018</v>
      </c>
      <c r="B460" s="5">
        <v>720</v>
      </c>
      <c r="C460" t="s">
        <v>3</v>
      </c>
      <c r="D460">
        <f t="shared" si="7"/>
        <v>720</v>
      </c>
    </row>
    <row r="461" spans="1:4" x14ac:dyDescent="0.2">
      <c r="A461" s="4">
        <v>44018</v>
      </c>
      <c r="B461" s="5">
        <v>380</v>
      </c>
      <c r="C461" t="s">
        <v>4</v>
      </c>
      <c r="D461">
        <f t="shared" si="7"/>
        <v>-380</v>
      </c>
    </row>
    <row r="462" spans="1:4" x14ac:dyDescent="0.2">
      <c r="A462" s="4">
        <v>44019</v>
      </c>
      <c r="B462" s="5">
        <v>1260</v>
      </c>
      <c r="C462" t="s">
        <v>4</v>
      </c>
      <c r="D462">
        <f t="shared" si="7"/>
        <v>-1260</v>
      </c>
    </row>
    <row r="463" spans="1:4" x14ac:dyDescent="0.2">
      <c r="A463" s="4">
        <v>44019</v>
      </c>
      <c r="B463" s="5">
        <v>690</v>
      </c>
      <c r="C463" t="s">
        <v>3</v>
      </c>
      <c r="D463">
        <f t="shared" si="7"/>
        <v>690</v>
      </c>
    </row>
    <row r="464" spans="1:4" x14ac:dyDescent="0.2">
      <c r="A464" s="4">
        <v>44022</v>
      </c>
      <c r="B464" s="5">
        <v>500</v>
      </c>
      <c r="C464" t="s">
        <v>4</v>
      </c>
      <c r="D464">
        <f t="shared" si="7"/>
        <v>-500</v>
      </c>
    </row>
    <row r="465" spans="1:4" x14ac:dyDescent="0.2">
      <c r="A465" s="4">
        <v>44025</v>
      </c>
      <c r="B465" s="5">
        <v>540</v>
      </c>
      <c r="C465" t="s">
        <v>4</v>
      </c>
      <c r="D465">
        <f t="shared" si="7"/>
        <v>-540</v>
      </c>
    </row>
    <row r="466" spans="1:4" x14ac:dyDescent="0.2">
      <c r="A466" s="4">
        <v>44027</v>
      </c>
      <c r="B466" s="5">
        <v>410</v>
      </c>
      <c r="C466" t="s">
        <v>3</v>
      </c>
      <c r="D466">
        <f t="shared" si="7"/>
        <v>410</v>
      </c>
    </row>
    <row r="467" spans="1:4" x14ac:dyDescent="0.2">
      <c r="A467" s="4">
        <v>44032</v>
      </c>
      <c r="B467" s="5">
        <v>200</v>
      </c>
      <c r="C467" t="s">
        <v>3</v>
      </c>
      <c r="D467">
        <f t="shared" si="7"/>
        <v>200</v>
      </c>
    </row>
    <row r="468" spans="1:4" x14ac:dyDescent="0.2">
      <c r="A468" s="4">
        <v>44043</v>
      </c>
      <c r="B468" s="5">
        <v>530</v>
      </c>
      <c r="C468" t="s">
        <v>4</v>
      </c>
      <c r="D468">
        <f t="shared" si="7"/>
        <v>-530</v>
      </c>
    </row>
    <row r="469" spans="1:4" x14ac:dyDescent="0.2">
      <c r="A469" s="4">
        <v>44043</v>
      </c>
      <c r="B469" s="5">
        <v>350</v>
      </c>
      <c r="C469" t="s">
        <v>3</v>
      </c>
      <c r="D469">
        <f t="shared" si="7"/>
        <v>350</v>
      </c>
    </row>
    <row r="470" spans="1:4" x14ac:dyDescent="0.2">
      <c r="A470" s="4">
        <v>44053</v>
      </c>
      <c r="B470" s="5">
        <v>100</v>
      </c>
      <c r="C470" t="s">
        <v>3</v>
      </c>
      <c r="D470">
        <f t="shared" si="7"/>
        <v>100</v>
      </c>
    </row>
    <row r="471" spans="1:4" x14ac:dyDescent="0.2">
      <c r="A471" s="4">
        <v>44054</v>
      </c>
      <c r="B471" s="5">
        <v>390</v>
      </c>
      <c r="C471" t="s">
        <v>4</v>
      </c>
      <c r="D471">
        <f t="shared" si="7"/>
        <v>-390</v>
      </c>
    </row>
    <row r="472" spans="1:4" x14ac:dyDescent="0.2">
      <c r="A472" s="4">
        <v>44056</v>
      </c>
      <c r="B472" s="5">
        <v>250</v>
      </c>
      <c r="C472" t="s">
        <v>4</v>
      </c>
      <c r="D472">
        <f t="shared" si="7"/>
        <v>-250</v>
      </c>
    </row>
    <row r="473" spans="1:4" x14ac:dyDescent="0.2">
      <c r="A473" s="4">
        <v>44056</v>
      </c>
      <c r="B473" s="5">
        <v>100</v>
      </c>
      <c r="C473" t="s">
        <v>4</v>
      </c>
      <c r="D473">
        <f t="shared" si="7"/>
        <v>-100</v>
      </c>
    </row>
    <row r="474" spans="1:4" x14ac:dyDescent="0.2">
      <c r="A474" s="4">
        <v>44057</v>
      </c>
      <c r="B474" s="5">
        <v>170</v>
      </c>
      <c r="C474" t="s">
        <v>3</v>
      </c>
      <c r="D474">
        <f t="shared" si="7"/>
        <v>170</v>
      </c>
    </row>
    <row r="475" spans="1:4" x14ac:dyDescent="0.2">
      <c r="A475" s="4">
        <v>44060</v>
      </c>
      <c r="B475" s="5">
        <v>260</v>
      </c>
      <c r="C475" t="s">
        <v>3</v>
      </c>
      <c r="D475">
        <f t="shared" si="7"/>
        <v>260</v>
      </c>
    </row>
    <row r="476" spans="1:4" x14ac:dyDescent="0.2">
      <c r="A476" s="4">
        <v>44064</v>
      </c>
      <c r="B476" s="5">
        <v>590</v>
      </c>
      <c r="C476" t="s">
        <v>3</v>
      </c>
      <c r="D476">
        <f t="shared" si="7"/>
        <v>590</v>
      </c>
    </row>
    <row r="477" spans="1:4" x14ac:dyDescent="0.2">
      <c r="A477" s="4">
        <v>44064</v>
      </c>
      <c r="B477" s="5">
        <v>420</v>
      </c>
      <c r="C477" t="s">
        <v>4</v>
      </c>
      <c r="D477">
        <f t="shared" si="7"/>
        <v>-420</v>
      </c>
    </row>
    <row r="478" spans="1:4" x14ac:dyDescent="0.2">
      <c r="A478" s="4">
        <v>44069</v>
      </c>
      <c r="B478" s="5">
        <v>500</v>
      </c>
      <c r="C478" t="s">
        <v>4</v>
      </c>
      <c r="D478">
        <f t="shared" si="7"/>
        <v>-500</v>
      </c>
    </row>
    <row r="479" spans="1:4" x14ac:dyDescent="0.2">
      <c r="A479" s="4">
        <v>44071</v>
      </c>
      <c r="B479" s="5">
        <v>740</v>
      </c>
      <c r="C479" t="s">
        <v>3</v>
      </c>
      <c r="D479">
        <f t="shared" si="7"/>
        <v>740</v>
      </c>
    </row>
    <row r="480" spans="1:4" x14ac:dyDescent="0.2">
      <c r="A480" s="4">
        <v>44071</v>
      </c>
      <c r="B480" s="5">
        <v>510</v>
      </c>
      <c r="C480" t="s">
        <v>4</v>
      </c>
      <c r="D480">
        <f t="shared" si="7"/>
        <v>-510</v>
      </c>
    </row>
    <row r="481" spans="1:4" x14ac:dyDescent="0.2">
      <c r="A481" s="4">
        <v>44074</v>
      </c>
      <c r="B481" s="5">
        <v>380</v>
      </c>
      <c r="C481" t="s">
        <v>3</v>
      </c>
      <c r="D481">
        <f t="shared" si="7"/>
        <v>380</v>
      </c>
    </row>
    <row r="482" spans="1:4" x14ac:dyDescent="0.2">
      <c r="A482" s="4">
        <v>44075</v>
      </c>
      <c r="B482" s="5">
        <v>60</v>
      </c>
      <c r="C482" t="s">
        <v>4</v>
      </c>
      <c r="D482">
        <f t="shared" si="7"/>
        <v>-60</v>
      </c>
    </row>
    <row r="483" spans="1:4" x14ac:dyDescent="0.2">
      <c r="A483" s="4">
        <v>44076</v>
      </c>
      <c r="B483" s="5">
        <v>750</v>
      </c>
      <c r="C483" t="s">
        <v>3</v>
      </c>
      <c r="D483">
        <f t="shared" si="7"/>
        <v>750</v>
      </c>
    </row>
    <row r="484" spans="1:4" x14ac:dyDescent="0.2">
      <c r="A484" s="4">
        <v>44076</v>
      </c>
      <c r="B484" s="5">
        <v>100</v>
      </c>
      <c r="C484" t="s">
        <v>3</v>
      </c>
      <c r="D484">
        <f t="shared" si="7"/>
        <v>100</v>
      </c>
    </row>
    <row r="485" spans="1:4" x14ac:dyDescent="0.2">
      <c r="A485" s="4">
        <v>44077</v>
      </c>
      <c r="B485" s="5">
        <v>400</v>
      </c>
      <c r="C485" t="s">
        <v>4</v>
      </c>
      <c r="D485">
        <f t="shared" si="7"/>
        <v>-400</v>
      </c>
    </row>
    <row r="486" spans="1:4" x14ac:dyDescent="0.2">
      <c r="A486" s="4">
        <v>44077</v>
      </c>
      <c r="B486" s="5">
        <v>1000</v>
      </c>
      <c r="C486" t="s">
        <v>4</v>
      </c>
      <c r="D486">
        <f t="shared" si="7"/>
        <v>-1000</v>
      </c>
    </row>
    <row r="487" spans="1:4" x14ac:dyDescent="0.2">
      <c r="A487" s="4">
        <v>44078</v>
      </c>
      <c r="B487" s="5">
        <v>520</v>
      </c>
      <c r="C487" t="s">
        <v>3</v>
      </c>
      <c r="D487">
        <f t="shared" si="7"/>
        <v>520</v>
      </c>
    </row>
    <row r="488" spans="1:4" x14ac:dyDescent="0.2">
      <c r="A488" s="4">
        <v>44078</v>
      </c>
      <c r="B488" s="5">
        <v>110</v>
      </c>
      <c r="C488" t="s">
        <v>3</v>
      </c>
      <c r="D488">
        <f t="shared" si="7"/>
        <v>110</v>
      </c>
    </row>
    <row r="489" spans="1:4" x14ac:dyDescent="0.2">
      <c r="A489" s="4">
        <v>44078</v>
      </c>
      <c r="B489" s="5">
        <v>120</v>
      </c>
      <c r="C489" t="s">
        <v>4</v>
      </c>
      <c r="D489">
        <f t="shared" si="7"/>
        <v>-120</v>
      </c>
    </row>
    <row r="490" spans="1:4" x14ac:dyDescent="0.2">
      <c r="A490" s="4">
        <v>44078</v>
      </c>
      <c r="B490" s="5">
        <v>130</v>
      </c>
      <c r="C490" t="s">
        <v>3</v>
      </c>
      <c r="D490">
        <f t="shared" si="7"/>
        <v>130</v>
      </c>
    </row>
    <row r="491" spans="1:4" x14ac:dyDescent="0.2">
      <c r="A491" s="4">
        <v>44088</v>
      </c>
      <c r="B491" s="5">
        <v>380</v>
      </c>
      <c r="C491" t="s">
        <v>3</v>
      </c>
      <c r="D491">
        <f t="shared" si="7"/>
        <v>380</v>
      </c>
    </row>
    <row r="492" spans="1:4" x14ac:dyDescent="0.2">
      <c r="A492" s="4">
        <v>44092</v>
      </c>
      <c r="B492" s="5">
        <v>650</v>
      </c>
      <c r="C492" t="s">
        <v>4</v>
      </c>
      <c r="D492">
        <f t="shared" si="7"/>
        <v>-650</v>
      </c>
    </row>
    <row r="493" spans="1:4" x14ac:dyDescent="0.2">
      <c r="A493" s="4">
        <v>44092</v>
      </c>
      <c r="B493" s="5">
        <v>360</v>
      </c>
      <c r="C493" t="s">
        <v>3</v>
      </c>
      <c r="D493">
        <f t="shared" si="7"/>
        <v>360</v>
      </c>
    </row>
    <row r="494" spans="1:4" x14ac:dyDescent="0.2">
      <c r="A494" s="4">
        <v>44097</v>
      </c>
      <c r="B494" s="5">
        <v>440</v>
      </c>
      <c r="C494" t="s">
        <v>3</v>
      </c>
      <c r="D494">
        <f t="shared" si="7"/>
        <v>440</v>
      </c>
    </row>
    <row r="495" spans="1:4" x14ac:dyDescent="0.2">
      <c r="A495" s="4">
        <v>44099</v>
      </c>
      <c r="B495" s="5">
        <v>1100</v>
      </c>
      <c r="C495" t="s">
        <v>4</v>
      </c>
      <c r="D495">
        <f t="shared" si="7"/>
        <v>-1100</v>
      </c>
    </row>
    <row r="496" spans="1:4" x14ac:dyDescent="0.2">
      <c r="A496" s="4">
        <v>44106</v>
      </c>
      <c r="B496" s="5">
        <v>280</v>
      </c>
      <c r="C496" t="s">
        <v>3</v>
      </c>
      <c r="D496">
        <f t="shared" si="7"/>
        <v>280</v>
      </c>
    </row>
    <row r="497" spans="1:4" x14ac:dyDescent="0.2">
      <c r="A497" s="4">
        <v>44106</v>
      </c>
      <c r="B497" s="5">
        <v>260</v>
      </c>
      <c r="C497" t="s">
        <v>3</v>
      </c>
      <c r="D497">
        <f t="shared" si="7"/>
        <v>260</v>
      </c>
    </row>
    <row r="498" spans="1:4" x14ac:dyDescent="0.2">
      <c r="A498" s="4">
        <v>44106</v>
      </c>
      <c r="B498" s="5">
        <v>160</v>
      </c>
      <c r="C498" t="s">
        <v>4</v>
      </c>
      <c r="D498">
        <f t="shared" si="7"/>
        <v>-160</v>
      </c>
    </row>
    <row r="499" spans="1:4" x14ac:dyDescent="0.2">
      <c r="A499" s="4">
        <v>44106</v>
      </c>
      <c r="B499" s="5">
        <v>410</v>
      </c>
      <c r="C499" t="s">
        <v>4</v>
      </c>
      <c r="D499">
        <f t="shared" si="7"/>
        <v>-410</v>
      </c>
    </row>
    <row r="500" spans="1:4" x14ac:dyDescent="0.2">
      <c r="A500" s="4">
        <v>44118</v>
      </c>
      <c r="B500" s="5">
        <v>340</v>
      </c>
      <c r="C500" t="s">
        <v>3</v>
      </c>
      <c r="D500">
        <f t="shared" si="7"/>
        <v>340</v>
      </c>
    </row>
    <row r="501" spans="1:4" x14ac:dyDescent="0.2">
      <c r="A501" s="4">
        <v>44120</v>
      </c>
      <c r="B501" s="5">
        <v>370</v>
      </c>
      <c r="C501" t="s">
        <v>4</v>
      </c>
      <c r="D501">
        <f t="shared" si="7"/>
        <v>-370</v>
      </c>
    </row>
    <row r="502" spans="1:4" x14ac:dyDescent="0.2">
      <c r="A502" s="6">
        <v>44124</v>
      </c>
      <c r="B502" s="5">
        <v>120</v>
      </c>
      <c r="C502" t="s">
        <v>4</v>
      </c>
      <c r="D502">
        <f t="shared" si="7"/>
        <v>-120</v>
      </c>
    </row>
    <row r="503" spans="1:4" x14ac:dyDescent="0.2">
      <c r="A503" s="8">
        <v>43203</v>
      </c>
      <c r="B503" s="9"/>
      <c r="C503" s="9" t="s">
        <v>365</v>
      </c>
      <c r="D503">
        <v>0</v>
      </c>
    </row>
    <row r="504" spans="1:4" x14ac:dyDescent="0.2">
      <c r="A504" s="8">
        <v>43385</v>
      </c>
      <c r="B504" s="9"/>
      <c r="C504" s="9" t="s">
        <v>365</v>
      </c>
      <c r="D504">
        <v>0</v>
      </c>
    </row>
    <row r="505" spans="1:4" x14ac:dyDescent="0.2">
      <c r="A505" s="8">
        <v>43567</v>
      </c>
      <c r="B505" s="9"/>
      <c r="C505" s="9" t="s">
        <v>365</v>
      </c>
      <c r="D505">
        <v>0</v>
      </c>
    </row>
    <row r="506" spans="1:4" x14ac:dyDescent="0.2">
      <c r="A506" s="8">
        <v>43749</v>
      </c>
      <c r="B506" s="9"/>
      <c r="C506" s="9" t="s">
        <v>365</v>
      </c>
      <c r="D506">
        <v>0</v>
      </c>
    </row>
    <row r="507" spans="1:4" x14ac:dyDescent="0.2">
      <c r="A507" s="8">
        <v>43931</v>
      </c>
      <c r="B507" s="9"/>
      <c r="C507" s="9" t="s">
        <v>365</v>
      </c>
      <c r="D507">
        <v>0</v>
      </c>
    </row>
    <row r="508" spans="1:4" x14ac:dyDescent="0.2">
      <c r="A508" s="8">
        <v>44113</v>
      </c>
      <c r="B508" s="9"/>
      <c r="C508" s="9" t="s">
        <v>365</v>
      </c>
      <c r="D508">
        <v>0</v>
      </c>
    </row>
    <row r="509" spans="1:4" x14ac:dyDescent="0.2">
      <c r="A509" s="8">
        <v>44173</v>
      </c>
      <c r="B509" s="9"/>
      <c r="C509" s="9" t="s">
        <v>365</v>
      </c>
      <c r="D509">
        <v>0</v>
      </c>
    </row>
  </sheetData>
  <autoFilter ref="A1:C502" xr:uid="{BB7F0B33-599E-44EE-ADBA-9DD3A8C4F6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E415-BD49-DE41-8315-097A84C7BABE}">
  <dimension ref="A1:D509"/>
  <sheetViews>
    <sheetView workbookViewId="0">
      <selection activeCell="G17" sqref="G17"/>
    </sheetView>
  </sheetViews>
  <sheetFormatPr baseColWidth="10" defaultRowHeight="16" x14ac:dyDescent="0.2"/>
  <cols>
    <col min="2" max="2" width="13.5" customWidth="1"/>
    <col min="3" max="3" width="13.33203125" customWidth="1"/>
    <col min="4" max="4" width="17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366</v>
      </c>
    </row>
    <row r="2" spans="1:4" x14ac:dyDescent="0.2">
      <c r="A2" s="7">
        <v>43021</v>
      </c>
      <c r="B2">
        <v>290</v>
      </c>
      <c r="C2" t="s">
        <v>3</v>
      </c>
      <c r="D2">
        <v>290</v>
      </c>
    </row>
    <row r="3" spans="1:4" x14ac:dyDescent="0.2">
      <c r="A3" s="7">
        <v>43021</v>
      </c>
      <c r="B3">
        <v>90</v>
      </c>
      <c r="C3" t="s">
        <v>3</v>
      </c>
      <c r="D3">
        <v>90</v>
      </c>
    </row>
    <row r="4" spans="1:4" x14ac:dyDescent="0.2">
      <c r="A4" s="7">
        <v>43026</v>
      </c>
      <c r="B4">
        <v>380</v>
      </c>
      <c r="C4" t="s">
        <v>3</v>
      </c>
      <c r="D4">
        <v>380</v>
      </c>
    </row>
    <row r="5" spans="1:4" x14ac:dyDescent="0.2">
      <c r="A5" s="7">
        <v>43027</v>
      </c>
      <c r="B5">
        <v>570</v>
      </c>
      <c r="C5" t="s">
        <v>3</v>
      </c>
      <c r="D5">
        <v>570</v>
      </c>
    </row>
    <row r="6" spans="1:4" x14ac:dyDescent="0.2">
      <c r="A6" s="7">
        <v>43028</v>
      </c>
      <c r="B6">
        <v>490</v>
      </c>
      <c r="C6" t="s">
        <v>4</v>
      </c>
      <c r="D6">
        <v>-490</v>
      </c>
    </row>
    <row r="7" spans="1:4" x14ac:dyDescent="0.2">
      <c r="A7" s="7">
        <v>43028</v>
      </c>
      <c r="B7">
        <v>800</v>
      </c>
      <c r="C7" t="s">
        <v>4</v>
      </c>
      <c r="D7">
        <v>-800</v>
      </c>
    </row>
    <row r="8" spans="1:4" x14ac:dyDescent="0.2">
      <c r="A8" s="7">
        <v>43028</v>
      </c>
      <c r="B8">
        <v>260</v>
      </c>
      <c r="C8" t="s">
        <v>3</v>
      </c>
      <c r="D8">
        <v>260</v>
      </c>
    </row>
    <row r="9" spans="1:4" x14ac:dyDescent="0.2">
      <c r="A9" s="7">
        <v>43031</v>
      </c>
      <c r="B9">
        <v>230</v>
      </c>
      <c r="C9" t="s">
        <v>3</v>
      </c>
      <c r="D9">
        <v>230</v>
      </c>
    </row>
    <row r="10" spans="1:4" x14ac:dyDescent="0.2">
      <c r="A10" s="7">
        <v>43032</v>
      </c>
      <c r="B10">
        <v>410</v>
      </c>
      <c r="C10" t="s">
        <v>3</v>
      </c>
      <c r="D10">
        <v>410</v>
      </c>
    </row>
    <row r="11" spans="1:4" x14ac:dyDescent="0.2">
      <c r="A11" s="7">
        <v>43032</v>
      </c>
      <c r="B11">
        <v>390</v>
      </c>
      <c r="C11" t="s">
        <v>4</v>
      </c>
      <c r="D11">
        <v>-390</v>
      </c>
    </row>
    <row r="12" spans="1:4" x14ac:dyDescent="0.2">
      <c r="A12" s="7">
        <v>43035</v>
      </c>
      <c r="B12">
        <v>90</v>
      </c>
      <c r="C12" t="s">
        <v>3</v>
      </c>
      <c r="D12">
        <v>90</v>
      </c>
    </row>
    <row r="13" spans="1:4" x14ac:dyDescent="0.2">
      <c r="A13" s="7">
        <v>43035</v>
      </c>
      <c r="B13">
        <v>100</v>
      </c>
      <c r="C13" t="s">
        <v>4</v>
      </c>
      <c r="D13">
        <v>-100</v>
      </c>
    </row>
    <row r="14" spans="1:4" x14ac:dyDescent="0.2">
      <c r="A14" s="7">
        <v>43041</v>
      </c>
      <c r="B14">
        <v>700</v>
      </c>
      <c r="C14" t="s">
        <v>3</v>
      </c>
      <c r="D14">
        <v>700</v>
      </c>
    </row>
    <row r="15" spans="1:4" x14ac:dyDescent="0.2">
      <c r="A15" s="7">
        <v>43042</v>
      </c>
      <c r="B15">
        <v>330</v>
      </c>
      <c r="C15" t="s">
        <v>4</v>
      </c>
      <c r="D15">
        <v>-330</v>
      </c>
    </row>
    <row r="16" spans="1:4" x14ac:dyDescent="0.2">
      <c r="A16" s="7">
        <v>43042</v>
      </c>
      <c r="B16">
        <v>470</v>
      </c>
      <c r="C16" t="s">
        <v>4</v>
      </c>
      <c r="D16">
        <v>-470</v>
      </c>
    </row>
    <row r="17" spans="1:4" x14ac:dyDescent="0.2">
      <c r="A17" s="7">
        <v>43046</v>
      </c>
      <c r="B17">
        <v>150</v>
      </c>
      <c r="C17" t="s">
        <v>3</v>
      </c>
      <c r="D17">
        <v>150</v>
      </c>
    </row>
    <row r="18" spans="1:4" x14ac:dyDescent="0.2">
      <c r="A18" s="7">
        <v>43046</v>
      </c>
      <c r="B18">
        <v>90</v>
      </c>
      <c r="C18" t="s">
        <v>3</v>
      </c>
      <c r="D18">
        <v>90</v>
      </c>
    </row>
    <row r="19" spans="1:4" x14ac:dyDescent="0.2">
      <c r="A19" s="7">
        <v>43049</v>
      </c>
      <c r="B19">
        <v>30</v>
      </c>
      <c r="C19" t="s">
        <v>3</v>
      </c>
      <c r="D19">
        <v>30</v>
      </c>
    </row>
    <row r="20" spans="1:4" x14ac:dyDescent="0.2">
      <c r="A20" s="7">
        <v>43049</v>
      </c>
      <c r="B20">
        <v>250</v>
      </c>
      <c r="C20" t="s">
        <v>3</v>
      </c>
      <c r="D20">
        <v>250</v>
      </c>
    </row>
    <row r="21" spans="1:4" x14ac:dyDescent="0.2">
      <c r="A21" s="7">
        <v>43049</v>
      </c>
      <c r="B21">
        <v>700</v>
      </c>
      <c r="C21" t="s">
        <v>3</v>
      </c>
      <c r="D21">
        <v>700</v>
      </c>
    </row>
    <row r="22" spans="1:4" x14ac:dyDescent="0.2">
      <c r="A22" s="7">
        <v>43053</v>
      </c>
      <c r="B22">
        <v>620</v>
      </c>
      <c r="C22" t="s">
        <v>4</v>
      </c>
      <c r="D22">
        <v>-620</v>
      </c>
    </row>
    <row r="23" spans="1:4" x14ac:dyDescent="0.2">
      <c r="A23" s="7">
        <v>43055</v>
      </c>
      <c r="B23">
        <v>920</v>
      </c>
      <c r="C23" t="s">
        <v>4</v>
      </c>
      <c r="D23">
        <v>-920</v>
      </c>
    </row>
    <row r="24" spans="1:4" x14ac:dyDescent="0.2">
      <c r="A24" s="7">
        <v>43056</v>
      </c>
      <c r="B24">
        <v>80</v>
      </c>
      <c r="C24" t="s">
        <v>4</v>
      </c>
      <c r="D24">
        <v>-80</v>
      </c>
    </row>
    <row r="25" spans="1:4" x14ac:dyDescent="0.2">
      <c r="A25" s="7">
        <v>43056</v>
      </c>
      <c r="B25">
        <v>330</v>
      </c>
      <c r="C25" t="s">
        <v>3</v>
      </c>
      <c r="D25">
        <v>330</v>
      </c>
    </row>
    <row r="26" spans="1:4" x14ac:dyDescent="0.2">
      <c r="A26" s="7">
        <v>43061</v>
      </c>
      <c r="B26">
        <v>550</v>
      </c>
      <c r="C26" t="s">
        <v>3</v>
      </c>
      <c r="D26">
        <v>550</v>
      </c>
    </row>
    <row r="27" spans="1:4" x14ac:dyDescent="0.2">
      <c r="A27" s="7">
        <v>43069</v>
      </c>
      <c r="B27">
        <v>740</v>
      </c>
      <c r="C27" t="s">
        <v>3</v>
      </c>
      <c r="D27">
        <v>740</v>
      </c>
    </row>
    <row r="28" spans="1:4" x14ac:dyDescent="0.2">
      <c r="A28" s="7">
        <v>43070</v>
      </c>
      <c r="B28">
        <v>1110</v>
      </c>
      <c r="C28" t="s">
        <v>4</v>
      </c>
      <c r="D28">
        <v>-1110</v>
      </c>
    </row>
    <row r="29" spans="1:4" x14ac:dyDescent="0.2">
      <c r="A29" s="7">
        <v>43073</v>
      </c>
      <c r="B29">
        <v>520</v>
      </c>
      <c r="C29" t="s">
        <v>4</v>
      </c>
      <c r="D29">
        <v>-520</v>
      </c>
    </row>
    <row r="30" spans="1:4" x14ac:dyDescent="0.2">
      <c r="A30" s="7">
        <v>43077</v>
      </c>
      <c r="B30">
        <v>30</v>
      </c>
      <c r="C30" t="s">
        <v>4</v>
      </c>
      <c r="D30">
        <v>-30</v>
      </c>
    </row>
    <row r="31" spans="1:4" x14ac:dyDescent="0.2">
      <c r="A31" s="7">
        <v>43077</v>
      </c>
      <c r="B31">
        <v>610</v>
      </c>
      <c r="C31" t="s">
        <v>3</v>
      </c>
      <c r="D31">
        <v>610</v>
      </c>
    </row>
    <row r="32" spans="1:4" x14ac:dyDescent="0.2">
      <c r="A32" s="7">
        <v>43077</v>
      </c>
      <c r="B32">
        <v>460</v>
      </c>
      <c r="C32" t="s">
        <v>4</v>
      </c>
      <c r="D32">
        <v>-460</v>
      </c>
    </row>
    <row r="33" spans="1:4" x14ac:dyDescent="0.2">
      <c r="A33" s="7">
        <v>43077</v>
      </c>
      <c r="B33">
        <v>570</v>
      </c>
      <c r="C33" t="s">
        <v>3</v>
      </c>
      <c r="D33">
        <v>570</v>
      </c>
    </row>
    <row r="34" spans="1:4" x14ac:dyDescent="0.2">
      <c r="A34" s="7">
        <v>43080</v>
      </c>
      <c r="B34">
        <v>60</v>
      </c>
      <c r="C34" t="s">
        <v>3</v>
      </c>
      <c r="D34">
        <v>60</v>
      </c>
    </row>
    <row r="35" spans="1:4" x14ac:dyDescent="0.2">
      <c r="A35" s="7">
        <v>43081</v>
      </c>
      <c r="B35">
        <v>320</v>
      </c>
      <c r="C35" t="s">
        <v>4</v>
      </c>
      <c r="D35">
        <v>-320</v>
      </c>
    </row>
    <row r="36" spans="1:4" x14ac:dyDescent="0.2">
      <c r="A36" s="7">
        <v>43083</v>
      </c>
      <c r="B36">
        <v>410</v>
      </c>
      <c r="C36" t="s">
        <v>3</v>
      </c>
      <c r="D36">
        <v>410</v>
      </c>
    </row>
    <row r="37" spans="1:4" x14ac:dyDescent="0.2">
      <c r="A37" s="7">
        <v>43084</v>
      </c>
      <c r="B37">
        <v>640</v>
      </c>
      <c r="C37" t="s">
        <v>4</v>
      </c>
      <c r="D37">
        <v>-640</v>
      </c>
    </row>
    <row r="38" spans="1:4" x14ac:dyDescent="0.2">
      <c r="A38" s="7">
        <v>43091</v>
      </c>
      <c r="B38">
        <v>510</v>
      </c>
      <c r="C38" t="s">
        <v>3</v>
      </c>
      <c r="D38">
        <v>510</v>
      </c>
    </row>
    <row r="39" spans="1:4" x14ac:dyDescent="0.2">
      <c r="A39" s="7">
        <v>43095</v>
      </c>
      <c r="B39">
        <v>40</v>
      </c>
      <c r="C39" t="s">
        <v>3</v>
      </c>
      <c r="D39">
        <v>40</v>
      </c>
    </row>
    <row r="40" spans="1:4" x14ac:dyDescent="0.2">
      <c r="A40" s="7">
        <v>43098</v>
      </c>
      <c r="B40">
        <v>750</v>
      </c>
      <c r="C40" t="s">
        <v>4</v>
      </c>
      <c r="D40">
        <v>-750</v>
      </c>
    </row>
    <row r="41" spans="1:4" x14ac:dyDescent="0.2">
      <c r="A41" s="7">
        <v>43098</v>
      </c>
      <c r="B41">
        <v>220</v>
      </c>
      <c r="C41" t="s">
        <v>3</v>
      </c>
      <c r="D41">
        <v>220</v>
      </c>
    </row>
    <row r="42" spans="1:4" x14ac:dyDescent="0.2">
      <c r="A42" s="7">
        <v>43098</v>
      </c>
      <c r="B42">
        <v>170</v>
      </c>
      <c r="C42" t="s">
        <v>4</v>
      </c>
      <c r="D42">
        <v>-170</v>
      </c>
    </row>
    <row r="43" spans="1:4" x14ac:dyDescent="0.2">
      <c r="A43" s="7">
        <v>43103</v>
      </c>
      <c r="B43">
        <v>540</v>
      </c>
      <c r="C43" t="s">
        <v>3</v>
      </c>
      <c r="D43">
        <v>540</v>
      </c>
    </row>
    <row r="44" spans="1:4" x14ac:dyDescent="0.2">
      <c r="A44" s="7">
        <v>43105</v>
      </c>
      <c r="B44">
        <v>620</v>
      </c>
      <c r="C44" t="s">
        <v>4</v>
      </c>
      <c r="D44">
        <v>-620</v>
      </c>
    </row>
    <row r="45" spans="1:4" x14ac:dyDescent="0.2">
      <c r="A45" s="7">
        <v>43112</v>
      </c>
      <c r="B45">
        <v>50</v>
      </c>
      <c r="C45" t="s">
        <v>3</v>
      </c>
      <c r="D45">
        <v>50</v>
      </c>
    </row>
    <row r="46" spans="1:4" x14ac:dyDescent="0.2">
      <c r="A46" s="7">
        <v>43112</v>
      </c>
      <c r="B46">
        <v>50</v>
      </c>
      <c r="C46" t="s">
        <v>3</v>
      </c>
      <c r="D46">
        <v>50</v>
      </c>
    </row>
    <row r="47" spans="1:4" x14ac:dyDescent="0.2">
      <c r="A47" s="7">
        <v>43112</v>
      </c>
      <c r="B47">
        <v>360</v>
      </c>
      <c r="C47" t="s">
        <v>3</v>
      </c>
      <c r="D47">
        <v>360</v>
      </c>
    </row>
    <row r="48" spans="1:4" x14ac:dyDescent="0.2">
      <c r="A48" s="7">
        <v>43123</v>
      </c>
      <c r="B48">
        <v>290</v>
      </c>
      <c r="C48" t="s">
        <v>4</v>
      </c>
      <c r="D48">
        <v>-290</v>
      </c>
    </row>
    <row r="49" spans="1:4" x14ac:dyDescent="0.2">
      <c r="A49" s="7">
        <v>43124</v>
      </c>
      <c r="B49">
        <v>390</v>
      </c>
      <c r="C49" t="s">
        <v>3</v>
      </c>
      <c r="D49">
        <v>390</v>
      </c>
    </row>
    <row r="50" spans="1:4" x14ac:dyDescent="0.2">
      <c r="A50" s="7">
        <v>43125</v>
      </c>
      <c r="B50">
        <v>200</v>
      </c>
      <c r="C50" t="s">
        <v>3</v>
      </c>
      <c r="D50">
        <v>200</v>
      </c>
    </row>
    <row r="51" spans="1:4" x14ac:dyDescent="0.2">
      <c r="A51" s="7">
        <v>43126</v>
      </c>
      <c r="B51">
        <v>750</v>
      </c>
      <c r="C51" t="s">
        <v>4</v>
      </c>
      <c r="D51">
        <v>-750</v>
      </c>
    </row>
    <row r="52" spans="1:4" x14ac:dyDescent="0.2">
      <c r="A52" s="7">
        <v>43132</v>
      </c>
      <c r="B52">
        <v>450</v>
      </c>
      <c r="C52" t="s">
        <v>3</v>
      </c>
      <c r="D52">
        <v>450</v>
      </c>
    </row>
    <row r="53" spans="1:4" x14ac:dyDescent="0.2">
      <c r="A53" s="7">
        <v>43140</v>
      </c>
      <c r="B53">
        <v>390</v>
      </c>
      <c r="C53" t="s">
        <v>4</v>
      </c>
      <c r="D53">
        <v>-390</v>
      </c>
    </row>
    <row r="54" spans="1:4" x14ac:dyDescent="0.2">
      <c r="A54" s="7">
        <v>43140</v>
      </c>
      <c r="B54">
        <v>350</v>
      </c>
      <c r="C54" t="s">
        <v>3</v>
      </c>
      <c r="D54">
        <v>350</v>
      </c>
    </row>
    <row r="55" spans="1:4" x14ac:dyDescent="0.2">
      <c r="A55" s="7">
        <v>43146</v>
      </c>
      <c r="B55">
        <v>220</v>
      </c>
      <c r="C55" t="s">
        <v>4</v>
      </c>
      <c r="D55">
        <v>-220</v>
      </c>
    </row>
    <row r="56" spans="1:4" x14ac:dyDescent="0.2">
      <c r="A56" s="7">
        <v>43147</v>
      </c>
      <c r="B56">
        <v>30</v>
      </c>
      <c r="C56" t="s">
        <v>3</v>
      </c>
      <c r="D56">
        <v>30</v>
      </c>
    </row>
    <row r="57" spans="1:4" x14ac:dyDescent="0.2">
      <c r="A57" s="7">
        <v>43152</v>
      </c>
      <c r="B57">
        <v>80</v>
      </c>
      <c r="C57" t="s">
        <v>3</v>
      </c>
      <c r="D57">
        <v>80</v>
      </c>
    </row>
    <row r="58" spans="1:4" x14ac:dyDescent="0.2">
      <c r="A58" s="7">
        <v>43153</v>
      </c>
      <c r="B58">
        <v>90</v>
      </c>
      <c r="C58" t="s">
        <v>4</v>
      </c>
      <c r="D58">
        <v>-90</v>
      </c>
    </row>
    <row r="59" spans="1:4" x14ac:dyDescent="0.2">
      <c r="A59" s="7">
        <v>43161</v>
      </c>
      <c r="B59">
        <v>360</v>
      </c>
      <c r="C59" t="s">
        <v>3</v>
      </c>
      <c r="D59">
        <v>360</v>
      </c>
    </row>
    <row r="60" spans="1:4" x14ac:dyDescent="0.2">
      <c r="A60" s="7">
        <v>43161</v>
      </c>
      <c r="B60">
        <v>600</v>
      </c>
      <c r="C60" t="s">
        <v>3</v>
      </c>
      <c r="D60">
        <v>600</v>
      </c>
    </row>
    <row r="61" spans="1:4" x14ac:dyDescent="0.2">
      <c r="A61" s="7">
        <v>43164</v>
      </c>
      <c r="B61">
        <v>660</v>
      </c>
      <c r="C61" t="s">
        <v>4</v>
      </c>
      <c r="D61">
        <v>-660</v>
      </c>
    </row>
    <row r="62" spans="1:4" x14ac:dyDescent="0.2">
      <c r="A62" s="7">
        <v>43164</v>
      </c>
      <c r="B62">
        <v>230</v>
      </c>
      <c r="C62" t="s">
        <v>3</v>
      </c>
      <c r="D62">
        <v>230</v>
      </c>
    </row>
    <row r="63" spans="1:4" x14ac:dyDescent="0.2">
      <c r="A63" s="7">
        <v>43166</v>
      </c>
      <c r="B63">
        <v>570</v>
      </c>
      <c r="C63" t="s">
        <v>3</v>
      </c>
      <c r="D63">
        <v>570</v>
      </c>
    </row>
    <row r="64" spans="1:4" x14ac:dyDescent="0.2">
      <c r="A64" s="7">
        <v>43166</v>
      </c>
      <c r="B64">
        <v>1000</v>
      </c>
      <c r="C64" t="s">
        <v>4</v>
      </c>
      <c r="D64">
        <v>-1000</v>
      </c>
    </row>
    <row r="65" spans="1:4" x14ac:dyDescent="0.2">
      <c r="A65" s="7">
        <v>43166</v>
      </c>
      <c r="B65">
        <v>200</v>
      </c>
      <c r="C65" t="s">
        <v>3</v>
      </c>
      <c r="D65">
        <v>200</v>
      </c>
    </row>
    <row r="66" spans="1:4" x14ac:dyDescent="0.2">
      <c r="A66" s="7">
        <v>43168</v>
      </c>
      <c r="B66">
        <v>320</v>
      </c>
      <c r="C66" t="s">
        <v>3</v>
      </c>
      <c r="D66">
        <v>320</v>
      </c>
    </row>
    <row r="67" spans="1:4" x14ac:dyDescent="0.2">
      <c r="A67" s="7">
        <v>43168</v>
      </c>
      <c r="B67">
        <v>230</v>
      </c>
      <c r="C67" t="s">
        <v>4</v>
      </c>
      <c r="D67">
        <v>-230</v>
      </c>
    </row>
    <row r="68" spans="1:4" x14ac:dyDescent="0.2">
      <c r="A68" s="7">
        <v>43168</v>
      </c>
      <c r="B68">
        <v>110</v>
      </c>
      <c r="C68" t="s">
        <v>3</v>
      </c>
      <c r="D68">
        <v>110</v>
      </c>
    </row>
    <row r="69" spans="1:4" x14ac:dyDescent="0.2">
      <c r="A69" s="7">
        <v>43172</v>
      </c>
      <c r="B69">
        <v>500</v>
      </c>
      <c r="C69" t="s">
        <v>4</v>
      </c>
      <c r="D69">
        <v>-500</v>
      </c>
    </row>
    <row r="70" spans="1:4" x14ac:dyDescent="0.2">
      <c r="A70" s="7">
        <v>43173</v>
      </c>
      <c r="B70">
        <v>500</v>
      </c>
      <c r="C70" t="s">
        <v>3</v>
      </c>
      <c r="D70">
        <v>500</v>
      </c>
    </row>
    <row r="71" spans="1:4" x14ac:dyDescent="0.2">
      <c r="A71" s="7">
        <v>43174</v>
      </c>
      <c r="B71">
        <v>40</v>
      </c>
      <c r="C71" t="s">
        <v>4</v>
      </c>
      <c r="D71">
        <v>-40</v>
      </c>
    </row>
    <row r="72" spans="1:4" x14ac:dyDescent="0.2">
      <c r="A72" s="7">
        <v>43174</v>
      </c>
      <c r="B72">
        <v>120</v>
      </c>
      <c r="C72" t="s">
        <v>4</v>
      </c>
      <c r="D72">
        <v>-120</v>
      </c>
    </row>
    <row r="73" spans="1:4" x14ac:dyDescent="0.2">
      <c r="A73" s="7">
        <v>43175</v>
      </c>
      <c r="B73">
        <v>580</v>
      </c>
      <c r="C73" t="s">
        <v>3</v>
      </c>
      <c r="D73">
        <v>580</v>
      </c>
    </row>
    <row r="74" spans="1:4" x14ac:dyDescent="0.2">
      <c r="A74" s="7">
        <v>43175</v>
      </c>
      <c r="B74">
        <v>290</v>
      </c>
      <c r="C74" t="s">
        <v>4</v>
      </c>
      <c r="D74">
        <v>-290</v>
      </c>
    </row>
    <row r="75" spans="1:4" x14ac:dyDescent="0.2">
      <c r="A75" s="7">
        <v>43178</v>
      </c>
      <c r="B75">
        <v>420</v>
      </c>
      <c r="C75" t="s">
        <v>3</v>
      </c>
      <c r="D75">
        <v>420</v>
      </c>
    </row>
    <row r="76" spans="1:4" x14ac:dyDescent="0.2">
      <c r="A76" s="7">
        <v>43178</v>
      </c>
      <c r="B76">
        <v>710</v>
      </c>
      <c r="C76" t="s">
        <v>4</v>
      </c>
      <c r="D76">
        <v>-710</v>
      </c>
    </row>
    <row r="77" spans="1:4" x14ac:dyDescent="0.2">
      <c r="A77" s="7">
        <v>43179</v>
      </c>
      <c r="B77">
        <v>380</v>
      </c>
      <c r="C77" t="s">
        <v>4</v>
      </c>
      <c r="D77">
        <v>-380</v>
      </c>
    </row>
    <row r="78" spans="1:4" x14ac:dyDescent="0.2">
      <c r="A78" s="7">
        <v>43182</v>
      </c>
      <c r="B78">
        <v>130</v>
      </c>
      <c r="C78" t="s">
        <v>3</v>
      </c>
      <c r="D78">
        <v>130</v>
      </c>
    </row>
    <row r="79" spans="1:4" x14ac:dyDescent="0.2">
      <c r="A79" s="7">
        <v>43182</v>
      </c>
      <c r="B79">
        <v>290</v>
      </c>
      <c r="C79" t="s">
        <v>3</v>
      </c>
      <c r="D79">
        <v>290</v>
      </c>
    </row>
    <row r="80" spans="1:4" x14ac:dyDescent="0.2">
      <c r="A80" s="7">
        <v>43182</v>
      </c>
      <c r="B80">
        <v>590</v>
      </c>
      <c r="C80" t="s">
        <v>3</v>
      </c>
      <c r="D80">
        <v>590</v>
      </c>
    </row>
    <row r="81" spans="1:4" x14ac:dyDescent="0.2">
      <c r="A81" s="7">
        <v>43182</v>
      </c>
      <c r="B81">
        <v>240</v>
      </c>
      <c r="C81" t="s">
        <v>4</v>
      </c>
      <c r="D81">
        <v>-240</v>
      </c>
    </row>
    <row r="82" spans="1:4" x14ac:dyDescent="0.2">
      <c r="A82" s="7">
        <v>43187</v>
      </c>
      <c r="B82">
        <v>320</v>
      </c>
      <c r="C82" t="s">
        <v>4</v>
      </c>
      <c r="D82">
        <v>-320</v>
      </c>
    </row>
    <row r="83" spans="1:4" x14ac:dyDescent="0.2">
      <c r="A83" s="7">
        <v>43188</v>
      </c>
      <c r="B83">
        <v>40</v>
      </c>
      <c r="C83" t="s">
        <v>4</v>
      </c>
      <c r="D83">
        <v>-40</v>
      </c>
    </row>
    <row r="84" spans="1:4" x14ac:dyDescent="0.2">
      <c r="A84" s="7">
        <v>43189</v>
      </c>
      <c r="B84">
        <v>60</v>
      </c>
      <c r="C84" t="s">
        <v>4</v>
      </c>
      <c r="D84">
        <v>-60</v>
      </c>
    </row>
    <row r="85" spans="1:4" x14ac:dyDescent="0.2">
      <c r="A85" s="7">
        <v>43189</v>
      </c>
      <c r="B85">
        <v>590</v>
      </c>
      <c r="C85" t="s">
        <v>3</v>
      </c>
      <c r="D85">
        <v>590</v>
      </c>
    </row>
    <row r="86" spans="1:4" x14ac:dyDescent="0.2">
      <c r="A86" s="7">
        <v>43193</v>
      </c>
      <c r="B86">
        <v>570</v>
      </c>
      <c r="C86" t="s">
        <v>3</v>
      </c>
      <c r="D86">
        <v>570</v>
      </c>
    </row>
    <row r="87" spans="1:4" x14ac:dyDescent="0.2">
      <c r="A87" s="7">
        <v>43193</v>
      </c>
      <c r="B87">
        <v>1000</v>
      </c>
      <c r="C87" t="s">
        <v>4</v>
      </c>
      <c r="D87">
        <v>-1000</v>
      </c>
    </row>
    <row r="88" spans="1:4" x14ac:dyDescent="0.2">
      <c r="A88" s="7">
        <v>43196</v>
      </c>
      <c r="B88">
        <v>640</v>
      </c>
      <c r="C88" t="s">
        <v>3</v>
      </c>
      <c r="D88">
        <v>640</v>
      </c>
    </row>
    <row r="89" spans="1:4" x14ac:dyDescent="0.2">
      <c r="A89" s="7">
        <v>43196</v>
      </c>
      <c r="B89">
        <v>640</v>
      </c>
      <c r="C89" t="s">
        <v>3</v>
      </c>
      <c r="D89">
        <v>640</v>
      </c>
    </row>
    <row r="90" spans="1:4" x14ac:dyDescent="0.2">
      <c r="A90" s="7">
        <v>43200</v>
      </c>
      <c r="B90">
        <v>1680</v>
      </c>
      <c r="C90" t="s">
        <v>4</v>
      </c>
      <c r="D90">
        <v>-1680</v>
      </c>
    </row>
    <row r="91" spans="1:4" x14ac:dyDescent="0.2">
      <c r="A91" s="7">
        <v>43202</v>
      </c>
      <c r="B91">
        <v>380</v>
      </c>
      <c r="C91" t="s">
        <v>3</v>
      </c>
      <c r="D91">
        <v>380</v>
      </c>
    </row>
    <row r="92" spans="1:4" x14ac:dyDescent="0.2">
      <c r="A92" s="7">
        <v>43203</v>
      </c>
      <c r="B92">
        <v>190</v>
      </c>
      <c r="C92" t="s">
        <v>3</v>
      </c>
      <c r="D92">
        <v>190</v>
      </c>
    </row>
    <row r="93" spans="1:4" x14ac:dyDescent="0.2">
      <c r="A93" s="7">
        <v>43203</v>
      </c>
      <c r="B93">
        <v>220</v>
      </c>
      <c r="C93" t="s">
        <v>3</v>
      </c>
      <c r="D93">
        <v>220</v>
      </c>
    </row>
    <row r="94" spans="1:4" x14ac:dyDescent="0.2">
      <c r="A94" s="7">
        <v>43203</v>
      </c>
      <c r="B94">
        <v>50</v>
      </c>
      <c r="C94" t="s">
        <v>4</v>
      </c>
      <c r="D94">
        <v>-50</v>
      </c>
    </row>
    <row r="95" spans="1:4" x14ac:dyDescent="0.2">
      <c r="A95" s="7">
        <v>43203</v>
      </c>
      <c r="C95" t="s">
        <v>365</v>
      </c>
      <c r="D95">
        <v>0</v>
      </c>
    </row>
    <row r="96" spans="1:4" x14ac:dyDescent="0.2">
      <c r="A96" s="7">
        <v>43213</v>
      </c>
      <c r="B96">
        <v>470</v>
      </c>
      <c r="C96" t="s">
        <v>3</v>
      </c>
      <c r="D96">
        <v>470</v>
      </c>
    </row>
    <row r="97" spans="1:4" x14ac:dyDescent="0.2">
      <c r="A97" s="7">
        <v>43215</v>
      </c>
      <c r="B97">
        <v>60</v>
      </c>
      <c r="C97" t="s">
        <v>3</v>
      </c>
      <c r="D97">
        <v>60</v>
      </c>
    </row>
    <row r="98" spans="1:4" x14ac:dyDescent="0.2">
      <c r="A98" s="7">
        <v>43220</v>
      </c>
      <c r="B98">
        <v>740</v>
      </c>
      <c r="C98" t="s">
        <v>3</v>
      </c>
      <c r="D98">
        <v>740</v>
      </c>
    </row>
    <row r="99" spans="1:4" x14ac:dyDescent="0.2">
      <c r="A99" s="7">
        <v>43220</v>
      </c>
      <c r="B99">
        <v>180</v>
      </c>
      <c r="C99" t="s">
        <v>3</v>
      </c>
      <c r="D99">
        <v>180</v>
      </c>
    </row>
    <row r="100" spans="1:4" x14ac:dyDescent="0.2">
      <c r="A100" s="7">
        <v>43228</v>
      </c>
      <c r="B100">
        <v>2130</v>
      </c>
      <c r="C100" t="s">
        <v>4</v>
      </c>
      <c r="D100">
        <v>-2130</v>
      </c>
    </row>
    <row r="101" spans="1:4" x14ac:dyDescent="0.2">
      <c r="A101" s="7">
        <v>43230</v>
      </c>
      <c r="B101">
        <v>310</v>
      </c>
      <c r="C101" t="s">
        <v>4</v>
      </c>
      <c r="D101">
        <v>-310</v>
      </c>
    </row>
    <row r="102" spans="1:4" x14ac:dyDescent="0.2">
      <c r="A102" s="7">
        <v>43231</v>
      </c>
      <c r="B102">
        <v>530</v>
      </c>
      <c r="C102" t="s">
        <v>3</v>
      </c>
      <c r="D102">
        <v>530</v>
      </c>
    </row>
    <row r="103" spans="1:4" x14ac:dyDescent="0.2">
      <c r="A103" s="7">
        <v>43231</v>
      </c>
      <c r="B103">
        <v>360</v>
      </c>
      <c r="C103" t="s">
        <v>3</v>
      </c>
      <c r="D103">
        <v>360</v>
      </c>
    </row>
    <row r="104" spans="1:4" x14ac:dyDescent="0.2">
      <c r="A104" s="7">
        <v>43234</v>
      </c>
      <c r="B104">
        <v>420</v>
      </c>
      <c r="C104" t="s">
        <v>3</v>
      </c>
      <c r="D104">
        <v>420</v>
      </c>
    </row>
    <row r="105" spans="1:4" x14ac:dyDescent="0.2">
      <c r="A105" s="7">
        <v>43234</v>
      </c>
      <c r="B105">
        <v>330</v>
      </c>
      <c r="C105" t="s">
        <v>4</v>
      </c>
      <c r="D105">
        <v>-330</v>
      </c>
    </row>
    <row r="106" spans="1:4" x14ac:dyDescent="0.2">
      <c r="A106" s="7">
        <v>43238</v>
      </c>
      <c r="B106">
        <v>660</v>
      </c>
      <c r="C106" t="s">
        <v>4</v>
      </c>
      <c r="D106">
        <v>-660</v>
      </c>
    </row>
    <row r="107" spans="1:4" x14ac:dyDescent="0.2">
      <c r="A107" s="7">
        <v>43238</v>
      </c>
      <c r="B107">
        <v>280</v>
      </c>
      <c r="C107" t="s">
        <v>3</v>
      </c>
      <c r="D107">
        <v>280</v>
      </c>
    </row>
    <row r="108" spans="1:4" x14ac:dyDescent="0.2">
      <c r="A108" s="7">
        <v>43242</v>
      </c>
      <c r="B108">
        <v>40</v>
      </c>
      <c r="C108" t="s">
        <v>4</v>
      </c>
      <c r="D108">
        <v>-40</v>
      </c>
    </row>
    <row r="109" spans="1:4" x14ac:dyDescent="0.2">
      <c r="A109" s="7">
        <v>43242</v>
      </c>
      <c r="B109">
        <v>90</v>
      </c>
      <c r="C109" t="s">
        <v>3</v>
      </c>
      <c r="D109">
        <v>90</v>
      </c>
    </row>
    <row r="110" spans="1:4" x14ac:dyDescent="0.2">
      <c r="A110" s="7">
        <v>43244</v>
      </c>
      <c r="B110">
        <v>380</v>
      </c>
      <c r="C110" t="s">
        <v>3</v>
      </c>
      <c r="D110">
        <v>380</v>
      </c>
    </row>
    <row r="111" spans="1:4" x14ac:dyDescent="0.2">
      <c r="A111" s="7">
        <v>43250</v>
      </c>
      <c r="B111">
        <v>400</v>
      </c>
      <c r="C111" t="s">
        <v>4</v>
      </c>
      <c r="D111">
        <v>-400</v>
      </c>
    </row>
    <row r="112" spans="1:4" x14ac:dyDescent="0.2">
      <c r="A112" s="7">
        <v>43252</v>
      </c>
      <c r="B112">
        <v>680</v>
      </c>
      <c r="C112" t="s">
        <v>3</v>
      </c>
      <c r="D112">
        <v>680</v>
      </c>
    </row>
    <row r="113" spans="1:4" x14ac:dyDescent="0.2">
      <c r="A113" s="7">
        <v>43252</v>
      </c>
      <c r="B113">
        <v>770</v>
      </c>
      <c r="C113" t="s">
        <v>4</v>
      </c>
      <c r="D113">
        <v>-770</v>
      </c>
    </row>
    <row r="114" spans="1:4" x14ac:dyDescent="0.2">
      <c r="A114" s="7">
        <v>43262</v>
      </c>
      <c r="B114">
        <v>550</v>
      </c>
      <c r="C114" t="s">
        <v>4</v>
      </c>
      <c r="D114">
        <v>-550</v>
      </c>
    </row>
    <row r="115" spans="1:4" x14ac:dyDescent="0.2">
      <c r="A115" s="7">
        <v>43262</v>
      </c>
      <c r="B115">
        <v>360</v>
      </c>
      <c r="C115" t="s">
        <v>3</v>
      </c>
      <c r="D115">
        <v>360</v>
      </c>
    </row>
    <row r="116" spans="1:4" x14ac:dyDescent="0.2">
      <c r="A116" s="7">
        <v>43266</v>
      </c>
      <c r="B116">
        <v>450</v>
      </c>
      <c r="C116" t="s">
        <v>3</v>
      </c>
      <c r="D116">
        <v>450</v>
      </c>
    </row>
    <row r="117" spans="1:4" x14ac:dyDescent="0.2">
      <c r="A117" s="7">
        <v>43269</v>
      </c>
      <c r="B117">
        <v>310</v>
      </c>
      <c r="C117" t="s">
        <v>3</v>
      </c>
      <c r="D117">
        <v>310</v>
      </c>
    </row>
    <row r="118" spans="1:4" x14ac:dyDescent="0.2">
      <c r="A118" s="7">
        <v>43270</v>
      </c>
      <c r="B118">
        <v>1010</v>
      </c>
      <c r="C118" t="s">
        <v>4</v>
      </c>
      <c r="D118">
        <v>-1010</v>
      </c>
    </row>
    <row r="119" spans="1:4" x14ac:dyDescent="0.2">
      <c r="A119" s="7">
        <v>43273</v>
      </c>
      <c r="B119">
        <v>400</v>
      </c>
      <c r="C119" t="s">
        <v>3</v>
      </c>
      <c r="D119">
        <v>400</v>
      </c>
    </row>
    <row r="120" spans="1:4" x14ac:dyDescent="0.2">
      <c r="A120" s="7">
        <v>43273</v>
      </c>
      <c r="B120">
        <v>600</v>
      </c>
      <c r="C120" t="s">
        <v>3</v>
      </c>
      <c r="D120">
        <v>600</v>
      </c>
    </row>
    <row r="121" spans="1:4" x14ac:dyDescent="0.2">
      <c r="A121" s="7">
        <v>43276</v>
      </c>
      <c r="B121">
        <v>170</v>
      </c>
      <c r="C121" t="s">
        <v>4</v>
      </c>
      <c r="D121">
        <v>-170</v>
      </c>
    </row>
    <row r="122" spans="1:4" x14ac:dyDescent="0.2">
      <c r="A122" s="7">
        <v>43280</v>
      </c>
      <c r="B122">
        <v>410</v>
      </c>
      <c r="C122" t="s">
        <v>4</v>
      </c>
      <c r="D122">
        <v>-410</v>
      </c>
    </row>
    <row r="123" spans="1:4" x14ac:dyDescent="0.2">
      <c r="A123" s="7">
        <v>43283</v>
      </c>
      <c r="B123">
        <v>380</v>
      </c>
      <c r="C123" t="s">
        <v>4</v>
      </c>
      <c r="D123">
        <v>-380</v>
      </c>
    </row>
    <row r="124" spans="1:4" x14ac:dyDescent="0.2">
      <c r="A124" s="7">
        <v>43287</v>
      </c>
      <c r="B124">
        <v>440</v>
      </c>
      <c r="C124" t="s">
        <v>3</v>
      </c>
      <c r="D124">
        <v>440</v>
      </c>
    </row>
    <row r="125" spans="1:4" x14ac:dyDescent="0.2">
      <c r="A125" s="7">
        <v>43294</v>
      </c>
      <c r="B125">
        <v>610</v>
      </c>
      <c r="C125" t="s">
        <v>4</v>
      </c>
      <c r="D125">
        <v>-610</v>
      </c>
    </row>
    <row r="126" spans="1:4" x14ac:dyDescent="0.2">
      <c r="A126" s="7">
        <v>43294</v>
      </c>
      <c r="B126">
        <v>490</v>
      </c>
      <c r="C126" t="s">
        <v>3</v>
      </c>
      <c r="D126">
        <v>490</v>
      </c>
    </row>
    <row r="127" spans="1:4" x14ac:dyDescent="0.2">
      <c r="A127" s="7">
        <v>43294</v>
      </c>
      <c r="B127">
        <v>210</v>
      </c>
      <c r="C127" t="s">
        <v>3</v>
      </c>
      <c r="D127">
        <v>210</v>
      </c>
    </row>
    <row r="128" spans="1:4" x14ac:dyDescent="0.2">
      <c r="A128" s="7">
        <v>43299</v>
      </c>
      <c r="B128">
        <v>170</v>
      </c>
      <c r="C128" t="s">
        <v>3</v>
      </c>
      <c r="D128">
        <v>170</v>
      </c>
    </row>
    <row r="129" spans="1:4" x14ac:dyDescent="0.2">
      <c r="A129" s="7">
        <v>43307</v>
      </c>
      <c r="B129">
        <v>600</v>
      </c>
      <c r="C129" t="s">
        <v>4</v>
      </c>
      <c r="D129">
        <v>-600</v>
      </c>
    </row>
    <row r="130" spans="1:4" x14ac:dyDescent="0.2">
      <c r="A130" s="7">
        <v>43308</v>
      </c>
      <c r="B130">
        <v>100</v>
      </c>
      <c r="C130" t="s">
        <v>4</v>
      </c>
      <c r="D130">
        <v>-100</v>
      </c>
    </row>
    <row r="131" spans="1:4" x14ac:dyDescent="0.2">
      <c r="A131" s="7">
        <v>43308</v>
      </c>
      <c r="B131">
        <v>710</v>
      </c>
      <c r="C131" t="s">
        <v>3</v>
      </c>
      <c r="D131">
        <v>710</v>
      </c>
    </row>
    <row r="132" spans="1:4" x14ac:dyDescent="0.2">
      <c r="A132" s="7">
        <v>43311</v>
      </c>
      <c r="B132">
        <v>10</v>
      </c>
      <c r="C132" t="s">
        <v>4</v>
      </c>
      <c r="D132">
        <v>-10</v>
      </c>
    </row>
    <row r="133" spans="1:4" x14ac:dyDescent="0.2">
      <c r="A133" s="7">
        <v>43313</v>
      </c>
      <c r="B133">
        <v>360</v>
      </c>
      <c r="C133" t="s">
        <v>3</v>
      </c>
      <c r="D133">
        <v>360</v>
      </c>
    </row>
    <row r="134" spans="1:4" x14ac:dyDescent="0.2">
      <c r="A134" s="7">
        <v>43313</v>
      </c>
      <c r="B134">
        <v>540</v>
      </c>
      <c r="C134" t="s">
        <v>3</v>
      </c>
      <c r="D134">
        <v>540</v>
      </c>
    </row>
    <row r="135" spans="1:4" x14ac:dyDescent="0.2">
      <c r="A135" s="7">
        <v>43314</v>
      </c>
      <c r="B135">
        <v>1370</v>
      </c>
      <c r="C135" t="s">
        <v>4</v>
      </c>
      <c r="D135">
        <v>-1370</v>
      </c>
    </row>
    <row r="136" spans="1:4" x14ac:dyDescent="0.2">
      <c r="A136" s="7">
        <v>43314</v>
      </c>
      <c r="B136">
        <v>690</v>
      </c>
      <c r="C136" t="s">
        <v>3</v>
      </c>
      <c r="D136">
        <v>690</v>
      </c>
    </row>
    <row r="137" spans="1:4" x14ac:dyDescent="0.2">
      <c r="A137" s="7">
        <v>43315</v>
      </c>
      <c r="B137">
        <v>810</v>
      </c>
      <c r="C137" t="s">
        <v>4</v>
      </c>
      <c r="D137">
        <v>-810</v>
      </c>
    </row>
    <row r="138" spans="1:4" x14ac:dyDescent="0.2">
      <c r="A138" s="7">
        <v>43315</v>
      </c>
      <c r="B138">
        <v>100</v>
      </c>
      <c r="C138" t="s">
        <v>4</v>
      </c>
      <c r="D138">
        <v>-100</v>
      </c>
    </row>
    <row r="139" spans="1:4" x14ac:dyDescent="0.2">
      <c r="A139" s="7">
        <v>43318</v>
      </c>
      <c r="B139">
        <v>60</v>
      </c>
      <c r="C139" t="s">
        <v>3</v>
      </c>
      <c r="D139">
        <v>60</v>
      </c>
    </row>
    <row r="140" spans="1:4" x14ac:dyDescent="0.2">
      <c r="A140" s="7">
        <v>43319</v>
      </c>
      <c r="B140">
        <v>440</v>
      </c>
      <c r="C140" t="s">
        <v>3</v>
      </c>
      <c r="D140">
        <v>440</v>
      </c>
    </row>
    <row r="141" spans="1:4" x14ac:dyDescent="0.2">
      <c r="A141" s="7">
        <v>43319</v>
      </c>
      <c r="B141">
        <v>600</v>
      </c>
      <c r="C141" t="s">
        <v>4</v>
      </c>
      <c r="D141">
        <v>-600</v>
      </c>
    </row>
    <row r="142" spans="1:4" x14ac:dyDescent="0.2">
      <c r="A142" s="7">
        <v>43322</v>
      </c>
      <c r="B142">
        <v>530</v>
      </c>
      <c r="C142" t="s">
        <v>3</v>
      </c>
      <c r="D142">
        <v>530</v>
      </c>
    </row>
    <row r="143" spans="1:4" x14ac:dyDescent="0.2">
      <c r="A143" s="7">
        <v>43326</v>
      </c>
      <c r="B143">
        <v>610</v>
      </c>
      <c r="C143" t="s">
        <v>3</v>
      </c>
      <c r="D143">
        <v>610</v>
      </c>
    </row>
    <row r="144" spans="1:4" x14ac:dyDescent="0.2">
      <c r="A144" s="7">
        <v>43327</v>
      </c>
      <c r="B144">
        <v>1070</v>
      </c>
      <c r="C144" t="s">
        <v>4</v>
      </c>
      <c r="D144">
        <v>-1070</v>
      </c>
    </row>
    <row r="145" spans="1:4" x14ac:dyDescent="0.2">
      <c r="A145" s="7">
        <v>43328</v>
      </c>
      <c r="B145">
        <v>190</v>
      </c>
      <c r="C145" t="s">
        <v>3</v>
      </c>
      <c r="D145">
        <v>190</v>
      </c>
    </row>
    <row r="146" spans="1:4" x14ac:dyDescent="0.2">
      <c r="A146" s="7">
        <v>43329</v>
      </c>
      <c r="B146">
        <v>530</v>
      </c>
      <c r="C146" t="s">
        <v>3</v>
      </c>
      <c r="D146">
        <v>530</v>
      </c>
    </row>
    <row r="147" spans="1:4" x14ac:dyDescent="0.2">
      <c r="A147" s="7">
        <v>43329</v>
      </c>
      <c r="B147">
        <v>460</v>
      </c>
      <c r="C147" t="s">
        <v>3</v>
      </c>
      <c r="D147">
        <v>460</v>
      </c>
    </row>
    <row r="148" spans="1:4" x14ac:dyDescent="0.2">
      <c r="A148" s="7">
        <v>43329</v>
      </c>
      <c r="B148">
        <v>160</v>
      </c>
      <c r="C148" t="s">
        <v>3</v>
      </c>
      <c r="D148">
        <v>160</v>
      </c>
    </row>
    <row r="149" spans="1:4" x14ac:dyDescent="0.2">
      <c r="A149" s="7">
        <v>43332</v>
      </c>
      <c r="B149">
        <v>1320</v>
      </c>
      <c r="C149" t="s">
        <v>4</v>
      </c>
      <c r="D149">
        <v>-1320</v>
      </c>
    </row>
    <row r="150" spans="1:4" x14ac:dyDescent="0.2">
      <c r="A150" s="7">
        <v>43333</v>
      </c>
      <c r="B150">
        <v>340</v>
      </c>
      <c r="C150" t="s">
        <v>3</v>
      </c>
      <c r="D150">
        <v>340</v>
      </c>
    </row>
    <row r="151" spans="1:4" x14ac:dyDescent="0.2">
      <c r="A151" s="7">
        <v>43334</v>
      </c>
      <c r="B151">
        <v>490</v>
      </c>
      <c r="C151" t="s">
        <v>4</v>
      </c>
      <c r="D151">
        <v>-490</v>
      </c>
    </row>
    <row r="152" spans="1:4" x14ac:dyDescent="0.2">
      <c r="A152" s="7">
        <v>43340</v>
      </c>
      <c r="B152">
        <v>310</v>
      </c>
      <c r="C152" t="s">
        <v>3</v>
      </c>
      <c r="D152">
        <v>310</v>
      </c>
    </row>
    <row r="153" spans="1:4" x14ac:dyDescent="0.2">
      <c r="A153" s="7">
        <v>43341</v>
      </c>
      <c r="B153">
        <v>110</v>
      </c>
      <c r="C153" t="s">
        <v>3</v>
      </c>
      <c r="D153">
        <v>110</v>
      </c>
    </row>
    <row r="154" spans="1:4" x14ac:dyDescent="0.2">
      <c r="A154" s="7">
        <v>43343</v>
      </c>
      <c r="B154">
        <v>300</v>
      </c>
      <c r="C154" t="s">
        <v>4</v>
      </c>
      <c r="D154">
        <v>-300</v>
      </c>
    </row>
    <row r="155" spans="1:4" x14ac:dyDescent="0.2">
      <c r="A155" s="7">
        <v>43346</v>
      </c>
      <c r="B155">
        <v>80</v>
      </c>
      <c r="C155" t="s">
        <v>3</v>
      </c>
      <c r="D155">
        <v>80</v>
      </c>
    </row>
    <row r="156" spans="1:4" x14ac:dyDescent="0.2">
      <c r="A156" s="7">
        <v>43346</v>
      </c>
      <c r="B156">
        <v>270</v>
      </c>
      <c r="C156" t="s">
        <v>3</v>
      </c>
      <c r="D156">
        <v>270</v>
      </c>
    </row>
    <row r="157" spans="1:4" x14ac:dyDescent="0.2">
      <c r="A157" s="7">
        <v>43346</v>
      </c>
      <c r="B157">
        <v>350</v>
      </c>
      <c r="C157" t="s">
        <v>3</v>
      </c>
      <c r="D157">
        <v>350</v>
      </c>
    </row>
    <row r="158" spans="1:4" x14ac:dyDescent="0.2">
      <c r="A158" s="7">
        <v>43347</v>
      </c>
      <c r="B158">
        <v>580</v>
      </c>
      <c r="C158" t="s">
        <v>4</v>
      </c>
      <c r="D158">
        <v>-580</v>
      </c>
    </row>
    <row r="159" spans="1:4" x14ac:dyDescent="0.2">
      <c r="A159" s="7">
        <v>43348</v>
      </c>
      <c r="B159">
        <v>500</v>
      </c>
      <c r="C159" t="s">
        <v>3</v>
      </c>
      <c r="D159">
        <v>500</v>
      </c>
    </row>
    <row r="160" spans="1:4" x14ac:dyDescent="0.2">
      <c r="A160" s="7">
        <v>43349</v>
      </c>
      <c r="B160">
        <v>610</v>
      </c>
      <c r="C160" t="s">
        <v>3</v>
      </c>
      <c r="D160">
        <v>610</v>
      </c>
    </row>
    <row r="161" spans="1:4" x14ac:dyDescent="0.2">
      <c r="A161" s="7">
        <v>43349</v>
      </c>
      <c r="B161">
        <v>1250</v>
      </c>
      <c r="C161" t="s">
        <v>4</v>
      </c>
      <c r="D161">
        <v>-1250</v>
      </c>
    </row>
    <row r="162" spans="1:4" x14ac:dyDescent="0.2">
      <c r="A162" s="7">
        <v>43349</v>
      </c>
      <c r="B162">
        <v>640</v>
      </c>
      <c r="C162" t="s">
        <v>3</v>
      </c>
      <c r="D162">
        <v>640</v>
      </c>
    </row>
    <row r="163" spans="1:4" x14ac:dyDescent="0.2">
      <c r="A163" s="7">
        <v>43350</v>
      </c>
      <c r="B163">
        <v>80</v>
      </c>
      <c r="C163" t="s">
        <v>3</v>
      </c>
      <c r="D163">
        <v>80</v>
      </c>
    </row>
    <row r="164" spans="1:4" x14ac:dyDescent="0.2">
      <c r="A164" s="7">
        <v>43355</v>
      </c>
      <c r="B164">
        <v>690</v>
      </c>
      <c r="C164" t="s">
        <v>3</v>
      </c>
      <c r="D164">
        <v>690</v>
      </c>
    </row>
    <row r="165" spans="1:4" x14ac:dyDescent="0.2">
      <c r="A165" s="7">
        <v>43357</v>
      </c>
      <c r="B165">
        <v>1060</v>
      </c>
      <c r="C165" t="s">
        <v>4</v>
      </c>
      <c r="D165">
        <v>-1060</v>
      </c>
    </row>
    <row r="166" spans="1:4" x14ac:dyDescent="0.2">
      <c r="A166" s="7">
        <v>43360</v>
      </c>
      <c r="B166">
        <v>0</v>
      </c>
      <c r="C166" t="s">
        <v>3</v>
      </c>
      <c r="D166">
        <v>0</v>
      </c>
    </row>
    <row r="167" spans="1:4" x14ac:dyDescent="0.2">
      <c r="A167" s="7">
        <v>43361</v>
      </c>
      <c r="B167">
        <v>400</v>
      </c>
      <c r="C167" t="s">
        <v>3</v>
      </c>
      <c r="D167">
        <v>400</v>
      </c>
    </row>
    <row r="168" spans="1:4" x14ac:dyDescent="0.2">
      <c r="A168" s="7">
        <v>43364</v>
      </c>
      <c r="B168">
        <v>640</v>
      </c>
      <c r="C168" t="s">
        <v>3</v>
      </c>
      <c r="D168">
        <v>640</v>
      </c>
    </row>
    <row r="169" spans="1:4" x14ac:dyDescent="0.2">
      <c r="A169" s="7">
        <v>43367</v>
      </c>
      <c r="B169">
        <v>1300</v>
      </c>
      <c r="C169" t="s">
        <v>4</v>
      </c>
      <c r="D169">
        <v>-1300</v>
      </c>
    </row>
    <row r="170" spans="1:4" x14ac:dyDescent="0.2">
      <c r="A170" s="7">
        <v>43368</v>
      </c>
      <c r="B170">
        <v>60</v>
      </c>
      <c r="C170" t="s">
        <v>3</v>
      </c>
      <c r="D170">
        <v>60</v>
      </c>
    </row>
    <row r="171" spans="1:4" x14ac:dyDescent="0.2">
      <c r="A171" s="7">
        <v>43371</v>
      </c>
      <c r="B171">
        <v>750</v>
      </c>
      <c r="C171" t="s">
        <v>3</v>
      </c>
      <c r="D171">
        <v>750</v>
      </c>
    </row>
    <row r="172" spans="1:4" x14ac:dyDescent="0.2">
      <c r="A172" s="7">
        <v>43371</v>
      </c>
      <c r="B172">
        <v>430</v>
      </c>
      <c r="C172" t="s">
        <v>4</v>
      </c>
      <c r="D172">
        <v>-430</v>
      </c>
    </row>
    <row r="173" spans="1:4" x14ac:dyDescent="0.2">
      <c r="A173" s="7">
        <v>43371</v>
      </c>
      <c r="B173">
        <v>530</v>
      </c>
      <c r="C173" t="s">
        <v>3</v>
      </c>
      <c r="D173">
        <v>530</v>
      </c>
    </row>
    <row r="174" spans="1:4" x14ac:dyDescent="0.2">
      <c r="A174" s="7">
        <v>43378</v>
      </c>
      <c r="B174">
        <v>1120</v>
      </c>
      <c r="C174" t="s">
        <v>4</v>
      </c>
      <c r="D174">
        <v>-1120</v>
      </c>
    </row>
    <row r="175" spans="1:4" x14ac:dyDescent="0.2">
      <c r="A175" s="7">
        <v>43378</v>
      </c>
      <c r="B175">
        <v>220</v>
      </c>
      <c r="C175" t="s">
        <v>3</v>
      </c>
      <c r="D175">
        <v>220</v>
      </c>
    </row>
    <row r="176" spans="1:4" x14ac:dyDescent="0.2">
      <c r="A176" s="7">
        <v>43382</v>
      </c>
      <c r="B176">
        <v>50</v>
      </c>
      <c r="C176" t="s">
        <v>3</v>
      </c>
      <c r="D176">
        <v>50</v>
      </c>
    </row>
    <row r="177" spans="1:4" x14ac:dyDescent="0.2">
      <c r="A177" s="7">
        <v>43383</v>
      </c>
      <c r="B177">
        <v>20</v>
      </c>
      <c r="C177" t="s">
        <v>4</v>
      </c>
      <c r="D177">
        <v>-20</v>
      </c>
    </row>
    <row r="178" spans="1:4" x14ac:dyDescent="0.2">
      <c r="A178" s="7">
        <v>43384</v>
      </c>
      <c r="B178">
        <v>540</v>
      </c>
      <c r="C178" t="s">
        <v>3</v>
      </c>
      <c r="D178">
        <v>540</v>
      </c>
    </row>
    <row r="179" spans="1:4" x14ac:dyDescent="0.2">
      <c r="A179" s="7">
        <v>43385</v>
      </c>
      <c r="B179">
        <v>540</v>
      </c>
      <c r="C179" t="s">
        <v>3</v>
      </c>
      <c r="D179">
        <v>540</v>
      </c>
    </row>
    <row r="180" spans="1:4" x14ac:dyDescent="0.2">
      <c r="A180" s="7">
        <v>43385</v>
      </c>
      <c r="B180">
        <v>830</v>
      </c>
      <c r="C180" t="s">
        <v>4</v>
      </c>
      <c r="D180">
        <v>-830</v>
      </c>
    </row>
    <row r="181" spans="1:4" x14ac:dyDescent="0.2">
      <c r="A181" s="7">
        <v>43385</v>
      </c>
      <c r="B181">
        <v>270</v>
      </c>
      <c r="C181" t="s">
        <v>3</v>
      </c>
      <c r="D181">
        <v>270</v>
      </c>
    </row>
    <row r="182" spans="1:4" x14ac:dyDescent="0.2">
      <c r="A182" s="7">
        <v>43385</v>
      </c>
      <c r="C182" t="s">
        <v>365</v>
      </c>
      <c r="D182">
        <v>0</v>
      </c>
    </row>
    <row r="183" spans="1:4" x14ac:dyDescent="0.2">
      <c r="A183" s="7">
        <v>43388</v>
      </c>
      <c r="B183">
        <v>80</v>
      </c>
      <c r="C183" t="s">
        <v>3</v>
      </c>
      <c r="D183">
        <v>80</v>
      </c>
    </row>
    <row r="184" spans="1:4" x14ac:dyDescent="0.2">
      <c r="A184" s="7">
        <v>43392</v>
      </c>
      <c r="B184">
        <v>80</v>
      </c>
      <c r="C184" t="s">
        <v>3</v>
      </c>
      <c r="D184">
        <v>80</v>
      </c>
    </row>
    <row r="185" spans="1:4" x14ac:dyDescent="0.2">
      <c r="A185" s="7">
        <v>43392</v>
      </c>
      <c r="B185">
        <v>720</v>
      </c>
      <c r="C185" t="s">
        <v>4</v>
      </c>
      <c r="D185">
        <v>-720</v>
      </c>
    </row>
    <row r="186" spans="1:4" x14ac:dyDescent="0.2">
      <c r="A186" s="7">
        <v>43397</v>
      </c>
      <c r="B186">
        <v>370</v>
      </c>
      <c r="C186" t="s">
        <v>3</v>
      </c>
      <c r="D186">
        <v>370</v>
      </c>
    </row>
    <row r="187" spans="1:4" x14ac:dyDescent="0.2">
      <c r="A187" s="7">
        <v>43399</v>
      </c>
      <c r="B187">
        <v>340</v>
      </c>
      <c r="C187" t="s">
        <v>4</v>
      </c>
      <c r="D187">
        <v>-340</v>
      </c>
    </row>
    <row r="188" spans="1:4" x14ac:dyDescent="0.2">
      <c r="A188" s="7">
        <v>43402</v>
      </c>
      <c r="B188">
        <v>590</v>
      </c>
      <c r="C188" t="s">
        <v>3</v>
      </c>
      <c r="D188">
        <v>590</v>
      </c>
    </row>
    <row r="189" spans="1:4" x14ac:dyDescent="0.2">
      <c r="A189" s="7">
        <v>43402</v>
      </c>
      <c r="B189">
        <v>130</v>
      </c>
      <c r="C189" t="s">
        <v>3</v>
      </c>
      <c r="D189">
        <v>130</v>
      </c>
    </row>
    <row r="190" spans="1:4" x14ac:dyDescent="0.2">
      <c r="A190" s="7">
        <v>43403</v>
      </c>
      <c r="B190">
        <v>180</v>
      </c>
      <c r="C190" t="s">
        <v>4</v>
      </c>
      <c r="D190">
        <v>-180</v>
      </c>
    </row>
    <row r="191" spans="1:4" x14ac:dyDescent="0.2">
      <c r="A191" s="7">
        <v>43406</v>
      </c>
      <c r="B191">
        <v>410</v>
      </c>
      <c r="C191" t="s">
        <v>3</v>
      </c>
      <c r="D191">
        <v>410</v>
      </c>
    </row>
    <row r="192" spans="1:4" x14ac:dyDescent="0.2">
      <c r="A192" s="7">
        <v>43410</v>
      </c>
      <c r="B192">
        <v>610</v>
      </c>
      <c r="C192" t="s">
        <v>3</v>
      </c>
      <c r="D192">
        <v>610</v>
      </c>
    </row>
    <row r="193" spans="1:4" x14ac:dyDescent="0.2">
      <c r="A193" s="7">
        <v>43412</v>
      </c>
      <c r="B193">
        <v>690</v>
      </c>
      <c r="C193" t="s">
        <v>3</v>
      </c>
      <c r="D193">
        <v>690</v>
      </c>
    </row>
    <row r="194" spans="1:4" x14ac:dyDescent="0.2">
      <c r="A194" s="7">
        <v>43413</v>
      </c>
      <c r="B194">
        <v>970</v>
      </c>
      <c r="C194" t="s">
        <v>4</v>
      </c>
      <c r="D194">
        <v>-970</v>
      </c>
    </row>
    <row r="195" spans="1:4" x14ac:dyDescent="0.2">
      <c r="A195" s="7">
        <v>43413</v>
      </c>
      <c r="B195">
        <v>240</v>
      </c>
      <c r="C195" t="s">
        <v>3</v>
      </c>
      <c r="D195">
        <v>240</v>
      </c>
    </row>
    <row r="196" spans="1:4" x14ac:dyDescent="0.2">
      <c r="A196" s="7">
        <v>43420</v>
      </c>
      <c r="B196">
        <v>610</v>
      </c>
      <c r="C196" t="s">
        <v>3</v>
      </c>
      <c r="D196">
        <v>610</v>
      </c>
    </row>
    <row r="197" spans="1:4" x14ac:dyDescent="0.2">
      <c r="A197" s="7">
        <v>43420</v>
      </c>
      <c r="B197">
        <v>1320</v>
      </c>
      <c r="C197" t="s">
        <v>4</v>
      </c>
      <c r="D197">
        <v>-1320</v>
      </c>
    </row>
    <row r="198" spans="1:4" x14ac:dyDescent="0.2">
      <c r="A198" s="7">
        <v>43423</v>
      </c>
      <c r="B198">
        <v>710</v>
      </c>
      <c r="C198" t="s">
        <v>4</v>
      </c>
      <c r="D198">
        <v>-710</v>
      </c>
    </row>
    <row r="199" spans="1:4" x14ac:dyDescent="0.2">
      <c r="A199" s="7">
        <v>43426</v>
      </c>
      <c r="B199">
        <v>750</v>
      </c>
      <c r="C199" t="s">
        <v>3</v>
      </c>
      <c r="D199">
        <v>750</v>
      </c>
    </row>
    <row r="200" spans="1:4" x14ac:dyDescent="0.2">
      <c r="A200" s="7">
        <v>43431</v>
      </c>
      <c r="B200">
        <v>170</v>
      </c>
      <c r="C200" t="s">
        <v>3</v>
      </c>
      <c r="D200">
        <v>170</v>
      </c>
    </row>
    <row r="201" spans="1:4" x14ac:dyDescent="0.2">
      <c r="A201" s="7">
        <v>43433</v>
      </c>
      <c r="B201">
        <v>780</v>
      </c>
      <c r="C201" t="s">
        <v>4</v>
      </c>
      <c r="D201">
        <v>-780</v>
      </c>
    </row>
    <row r="202" spans="1:4" x14ac:dyDescent="0.2">
      <c r="A202" s="7">
        <v>43433</v>
      </c>
      <c r="B202">
        <v>660</v>
      </c>
      <c r="C202" t="s">
        <v>3</v>
      </c>
      <c r="D202">
        <v>660</v>
      </c>
    </row>
    <row r="203" spans="1:4" x14ac:dyDescent="0.2">
      <c r="A203" s="7">
        <v>43434</v>
      </c>
      <c r="B203">
        <v>180</v>
      </c>
      <c r="C203" t="s">
        <v>4</v>
      </c>
      <c r="D203">
        <v>-180</v>
      </c>
    </row>
    <row r="204" spans="1:4" x14ac:dyDescent="0.2">
      <c r="A204" s="7">
        <v>43434</v>
      </c>
      <c r="B204">
        <v>340</v>
      </c>
      <c r="C204" t="s">
        <v>4</v>
      </c>
      <c r="D204">
        <v>-340</v>
      </c>
    </row>
    <row r="205" spans="1:4" x14ac:dyDescent="0.2">
      <c r="A205" s="7">
        <v>43434</v>
      </c>
      <c r="B205">
        <v>610</v>
      </c>
      <c r="C205" t="s">
        <v>3</v>
      </c>
      <c r="D205">
        <v>610</v>
      </c>
    </row>
    <row r="206" spans="1:4" x14ac:dyDescent="0.2">
      <c r="A206" s="7">
        <v>43438</v>
      </c>
      <c r="B206">
        <v>1190</v>
      </c>
      <c r="C206" t="s">
        <v>4</v>
      </c>
      <c r="D206">
        <v>-1190</v>
      </c>
    </row>
    <row r="207" spans="1:4" x14ac:dyDescent="0.2">
      <c r="A207" s="7">
        <v>43440</v>
      </c>
      <c r="B207">
        <v>280</v>
      </c>
      <c r="C207" t="s">
        <v>3</v>
      </c>
      <c r="D207">
        <v>280</v>
      </c>
    </row>
    <row r="208" spans="1:4" x14ac:dyDescent="0.2">
      <c r="A208" s="7">
        <v>43440</v>
      </c>
      <c r="B208">
        <v>90</v>
      </c>
      <c r="C208" t="s">
        <v>4</v>
      </c>
      <c r="D208">
        <v>-90</v>
      </c>
    </row>
    <row r="209" spans="1:4" x14ac:dyDescent="0.2">
      <c r="A209" s="7">
        <v>43441</v>
      </c>
      <c r="B209">
        <v>570</v>
      </c>
      <c r="C209" t="s">
        <v>3</v>
      </c>
      <c r="D209">
        <v>570</v>
      </c>
    </row>
    <row r="210" spans="1:4" x14ac:dyDescent="0.2">
      <c r="A210" s="7">
        <v>43445</v>
      </c>
      <c r="B210">
        <v>290</v>
      </c>
      <c r="C210" t="s">
        <v>3</v>
      </c>
      <c r="D210">
        <v>290</v>
      </c>
    </row>
    <row r="211" spans="1:4" x14ac:dyDescent="0.2">
      <c r="A211" s="7">
        <v>43445</v>
      </c>
      <c r="B211">
        <v>190</v>
      </c>
      <c r="C211" t="s">
        <v>4</v>
      </c>
      <c r="D211">
        <v>-190</v>
      </c>
    </row>
    <row r="212" spans="1:4" x14ac:dyDescent="0.2">
      <c r="A212" s="7">
        <v>43448</v>
      </c>
      <c r="B212">
        <v>310</v>
      </c>
      <c r="C212" t="s">
        <v>4</v>
      </c>
      <c r="D212">
        <v>-310</v>
      </c>
    </row>
    <row r="213" spans="1:4" x14ac:dyDescent="0.2">
      <c r="A213" s="7">
        <v>43452</v>
      </c>
      <c r="B213">
        <v>580</v>
      </c>
      <c r="C213" t="s">
        <v>3</v>
      </c>
      <c r="D213">
        <v>580</v>
      </c>
    </row>
    <row r="214" spans="1:4" x14ac:dyDescent="0.2">
      <c r="A214" s="7">
        <v>43453</v>
      </c>
      <c r="B214">
        <v>720</v>
      </c>
      <c r="C214" t="s">
        <v>3</v>
      </c>
      <c r="D214">
        <v>720</v>
      </c>
    </row>
    <row r="215" spans="1:4" x14ac:dyDescent="0.2">
      <c r="A215" s="7">
        <v>43455</v>
      </c>
      <c r="B215">
        <v>1420</v>
      </c>
      <c r="C215" t="s">
        <v>4</v>
      </c>
      <c r="D215">
        <v>-1420</v>
      </c>
    </row>
    <row r="216" spans="1:4" x14ac:dyDescent="0.2">
      <c r="A216" s="7">
        <v>43455</v>
      </c>
      <c r="B216">
        <v>730</v>
      </c>
      <c r="C216" t="s">
        <v>3</v>
      </c>
      <c r="D216">
        <v>730</v>
      </c>
    </row>
    <row r="217" spans="1:4" x14ac:dyDescent="0.2">
      <c r="A217" s="7">
        <v>43455</v>
      </c>
      <c r="B217">
        <v>460</v>
      </c>
      <c r="C217" t="s">
        <v>3</v>
      </c>
      <c r="D217">
        <v>460</v>
      </c>
    </row>
    <row r="218" spans="1:4" x14ac:dyDescent="0.2">
      <c r="A218" s="7">
        <v>43460</v>
      </c>
      <c r="B218">
        <v>970</v>
      </c>
      <c r="C218" t="s">
        <v>4</v>
      </c>
      <c r="D218">
        <v>-970</v>
      </c>
    </row>
    <row r="219" spans="1:4" x14ac:dyDescent="0.2">
      <c r="A219" s="7">
        <v>43460</v>
      </c>
      <c r="B219">
        <v>590</v>
      </c>
      <c r="C219" t="s">
        <v>4</v>
      </c>
      <c r="D219">
        <v>-590</v>
      </c>
    </row>
    <row r="220" spans="1:4" x14ac:dyDescent="0.2">
      <c r="A220" s="7">
        <v>43468</v>
      </c>
      <c r="B220">
        <v>250</v>
      </c>
      <c r="C220" t="s">
        <v>3</v>
      </c>
      <c r="D220">
        <v>250</v>
      </c>
    </row>
    <row r="221" spans="1:4" x14ac:dyDescent="0.2">
      <c r="A221" s="7">
        <v>43474</v>
      </c>
      <c r="B221">
        <v>50</v>
      </c>
      <c r="C221" t="s">
        <v>3</v>
      </c>
      <c r="D221">
        <v>50</v>
      </c>
    </row>
    <row r="222" spans="1:4" x14ac:dyDescent="0.2">
      <c r="A222" s="7">
        <v>43476</v>
      </c>
      <c r="B222">
        <v>110</v>
      </c>
      <c r="C222" t="s">
        <v>4</v>
      </c>
      <c r="D222">
        <v>-110</v>
      </c>
    </row>
    <row r="223" spans="1:4" x14ac:dyDescent="0.2">
      <c r="A223" s="7">
        <v>43479</v>
      </c>
      <c r="B223">
        <v>230</v>
      </c>
      <c r="C223" t="s">
        <v>3</v>
      </c>
      <c r="D223">
        <v>230</v>
      </c>
    </row>
    <row r="224" spans="1:4" x14ac:dyDescent="0.2">
      <c r="A224" s="7">
        <v>43480</v>
      </c>
      <c r="B224">
        <v>270</v>
      </c>
      <c r="C224" t="s">
        <v>4</v>
      </c>
      <c r="D224">
        <v>-270</v>
      </c>
    </row>
    <row r="225" spans="1:4" x14ac:dyDescent="0.2">
      <c r="A225" s="7">
        <v>43481</v>
      </c>
      <c r="B225">
        <v>420</v>
      </c>
      <c r="C225" t="s">
        <v>3</v>
      </c>
      <c r="D225">
        <v>420</v>
      </c>
    </row>
    <row r="226" spans="1:4" x14ac:dyDescent="0.2">
      <c r="A226" s="7">
        <v>43481</v>
      </c>
      <c r="B226">
        <v>490</v>
      </c>
      <c r="C226" t="s">
        <v>3</v>
      </c>
      <c r="D226">
        <v>490</v>
      </c>
    </row>
    <row r="227" spans="1:4" x14ac:dyDescent="0.2">
      <c r="A227" s="7">
        <v>43482</v>
      </c>
      <c r="B227">
        <v>390</v>
      </c>
      <c r="C227" t="s">
        <v>4</v>
      </c>
      <c r="D227">
        <v>-390</v>
      </c>
    </row>
    <row r="228" spans="1:4" x14ac:dyDescent="0.2">
      <c r="A228" s="7">
        <v>43482</v>
      </c>
      <c r="B228">
        <v>690</v>
      </c>
      <c r="C228" t="s">
        <v>4</v>
      </c>
      <c r="D228">
        <v>-690</v>
      </c>
    </row>
    <row r="229" spans="1:4" x14ac:dyDescent="0.2">
      <c r="A229" s="7">
        <v>43483</v>
      </c>
      <c r="B229">
        <v>680</v>
      </c>
      <c r="C229" t="s">
        <v>3</v>
      </c>
      <c r="D229">
        <v>680</v>
      </c>
    </row>
    <row r="230" spans="1:4" x14ac:dyDescent="0.2">
      <c r="A230" s="7">
        <v>43483</v>
      </c>
      <c r="B230">
        <v>310</v>
      </c>
      <c r="C230" t="s">
        <v>4</v>
      </c>
      <c r="D230">
        <v>-310</v>
      </c>
    </row>
    <row r="231" spans="1:4" x14ac:dyDescent="0.2">
      <c r="A231" s="7">
        <v>43486</v>
      </c>
      <c r="B231">
        <v>310</v>
      </c>
      <c r="C231" t="s">
        <v>4</v>
      </c>
      <c r="D231">
        <v>-310</v>
      </c>
    </row>
    <row r="232" spans="1:4" x14ac:dyDescent="0.2">
      <c r="A232" s="7">
        <v>43486</v>
      </c>
      <c r="B232">
        <v>360</v>
      </c>
      <c r="C232" t="s">
        <v>3</v>
      </c>
      <c r="D232">
        <v>360</v>
      </c>
    </row>
    <row r="233" spans="1:4" x14ac:dyDescent="0.2">
      <c r="A233" s="7">
        <v>43489</v>
      </c>
      <c r="B233">
        <v>540</v>
      </c>
      <c r="C233" t="s">
        <v>3</v>
      </c>
      <c r="D233">
        <v>540</v>
      </c>
    </row>
    <row r="234" spans="1:4" x14ac:dyDescent="0.2">
      <c r="A234" s="7">
        <v>43490</v>
      </c>
      <c r="B234">
        <v>610</v>
      </c>
      <c r="C234" t="s">
        <v>4</v>
      </c>
      <c r="D234">
        <v>-610</v>
      </c>
    </row>
    <row r="235" spans="1:4" x14ac:dyDescent="0.2">
      <c r="A235" s="7">
        <v>43490</v>
      </c>
      <c r="B235">
        <v>450</v>
      </c>
      <c r="C235" t="s">
        <v>3</v>
      </c>
      <c r="D235">
        <v>450</v>
      </c>
    </row>
    <row r="236" spans="1:4" x14ac:dyDescent="0.2">
      <c r="A236" s="7">
        <v>43494</v>
      </c>
      <c r="B236">
        <v>310</v>
      </c>
      <c r="C236" t="s">
        <v>4</v>
      </c>
      <c r="D236">
        <v>-310</v>
      </c>
    </row>
    <row r="237" spans="1:4" x14ac:dyDescent="0.2">
      <c r="A237" s="7">
        <v>43497</v>
      </c>
      <c r="B237">
        <v>460</v>
      </c>
      <c r="C237" t="s">
        <v>4</v>
      </c>
      <c r="D237">
        <v>-460</v>
      </c>
    </row>
    <row r="238" spans="1:4" x14ac:dyDescent="0.2">
      <c r="A238" s="7">
        <v>43501</v>
      </c>
      <c r="B238">
        <v>0</v>
      </c>
      <c r="C238" t="s">
        <v>3</v>
      </c>
      <c r="D238">
        <v>0</v>
      </c>
    </row>
    <row r="239" spans="1:4" x14ac:dyDescent="0.2">
      <c r="A239" s="7">
        <v>43501</v>
      </c>
      <c r="B239">
        <v>560</v>
      </c>
      <c r="C239" t="s">
        <v>3</v>
      </c>
      <c r="D239">
        <v>560</v>
      </c>
    </row>
    <row r="240" spans="1:4" x14ac:dyDescent="0.2">
      <c r="A240" s="7">
        <v>43503</v>
      </c>
      <c r="B240">
        <v>500</v>
      </c>
      <c r="C240" t="s">
        <v>4</v>
      </c>
      <c r="D240">
        <v>-500</v>
      </c>
    </row>
    <row r="241" spans="1:4" x14ac:dyDescent="0.2">
      <c r="A241" s="7">
        <v>43509</v>
      </c>
      <c r="B241">
        <v>450</v>
      </c>
      <c r="C241" t="s">
        <v>3</v>
      </c>
      <c r="D241">
        <v>450</v>
      </c>
    </row>
    <row r="242" spans="1:4" x14ac:dyDescent="0.2">
      <c r="A242" s="7">
        <v>43511</v>
      </c>
      <c r="B242">
        <v>600</v>
      </c>
      <c r="C242" t="s">
        <v>4</v>
      </c>
      <c r="D242">
        <v>-600</v>
      </c>
    </row>
    <row r="243" spans="1:4" x14ac:dyDescent="0.2">
      <c r="A243" s="7">
        <v>43511</v>
      </c>
      <c r="B243">
        <v>120</v>
      </c>
      <c r="C243" t="s">
        <v>3</v>
      </c>
      <c r="D243">
        <v>120</v>
      </c>
    </row>
    <row r="244" spans="1:4" x14ac:dyDescent="0.2">
      <c r="A244" s="7">
        <v>43518</v>
      </c>
      <c r="B244">
        <v>590</v>
      </c>
      <c r="C244" t="s">
        <v>3</v>
      </c>
      <c r="D244">
        <v>590</v>
      </c>
    </row>
    <row r="245" spans="1:4" x14ac:dyDescent="0.2">
      <c r="A245" s="7">
        <v>43518</v>
      </c>
      <c r="B245">
        <v>20</v>
      </c>
      <c r="C245" t="s">
        <v>4</v>
      </c>
      <c r="D245">
        <v>-20</v>
      </c>
    </row>
    <row r="246" spans="1:4" x14ac:dyDescent="0.2">
      <c r="A246" s="7">
        <v>43525</v>
      </c>
      <c r="B246">
        <v>510</v>
      </c>
      <c r="C246" t="s">
        <v>3</v>
      </c>
      <c r="D246">
        <v>510</v>
      </c>
    </row>
    <row r="247" spans="1:4" x14ac:dyDescent="0.2">
      <c r="A247" s="7">
        <v>43525</v>
      </c>
      <c r="B247">
        <v>1020</v>
      </c>
      <c r="C247" t="s">
        <v>4</v>
      </c>
      <c r="D247">
        <v>-1020</v>
      </c>
    </row>
    <row r="248" spans="1:4" x14ac:dyDescent="0.2">
      <c r="A248" s="7">
        <v>43530</v>
      </c>
      <c r="B248">
        <v>650</v>
      </c>
      <c r="C248" t="s">
        <v>3</v>
      </c>
      <c r="D248">
        <v>650</v>
      </c>
    </row>
    <row r="249" spans="1:4" x14ac:dyDescent="0.2">
      <c r="A249" s="7">
        <v>43531</v>
      </c>
      <c r="B249">
        <v>410</v>
      </c>
      <c r="C249" t="s">
        <v>4</v>
      </c>
      <c r="D249">
        <v>-410</v>
      </c>
    </row>
    <row r="250" spans="1:4" x14ac:dyDescent="0.2">
      <c r="A250" s="7">
        <v>43538</v>
      </c>
      <c r="B250">
        <v>350</v>
      </c>
      <c r="C250" t="s">
        <v>4</v>
      </c>
      <c r="D250">
        <v>-350</v>
      </c>
    </row>
    <row r="251" spans="1:4" x14ac:dyDescent="0.2">
      <c r="A251" s="7">
        <v>43539</v>
      </c>
      <c r="B251">
        <v>40</v>
      </c>
      <c r="C251" t="s">
        <v>4</v>
      </c>
      <c r="D251">
        <v>-40</v>
      </c>
    </row>
    <row r="252" spans="1:4" x14ac:dyDescent="0.2">
      <c r="A252" s="7">
        <v>43542</v>
      </c>
      <c r="B252">
        <v>130</v>
      </c>
      <c r="C252" t="s">
        <v>3</v>
      </c>
      <c r="D252">
        <v>130</v>
      </c>
    </row>
    <row r="253" spans="1:4" x14ac:dyDescent="0.2">
      <c r="A253" s="7">
        <v>43544</v>
      </c>
      <c r="B253">
        <v>300</v>
      </c>
      <c r="C253" t="s">
        <v>3</v>
      </c>
      <c r="D253">
        <v>300</v>
      </c>
    </row>
    <row r="254" spans="1:4" x14ac:dyDescent="0.2">
      <c r="A254" s="7">
        <v>43546</v>
      </c>
      <c r="B254">
        <v>570</v>
      </c>
      <c r="C254" t="s">
        <v>3</v>
      </c>
      <c r="D254">
        <v>570</v>
      </c>
    </row>
    <row r="255" spans="1:4" x14ac:dyDescent="0.2">
      <c r="A255" s="7">
        <v>43550</v>
      </c>
      <c r="B255">
        <v>40</v>
      </c>
      <c r="C255" t="s">
        <v>3</v>
      </c>
      <c r="D255">
        <v>40</v>
      </c>
    </row>
    <row r="256" spans="1:4" x14ac:dyDescent="0.2">
      <c r="A256" s="7">
        <v>43551</v>
      </c>
      <c r="B256">
        <v>300</v>
      </c>
      <c r="C256" t="s">
        <v>4</v>
      </c>
      <c r="D256">
        <v>-300</v>
      </c>
    </row>
    <row r="257" spans="1:4" x14ac:dyDescent="0.2">
      <c r="A257" s="7">
        <v>43553</v>
      </c>
      <c r="B257">
        <v>780</v>
      </c>
      <c r="C257" t="s">
        <v>4</v>
      </c>
      <c r="D257">
        <v>-780</v>
      </c>
    </row>
    <row r="258" spans="1:4" x14ac:dyDescent="0.2">
      <c r="A258" s="7">
        <v>43553</v>
      </c>
      <c r="B258">
        <v>380</v>
      </c>
      <c r="C258" t="s">
        <v>3</v>
      </c>
      <c r="D258">
        <v>380</v>
      </c>
    </row>
    <row r="259" spans="1:4" x14ac:dyDescent="0.2">
      <c r="A259" s="7">
        <v>43557</v>
      </c>
      <c r="B259">
        <v>220</v>
      </c>
      <c r="C259" t="s">
        <v>3</v>
      </c>
      <c r="D259">
        <v>220</v>
      </c>
    </row>
    <row r="260" spans="1:4" x14ac:dyDescent="0.2">
      <c r="A260" s="7">
        <v>43559</v>
      </c>
      <c r="B260">
        <v>120</v>
      </c>
      <c r="C260" t="s">
        <v>3</v>
      </c>
      <c r="D260">
        <v>120</v>
      </c>
    </row>
    <row r="261" spans="1:4" x14ac:dyDescent="0.2">
      <c r="A261" s="7">
        <v>43559</v>
      </c>
      <c r="B261">
        <v>600</v>
      </c>
      <c r="C261" t="s">
        <v>4</v>
      </c>
      <c r="D261">
        <v>-600</v>
      </c>
    </row>
    <row r="262" spans="1:4" x14ac:dyDescent="0.2">
      <c r="A262" s="7">
        <v>43560</v>
      </c>
      <c r="B262">
        <v>550</v>
      </c>
      <c r="C262" t="s">
        <v>3</v>
      </c>
      <c r="D262">
        <v>550</v>
      </c>
    </row>
    <row r="263" spans="1:4" x14ac:dyDescent="0.2">
      <c r="A263" s="7">
        <v>43560</v>
      </c>
      <c r="B263">
        <v>570</v>
      </c>
      <c r="C263" t="s">
        <v>4</v>
      </c>
      <c r="D263">
        <v>-570</v>
      </c>
    </row>
    <row r="264" spans="1:4" x14ac:dyDescent="0.2">
      <c r="A264" s="7">
        <v>43560</v>
      </c>
      <c r="B264">
        <v>20</v>
      </c>
      <c r="C264" t="s">
        <v>4</v>
      </c>
      <c r="D264">
        <v>-20</v>
      </c>
    </row>
    <row r="265" spans="1:4" x14ac:dyDescent="0.2">
      <c r="A265" s="7">
        <v>43564</v>
      </c>
      <c r="B265">
        <v>10</v>
      </c>
      <c r="C265" t="s">
        <v>3</v>
      </c>
      <c r="D265">
        <v>10</v>
      </c>
    </row>
    <row r="266" spans="1:4" x14ac:dyDescent="0.2">
      <c r="A266" s="7">
        <v>43565</v>
      </c>
      <c r="B266">
        <v>370</v>
      </c>
      <c r="C266" t="s">
        <v>3</v>
      </c>
      <c r="D266">
        <v>370</v>
      </c>
    </row>
    <row r="267" spans="1:4" x14ac:dyDescent="0.2">
      <c r="A267" s="7">
        <v>43567</v>
      </c>
      <c r="C267" t="s">
        <v>365</v>
      </c>
      <c r="D267">
        <v>0</v>
      </c>
    </row>
    <row r="268" spans="1:4" x14ac:dyDescent="0.2">
      <c r="A268" s="7">
        <v>43570</v>
      </c>
      <c r="B268">
        <v>670</v>
      </c>
      <c r="C268" t="s">
        <v>3</v>
      </c>
      <c r="D268">
        <v>670</v>
      </c>
    </row>
    <row r="269" spans="1:4" x14ac:dyDescent="0.2">
      <c r="A269" s="7">
        <v>43572</v>
      </c>
      <c r="B269">
        <v>1120</v>
      </c>
      <c r="C269" t="s">
        <v>4</v>
      </c>
      <c r="D269">
        <v>-1120</v>
      </c>
    </row>
    <row r="270" spans="1:4" x14ac:dyDescent="0.2">
      <c r="A270" s="7">
        <v>43574</v>
      </c>
      <c r="B270">
        <v>510</v>
      </c>
      <c r="C270" t="s">
        <v>3</v>
      </c>
      <c r="D270">
        <v>510</v>
      </c>
    </row>
    <row r="271" spans="1:4" x14ac:dyDescent="0.2">
      <c r="A271" s="7">
        <v>43578</v>
      </c>
      <c r="B271">
        <v>660</v>
      </c>
      <c r="C271" t="s">
        <v>3</v>
      </c>
      <c r="D271">
        <v>660</v>
      </c>
    </row>
    <row r="272" spans="1:4" x14ac:dyDescent="0.2">
      <c r="A272" s="7">
        <v>43579</v>
      </c>
      <c r="B272">
        <v>310</v>
      </c>
      <c r="C272" t="s">
        <v>4</v>
      </c>
      <c r="D272">
        <v>-310</v>
      </c>
    </row>
    <row r="273" spans="1:4" x14ac:dyDescent="0.2">
      <c r="A273" s="7">
        <v>43579</v>
      </c>
      <c r="B273">
        <v>630</v>
      </c>
      <c r="C273" t="s">
        <v>4</v>
      </c>
      <c r="D273">
        <v>-630</v>
      </c>
    </row>
    <row r="274" spans="1:4" x14ac:dyDescent="0.2">
      <c r="A274" s="7">
        <v>43581</v>
      </c>
      <c r="B274">
        <v>140</v>
      </c>
      <c r="C274" t="s">
        <v>4</v>
      </c>
      <c r="D274">
        <v>-140</v>
      </c>
    </row>
    <row r="275" spans="1:4" x14ac:dyDescent="0.2">
      <c r="A275" s="7">
        <v>43581</v>
      </c>
      <c r="B275">
        <v>730</v>
      </c>
      <c r="C275" t="s">
        <v>3</v>
      </c>
      <c r="D275">
        <v>730</v>
      </c>
    </row>
    <row r="276" spans="1:4" x14ac:dyDescent="0.2">
      <c r="A276" s="7">
        <v>43585</v>
      </c>
      <c r="B276">
        <v>160</v>
      </c>
      <c r="C276" t="s">
        <v>4</v>
      </c>
      <c r="D276">
        <v>-160</v>
      </c>
    </row>
    <row r="277" spans="1:4" x14ac:dyDescent="0.2">
      <c r="A277" s="7">
        <v>43587</v>
      </c>
      <c r="B277">
        <v>220</v>
      </c>
      <c r="C277" t="s">
        <v>3</v>
      </c>
      <c r="D277">
        <v>220</v>
      </c>
    </row>
    <row r="278" spans="1:4" x14ac:dyDescent="0.2">
      <c r="A278" s="7">
        <v>43588</v>
      </c>
      <c r="B278">
        <v>360</v>
      </c>
      <c r="C278" t="s">
        <v>4</v>
      </c>
      <c r="D278">
        <v>-360</v>
      </c>
    </row>
    <row r="279" spans="1:4" x14ac:dyDescent="0.2">
      <c r="A279" s="7">
        <v>43593</v>
      </c>
      <c r="B279">
        <v>140</v>
      </c>
      <c r="C279" t="s">
        <v>3</v>
      </c>
      <c r="D279">
        <v>140</v>
      </c>
    </row>
    <row r="280" spans="1:4" x14ac:dyDescent="0.2">
      <c r="A280" s="7">
        <v>43598</v>
      </c>
      <c r="B280">
        <v>140</v>
      </c>
      <c r="C280" t="s">
        <v>3</v>
      </c>
      <c r="D280">
        <v>140</v>
      </c>
    </row>
    <row r="281" spans="1:4" x14ac:dyDescent="0.2">
      <c r="A281" s="7">
        <v>43599</v>
      </c>
      <c r="B281">
        <v>280</v>
      </c>
      <c r="C281" t="s">
        <v>4</v>
      </c>
      <c r="D281">
        <v>-280</v>
      </c>
    </row>
    <row r="282" spans="1:4" x14ac:dyDescent="0.2">
      <c r="A282" s="7">
        <v>43600</v>
      </c>
      <c r="B282">
        <v>230</v>
      </c>
      <c r="C282" t="s">
        <v>4</v>
      </c>
      <c r="D282">
        <v>-230</v>
      </c>
    </row>
    <row r="283" spans="1:4" x14ac:dyDescent="0.2">
      <c r="A283" s="7">
        <v>43601</v>
      </c>
      <c r="B283">
        <v>550</v>
      </c>
      <c r="C283" t="s">
        <v>3</v>
      </c>
      <c r="D283">
        <v>550</v>
      </c>
    </row>
    <row r="284" spans="1:4" x14ac:dyDescent="0.2">
      <c r="A284" s="7">
        <v>43605</v>
      </c>
      <c r="B284">
        <v>660</v>
      </c>
      <c r="C284" t="s">
        <v>4</v>
      </c>
      <c r="D284">
        <v>-660</v>
      </c>
    </row>
    <row r="285" spans="1:4" x14ac:dyDescent="0.2">
      <c r="A285" s="7">
        <v>43608</v>
      </c>
      <c r="B285">
        <v>330</v>
      </c>
      <c r="C285" t="s">
        <v>3</v>
      </c>
      <c r="D285">
        <v>330</v>
      </c>
    </row>
    <row r="286" spans="1:4" x14ac:dyDescent="0.2">
      <c r="A286" s="7">
        <v>43609</v>
      </c>
      <c r="B286">
        <v>400</v>
      </c>
      <c r="C286" t="s">
        <v>3</v>
      </c>
      <c r="D286">
        <v>400</v>
      </c>
    </row>
    <row r="287" spans="1:4" x14ac:dyDescent="0.2">
      <c r="A287" s="7">
        <v>43615</v>
      </c>
      <c r="B287">
        <v>30</v>
      </c>
      <c r="C287" t="s">
        <v>3</v>
      </c>
      <c r="D287">
        <v>30</v>
      </c>
    </row>
    <row r="288" spans="1:4" x14ac:dyDescent="0.2">
      <c r="A288" s="7">
        <v>43616</v>
      </c>
      <c r="B288">
        <v>520</v>
      </c>
      <c r="C288" t="s">
        <v>4</v>
      </c>
      <c r="D288">
        <v>-520</v>
      </c>
    </row>
    <row r="289" spans="1:4" x14ac:dyDescent="0.2">
      <c r="A289" s="7">
        <v>43616</v>
      </c>
      <c r="B289">
        <v>160</v>
      </c>
      <c r="C289" t="s">
        <v>4</v>
      </c>
      <c r="D289">
        <v>-160</v>
      </c>
    </row>
    <row r="290" spans="1:4" x14ac:dyDescent="0.2">
      <c r="A290" s="7">
        <v>43621</v>
      </c>
      <c r="B290">
        <v>680</v>
      </c>
      <c r="C290" t="s">
        <v>3</v>
      </c>
      <c r="D290">
        <v>680</v>
      </c>
    </row>
    <row r="291" spans="1:4" x14ac:dyDescent="0.2">
      <c r="A291" s="7">
        <v>43623</v>
      </c>
      <c r="B291">
        <v>330</v>
      </c>
      <c r="C291" t="s">
        <v>4</v>
      </c>
      <c r="D291">
        <v>-330</v>
      </c>
    </row>
    <row r="292" spans="1:4" x14ac:dyDescent="0.2">
      <c r="A292" s="7">
        <v>43626</v>
      </c>
      <c r="B292">
        <v>540</v>
      </c>
      <c r="C292" t="s">
        <v>3</v>
      </c>
      <c r="D292">
        <v>540</v>
      </c>
    </row>
    <row r="293" spans="1:4" x14ac:dyDescent="0.2">
      <c r="A293" s="7">
        <v>43626</v>
      </c>
      <c r="B293">
        <v>520</v>
      </c>
      <c r="C293" t="s">
        <v>3</v>
      </c>
      <c r="D293">
        <v>520</v>
      </c>
    </row>
    <row r="294" spans="1:4" x14ac:dyDescent="0.2">
      <c r="A294" s="7">
        <v>43626</v>
      </c>
      <c r="B294">
        <v>680</v>
      </c>
      <c r="C294" t="s">
        <v>4</v>
      </c>
      <c r="D294">
        <v>-680</v>
      </c>
    </row>
    <row r="295" spans="1:4" x14ac:dyDescent="0.2">
      <c r="A295" s="7">
        <v>43627</v>
      </c>
      <c r="B295">
        <v>20</v>
      </c>
      <c r="C295" t="s">
        <v>3</v>
      </c>
      <c r="D295">
        <v>20</v>
      </c>
    </row>
    <row r="296" spans="1:4" x14ac:dyDescent="0.2">
      <c r="A296" s="7">
        <v>43630</v>
      </c>
      <c r="B296">
        <v>410</v>
      </c>
      <c r="C296" t="s">
        <v>3</v>
      </c>
      <c r="D296">
        <v>410</v>
      </c>
    </row>
    <row r="297" spans="1:4" x14ac:dyDescent="0.2">
      <c r="A297" s="7">
        <v>43630</v>
      </c>
      <c r="B297">
        <v>670</v>
      </c>
      <c r="C297" t="s">
        <v>3</v>
      </c>
      <c r="D297">
        <v>670</v>
      </c>
    </row>
    <row r="298" spans="1:4" x14ac:dyDescent="0.2">
      <c r="A298" s="7">
        <v>43630</v>
      </c>
      <c r="B298">
        <v>1750</v>
      </c>
      <c r="C298" t="s">
        <v>4</v>
      </c>
      <c r="D298">
        <v>-1750</v>
      </c>
    </row>
    <row r="299" spans="1:4" x14ac:dyDescent="0.2">
      <c r="A299" s="7">
        <v>43630</v>
      </c>
      <c r="B299">
        <v>530</v>
      </c>
      <c r="C299" t="s">
        <v>3</v>
      </c>
      <c r="D299">
        <v>530</v>
      </c>
    </row>
    <row r="300" spans="1:4" x14ac:dyDescent="0.2">
      <c r="A300" s="7">
        <v>43637</v>
      </c>
      <c r="B300">
        <v>750</v>
      </c>
      <c r="C300" t="s">
        <v>3</v>
      </c>
      <c r="D300">
        <v>750</v>
      </c>
    </row>
    <row r="301" spans="1:4" x14ac:dyDescent="0.2">
      <c r="A301" s="7">
        <v>43641</v>
      </c>
      <c r="B301">
        <v>1180</v>
      </c>
      <c r="C301" t="s">
        <v>4</v>
      </c>
      <c r="D301">
        <v>-1180</v>
      </c>
    </row>
    <row r="302" spans="1:4" x14ac:dyDescent="0.2">
      <c r="A302" s="7">
        <v>43650</v>
      </c>
      <c r="B302">
        <v>280</v>
      </c>
      <c r="C302" t="s">
        <v>3</v>
      </c>
      <c r="D302">
        <v>280</v>
      </c>
    </row>
    <row r="303" spans="1:4" x14ac:dyDescent="0.2">
      <c r="A303" s="7">
        <v>43654</v>
      </c>
      <c r="B303">
        <v>80</v>
      </c>
      <c r="C303" t="s">
        <v>4</v>
      </c>
      <c r="D303">
        <v>-80</v>
      </c>
    </row>
    <row r="304" spans="1:4" x14ac:dyDescent="0.2">
      <c r="A304" s="7">
        <v>43655</v>
      </c>
      <c r="B304">
        <v>440</v>
      </c>
      <c r="C304" t="s">
        <v>3</v>
      </c>
      <c r="D304">
        <v>440</v>
      </c>
    </row>
    <row r="305" spans="1:4" x14ac:dyDescent="0.2">
      <c r="A305" s="7">
        <v>43656</v>
      </c>
      <c r="B305">
        <v>630</v>
      </c>
      <c r="C305" t="s">
        <v>4</v>
      </c>
      <c r="D305">
        <v>-630</v>
      </c>
    </row>
    <row r="306" spans="1:4" x14ac:dyDescent="0.2">
      <c r="A306" s="7">
        <v>43658</v>
      </c>
      <c r="B306">
        <v>80</v>
      </c>
      <c r="C306" t="s">
        <v>3</v>
      </c>
      <c r="D306">
        <v>80</v>
      </c>
    </row>
    <row r="307" spans="1:4" x14ac:dyDescent="0.2">
      <c r="A307" s="7">
        <v>43664</v>
      </c>
      <c r="B307">
        <v>580</v>
      </c>
      <c r="C307" t="s">
        <v>3</v>
      </c>
      <c r="D307">
        <v>580</v>
      </c>
    </row>
    <row r="308" spans="1:4" x14ac:dyDescent="0.2">
      <c r="A308" s="7">
        <v>43665</v>
      </c>
      <c r="B308">
        <v>720</v>
      </c>
      <c r="C308" t="s">
        <v>4</v>
      </c>
      <c r="D308">
        <v>-720</v>
      </c>
    </row>
    <row r="309" spans="1:4" x14ac:dyDescent="0.2">
      <c r="A309" s="7">
        <v>43665</v>
      </c>
      <c r="B309">
        <v>730</v>
      </c>
      <c r="C309" t="s">
        <v>3</v>
      </c>
      <c r="D309">
        <v>730</v>
      </c>
    </row>
    <row r="310" spans="1:4" x14ac:dyDescent="0.2">
      <c r="A310" s="7">
        <v>43669</v>
      </c>
      <c r="B310">
        <v>480</v>
      </c>
      <c r="C310" t="s">
        <v>3</v>
      </c>
      <c r="D310">
        <v>480</v>
      </c>
    </row>
    <row r="311" spans="1:4" x14ac:dyDescent="0.2">
      <c r="A311" s="7">
        <v>43676</v>
      </c>
      <c r="B311">
        <v>1540</v>
      </c>
      <c r="C311" t="s">
        <v>4</v>
      </c>
      <c r="D311">
        <v>-1540</v>
      </c>
    </row>
    <row r="312" spans="1:4" x14ac:dyDescent="0.2">
      <c r="A312" s="7">
        <v>43676</v>
      </c>
      <c r="B312">
        <v>210</v>
      </c>
      <c r="C312" t="s">
        <v>3</v>
      </c>
      <c r="D312">
        <v>210</v>
      </c>
    </row>
    <row r="313" spans="1:4" x14ac:dyDescent="0.2">
      <c r="A313" s="7">
        <v>43685</v>
      </c>
      <c r="B313">
        <v>650</v>
      </c>
      <c r="C313" t="s">
        <v>3</v>
      </c>
      <c r="D313">
        <v>650</v>
      </c>
    </row>
    <row r="314" spans="1:4" x14ac:dyDescent="0.2">
      <c r="A314" s="7">
        <v>43686</v>
      </c>
      <c r="B314">
        <v>530</v>
      </c>
      <c r="C314" t="s">
        <v>4</v>
      </c>
      <c r="D314">
        <v>-530</v>
      </c>
    </row>
    <row r="315" spans="1:4" x14ac:dyDescent="0.2">
      <c r="A315" s="7">
        <v>43686</v>
      </c>
      <c r="B315">
        <v>570</v>
      </c>
      <c r="C315" t="s">
        <v>3</v>
      </c>
      <c r="D315">
        <v>570</v>
      </c>
    </row>
    <row r="316" spans="1:4" x14ac:dyDescent="0.2">
      <c r="A316" s="7">
        <v>43696</v>
      </c>
      <c r="B316">
        <v>580</v>
      </c>
      <c r="C316" t="s">
        <v>3</v>
      </c>
      <c r="D316">
        <v>580</v>
      </c>
    </row>
    <row r="317" spans="1:4" x14ac:dyDescent="0.2">
      <c r="A317" s="7">
        <v>43705</v>
      </c>
      <c r="B317">
        <v>460</v>
      </c>
      <c r="C317" t="s">
        <v>4</v>
      </c>
      <c r="D317">
        <v>-460</v>
      </c>
    </row>
    <row r="318" spans="1:4" x14ac:dyDescent="0.2">
      <c r="A318" s="7">
        <v>43706</v>
      </c>
      <c r="B318">
        <v>140</v>
      </c>
      <c r="C318" t="s">
        <v>4</v>
      </c>
      <c r="D318">
        <v>-140</v>
      </c>
    </row>
    <row r="319" spans="1:4" x14ac:dyDescent="0.2">
      <c r="A319" s="7">
        <v>43707</v>
      </c>
      <c r="B319">
        <v>40</v>
      </c>
      <c r="C319" t="s">
        <v>4</v>
      </c>
      <c r="D319">
        <v>-40</v>
      </c>
    </row>
    <row r="320" spans="1:4" x14ac:dyDescent="0.2">
      <c r="A320" s="7">
        <v>43710</v>
      </c>
      <c r="B320">
        <v>340</v>
      </c>
      <c r="C320" t="s">
        <v>4</v>
      </c>
      <c r="D320">
        <v>-340</v>
      </c>
    </row>
    <row r="321" spans="1:4" x14ac:dyDescent="0.2">
      <c r="A321" s="7">
        <v>43710</v>
      </c>
      <c r="B321">
        <v>340</v>
      </c>
      <c r="C321" t="s">
        <v>4</v>
      </c>
      <c r="D321">
        <v>-340</v>
      </c>
    </row>
    <row r="322" spans="1:4" x14ac:dyDescent="0.2">
      <c r="A322" s="7">
        <v>43714</v>
      </c>
      <c r="B322">
        <v>570</v>
      </c>
      <c r="C322" t="s">
        <v>3</v>
      </c>
      <c r="D322">
        <v>570</v>
      </c>
    </row>
    <row r="323" spans="1:4" x14ac:dyDescent="0.2">
      <c r="A323" s="7">
        <v>43721</v>
      </c>
      <c r="B323">
        <v>660</v>
      </c>
      <c r="C323" t="s">
        <v>4</v>
      </c>
      <c r="D323">
        <v>-660</v>
      </c>
    </row>
    <row r="324" spans="1:4" x14ac:dyDescent="0.2">
      <c r="A324" s="7">
        <v>43721</v>
      </c>
      <c r="B324">
        <v>160</v>
      </c>
      <c r="C324" t="s">
        <v>4</v>
      </c>
      <c r="D324">
        <v>-160</v>
      </c>
    </row>
    <row r="325" spans="1:4" x14ac:dyDescent="0.2">
      <c r="A325" s="7">
        <v>43721</v>
      </c>
      <c r="B325">
        <v>690</v>
      </c>
      <c r="C325" t="s">
        <v>3</v>
      </c>
      <c r="D325">
        <v>690</v>
      </c>
    </row>
    <row r="326" spans="1:4" x14ac:dyDescent="0.2">
      <c r="A326" s="7">
        <v>43724</v>
      </c>
      <c r="B326">
        <v>730</v>
      </c>
      <c r="C326" t="s">
        <v>3</v>
      </c>
      <c r="D326">
        <v>730</v>
      </c>
    </row>
    <row r="327" spans="1:4" x14ac:dyDescent="0.2">
      <c r="A327" s="7">
        <v>43724</v>
      </c>
      <c r="B327">
        <v>750</v>
      </c>
      <c r="C327" t="s">
        <v>3</v>
      </c>
      <c r="D327">
        <v>750</v>
      </c>
    </row>
    <row r="328" spans="1:4" x14ac:dyDescent="0.2">
      <c r="A328" s="7">
        <v>43725</v>
      </c>
      <c r="B328">
        <v>790</v>
      </c>
      <c r="C328" t="s">
        <v>4</v>
      </c>
      <c r="D328">
        <v>-790</v>
      </c>
    </row>
    <row r="329" spans="1:4" x14ac:dyDescent="0.2">
      <c r="A329" s="7">
        <v>43733</v>
      </c>
      <c r="B329">
        <v>1280</v>
      </c>
      <c r="C329" t="s">
        <v>4</v>
      </c>
      <c r="D329">
        <v>-1280</v>
      </c>
    </row>
    <row r="330" spans="1:4" x14ac:dyDescent="0.2">
      <c r="A330" s="7">
        <v>43734</v>
      </c>
      <c r="B330">
        <v>580</v>
      </c>
      <c r="C330" t="s">
        <v>3</v>
      </c>
      <c r="D330">
        <v>580</v>
      </c>
    </row>
    <row r="331" spans="1:4" x14ac:dyDescent="0.2">
      <c r="A331" s="7">
        <v>43746</v>
      </c>
      <c r="B331">
        <v>610</v>
      </c>
      <c r="C331" t="s">
        <v>4</v>
      </c>
      <c r="D331">
        <v>-610</v>
      </c>
    </row>
    <row r="332" spans="1:4" x14ac:dyDescent="0.2">
      <c r="A332" s="7">
        <v>43748</v>
      </c>
      <c r="B332">
        <v>490</v>
      </c>
      <c r="C332" t="s">
        <v>3</v>
      </c>
      <c r="D332">
        <v>490</v>
      </c>
    </row>
    <row r="333" spans="1:4" x14ac:dyDescent="0.2">
      <c r="A333" s="7">
        <v>43748</v>
      </c>
      <c r="B333">
        <v>70</v>
      </c>
      <c r="C333" t="s">
        <v>4</v>
      </c>
      <c r="D333">
        <v>-70</v>
      </c>
    </row>
    <row r="334" spans="1:4" x14ac:dyDescent="0.2">
      <c r="A334" s="7">
        <v>43749</v>
      </c>
      <c r="B334">
        <v>170</v>
      </c>
      <c r="C334" t="s">
        <v>3</v>
      </c>
      <c r="D334">
        <v>170</v>
      </c>
    </row>
    <row r="335" spans="1:4" x14ac:dyDescent="0.2">
      <c r="A335" s="7">
        <v>43749</v>
      </c>
      <c r="C335" t="s">
        <v>365</v>
      </c>
      <c r="D335">
        <v>0</v>
      </c>
    </row>
    <row r="336" spans="1:4" x14ac:dyDescent="0.2">
      <c r="A336" s="7">
        <v>43752</v>
      </c>
      <c r="B336">
        <v>630</v>
      </c>
      <c r="C336" t="s">
        <v>3</v>
      </c>
      <c r="D336">
        <v>630</v>
      </c>
    </row>
    <row r="337" spans="1:4" x14ac:dyDescent="0.2">
      <c r="A337" s="7">
        <v>43753</v>
      </c>
      <c r="B337">
        <v>110</v>
      </c>
      <c r="C337" t="s">
        <v>3</v>
      </c>
      <c r="D337">
        <v>110</v>
      </c>
    </row>
    <row r="338" spans="1:4" x14ac:dyDescent="0.2">
      <c r="A338" s="7">
        <v>43754</v>
      </c>
      <c r="B338">
        <v>310</v>
      </c>
      <c r="C338" t="s">
        <v>3</v>
      </c>
      <c r="D338">
        <v>310</v>
      </c>
    </row>
    <row r="339" spans="1:4" x14ac:dyDescent="0.2">
      <c r="A339" s="7">
        <v>43756</v>
      </c>
      <c r="B339">
        <v>460</v>
      </c>
      <c r="C339" t="s">
        <v>3</v>
      </c>
      <c r="D339">
        <v>460</v>
      </c>
    </row>
    <row r="340" spans="1:4" x14ac:dyDescent="0.2">
      <c r="A340" s="7">
        <v>43756</v>
      </c>
      <c r="B340">
        <v>400</v>
      </c>
      <c r="C340" t="s">
        <v>4</v>
      </c>
      <c r="D340">
        <v>-400</v>
      </c>
    </row>
    <row r="341" spans="1:4" x14ac:dyDescent="0.2">
      <c r="A341" s="7">
        <v>43762</v>
      </c>
      <c r="B341">
        <v>1520</v>
      </c>
      <c r="C341" t="s">
        <v>4</v>
      </c>
      <c r="D341">
        <v>-1520</v>
      </c>
    </row>
    <row r="342" spans="1:4" x14ac:dyDescent="0.2">
      <c r="A342" s="7">
        <v>43770</v>
      </c>
      <c r="B342">
        <v>380</v>
      </c>
      <c r="C342" t="s">
        <v>3</v>
      </c>
      <c r="D342">
        <v>380</v>
      </c>
    </row>
    <row r="343" spans="1:4" x14ac:dyDescent="0.2">
      <c r="A343" s="7">
        <v>43770</v>
      </c>
      <c r="B343">
        <v>450</v>
      </c>
      <c r="C343" t="s">
        <v>3</v>
      </c>
      <c r="D343">
        <v>450</v>
      </c>
    </row>
    <row r="344" spans="1:4" x14ac:dyDescent="0.2">
      <c r="A344" s="7">
        <v>43770</v>
      </c>
      <c r="B344">
        <v>780</v>
      </c>
      <c r="C344" t="s">
        <v>4</v>
      </c>
      <c r="D344">
        <v>-780</v>
      </c>
    </row>
    <row r="345" spans="1:4" x14ac:dyDescent="0.2">
      <c r="A345" s="7">
        <v>43775</v>
      </c>
      <c r="B345">
        <v>130</v>
      </c>
      <c r="C345" t="s">
        <v>4</v>
      </c>
      <c r="D345">
        <v>-130</v>
      </c>
    </row>
    <row r="346" spans="1:4" x14ac:dyDescent="0.2">
      <c r="A346" s="7">
        <v>43776</v>
      </c>
      <c r="B346">
        <v>690</v>
      </c>
      <c r="C346" t="s">
        <v>3</v>
      </c>
      <c r="D346">
        <v>690</v>
      </c>
    </row>
    <row r="347" spans="1:4" x14ac:dyDescent="0.2">
      <c r="A347" s="7">
        <v>43777</v>
      </c>
      <c r="B347">
        <v>220</v>
      </c>
      <c r="C347" t="s">
        <v>3</v>
      </c>
      <c r="D347">
        <v>220</v>
      </c>
    </row>
    <row r="348" spans="1:4" x14ac:dyDescent="0.2">
      <c r="A348" s="7">
        <v>43777</v>
      </c>
      <c r="B348">
        <v>700</v>
      </c>
      <c r="C348" t="s">
        <v>3</v>
      </c>
      <c r="D348">
        <v>700</v>
      </c>
    </row>
    <row r="349" spans="1:4" x14ac:dyDescent="0.2">
      <c r="A349" s="7">
        <v>43784</v>
      </c>
      <c r="B349">
        <v>300</v>
      </c>
      <c r="C349" t="s">
        <v>4</v>
      </c>
      <c r="D349">
        <v>-300</v>
      </c>
    </row>
    <row r="350" spans="1:4" x14ac:dyDescent="0.2">
      <c r="A350" s="7">
        <v>43784</v>
      </c>
      <c r="B350">
        <v>1020</v>
      </c>
      <c r="C350" t="s">
        <v>4</v>
      </c>
      <c r="D350">
        <v>-1020</v>
      </c>
    </row>
    <row r="351" spans="1:4" x14ac:dyDescent="0.2">
      <c r="A351" s="7">
        <v>43784</v>
      </c>
      <c r="B351">
        <v>280</v>
      </c>
      <c r="C351" t="s">
        <v>3</v>
      </c>
      <c r="D351">
        <v>280</v>
      </c>
    </row>
    <row r="352" spans="1:4" x14ac:dyDescent="0.2">
      <c r="A352" s="7">
        <v>43784</v>
      </c>
      <c r="B352">
        <v>510</v>
      </c>
      <c r="C352" t="s">
        <v>4</v>
      </c>
      <c r="D352">
        <v>-510</v>
      </c>
    </row>
    <row r="353" spans="1:4" x14ac:dyDescent="0.2">
      <c r="A353" s="7">
        <v>43791</v>
      </c>
      <c r="B353">
        <v>610</v>
      </c>
      <c r="C353" t="s">
        <v>3</v>
      </c>
      <c r="D353">
        <v>610</v>
      </c>
    </row>
    <row r="354" spans="1:4" x14ac:dyDescent="0.2">
      <c r="A354" s="7">
        <v>43796</v>
      </c>
      <c r="B354">
        <v>370</v>
      </c>
      <c r="C354" t="s">
        <v>3</v>
      </c>
      <c r="D354">
        <v>370</v>
      </c>
    </row>
    <row r="355" spans="1:4" x14ac:dyDescent="0.2">
      <c r="A355" s="7">
        <v>43803</v>
      </c>
      <c r="B355">
        <v>160</v>
      </c>
      <c r="C355" t="s">
        <v>4</v>
      </c>
      <c r="D355">
        <v>-160</v>
      </c>
    </row>
    <row r="356" spans="1:4" x14ac:dyDescent="0.2">
      <c r="A356" s="7">
        <v>43805</v>
      </c>
      <c r="B356">
        <v>190</v>
      </c>
      <c r="C356" t="s">
        <v>4</v>
      </c>
      <c r="D356">
        <v>-190</v>
      </c>
    </row>
    <row r="357" spans="1:4" x14ac:dyDescent="0.2">
      <c r="A357" s="7">
        <v>43805</v>
      </c>
      <c r="B357">
        <v>80</v>
      </c>
      <c r="C357" t="s">
        <v>3</v>
      </c>
      <c r="D357">
        <v>80</v>
      </c>
    </row>
    <row r="358" spans="1:4" x14ac:dyDescent="0.2">
      <c r="A358" s="7">
        <v>43808</v>
      </c>
      <c r="B358">
        <v>690</v>
      </c>
      <c r="C358" t="s">
        <v>3</v>
      </c>
      <c r="D358">
        <v>690</v>
      </c>
    </row>
    <row r="359" spans="1:4" x14ac:dyDescent="0.2">
      <c r="A359" s="7">
        <v>43808</v>
      </c>
      <c r="B359">
        <v>1140</v>
      </c>
      <c r="C359" t="s">
        <v>4</v>
      </c>
      <c r="D359">
        <v>-1140</v>
      </c>
    </row>
    <row r="360" spans="1:4" x14ac:dyDescent="0.2">
      <c r="A360" s="7">
        <v>43811</v>
      </c>
      <c r="B360">
        <v>220</v>
      </c>
      <c r="C360" t="s">
        <v>4</v>
      </c>
      <c r="D360">
        <v>-220</v>
      </c>
    </row>
    <row r="361" spans="1:4" x14ac:dyDescent="0.2">
      <c r="A361" s="7">
        <v>43811</v>
      </c>
      <c r="B361">
        <v>730</v>
      </c>
      <c r="C361" t="s">
        <v>3</v>
      </c>
      <c r="D361">
        <v>730</v>
      </c>
    </row>
    <row r="362" spans="1:4" x14ac:dyDescent="0.2">
      <c r="A362" s="7">
        <v>43816</v>
      </c>
      <c r="B362">
        <v>70</v>
      </c>
      <c r="C362" t="s">
        <v>4</v>
      </c>
      <c r="D362">
        <v>-70</v>
      </c>
    </row>
    <row r="363" spans="1:4" x14ac:dyDescent="0.2">
      <c r="A363" s="7">
        <v>43817</v>
      </c>
      <c r="B363">
        <v>630</v>
      </c>
      <c r="C363" t="s">
        <v>4</v>
      </c>
      <c r="D363">
        <v>-630</v>
      </c>
    </row>
    <row r="364" spans="1:4" x14ac:dyDescent="0.2">
      <c r="A364" s="7">
        <v>43817</v>
      </c>
      <c r="B364">
        <v>130</v>
      </c>
      <c r="C364" t="s">
        <v>4</v>
      </c>
      <c r="D364">
        <v>-130</v>
      </c>
    </row>
    <row r="365" spans="1:4" x14ac:dyDescent="0.2">
      <c r="A365" s="7">
        <v>43818</v>
      </c>
      <c r="B365">
        <v>330</v>
      </c>
      <c r="C365" t="s">
        <v>3</v>
      </c>
      <c r="D365">
        <v>330</v>
      </c>
    </row>
    <row r="366" spans="1:4" x14ac:dyDescent="0.2">
      <c r="A366" s="7">
        <v>43819</v>
      </c>
      <c r="B366">
        <v>540</v>
      </c>
      <c r="C366" t="s">
        <v>3</v>
      </c>
      <c r="D366">
        <v>540</v>
      </c>
    </row>
    <row r="367" spans="1:4" x14ac:dyDescent="0.2">
      <c r="A367" s="7">
        <v>43823</v>
      </c>
      <c r="B367">
        <v>80</v>
      </c>
      <c r="C367" t="s">
        <v>4</v>
      </c>
      <c r="D367">
        <v>-80</v>
      </c>
    </row>
    <row r="368" spans="1:4" x14ac:dyDescent="0.2">
      <c r="A368" s="7">
        <v>43829</v>
      </c>
      <c r="B368">
        <v>540</v>
      </c>
      <c r="C368" t="s">
        <v>4</v>
      </c>
      <c r="D368">
        <v>-540</v>
      </c>
    </row>
    <row r="369" spans="1:4" x14ac:dyDescent="0.2">
      <c r="A369" s="7">
        <v>43833</v>
      </c>
      <c r="B369">
        <v>130</v>
      </c>
      <c r="C369" t="s">
        <v>3</v>
      </c>
      <c r="D369">
        <v>130</v>
      </c>
    </row>
    <row r="370" spans="1:4" x14ac:dyDescent="0.2">
      <c r="A370" s="7">
        <v>43836</v>
      </c>
      <c r="B370">
        <v>250</v>
      </c>
      <c r="C370" t="s">
        <v>4</v>
      </c>
      <c r="D370">
        <v>-250</v>
      </c>
    </row>
    <row r="371" spans="1:4" x14ac:dyDescent="0.2">
      <c r="A371" s="7">
        <v>43836</v>
      </c>
      <c r="B371">
        <v>370</v>
      </c>
      <c r="C371" t="s">
        <v>3</v>
      </c>
      <c r="D371">
        <v>370</v>
      </c>
    </row>
    <row r="372" spans="1:4" x14ac:dyDescent="0.2">
      <c r="A372" s="7">
        <v>43840</v>
      </c>
      <c r="B372">
        <v>130</v>
      </c>
      <c r="C372" t="s">
        <v>4</v>
      </c>
      <c r="D372">
        <v>-130</v>
      </c>
    </row>
    <row r="373" spans="1:4" x14ac:dyDescent="0.2">
      <c r="A373" s="7">
        <v>43846</v>
      </c>
      <c r="B373">
        <v>160</v>
      </c>
      <c r="C373" t="s">
        <v>3</v>
      </c>
      <c r="D373">
        <v>160</v>
      </c>
    </row>
    <row r="374" spans="1:4" x14ac:dyDescent="0.2">
      <c r="A374" s="7">
        <v>43852</v>
      </c>
      <c r="B374">
        <v>150</v>
      </c>
      <c r="C374" t="s">
        <v>4</v>
      </c>
      <c r="D374">
        <v>-150</v>
      </c>
    </row>
    <row r="375" spans="1:4" x14ac:dyDescent="0.2">
      <c r="A375" s="7">
        <v>43853</v>
      </c>
      <c r="B375">
        <v>290</v>
      </c>
      <c r="C375" t="s">
        <v>3</v>
      </c>
      <c r="D375">
        <v>290</v>
      </c>
    </row>
    <row r="376" spans="1:4" x14ac:dyDescent="0.2">
      <c r="A376" s="7">
        <v>43854</v>
      </c>
      <c r="B376">
        <v>290</v>
      </c>
      <c r="C376" t="s">
        <v>4</v>
      </c>
      <c r="D376">
        <v>-290</v>
      </c>
    </row>
    <row r="377" spans="1:4" x14ac:dyDescent="0.2">
      <c r="A377" s="7">
        <v>43854</v>
      </c>
      <c r="B377">
        <v>510</v>
      </c>
      <c r="C377" t="s">
        <v>3</v>
      </c>
      <c r="D377">
        <v>510</v>
      </c>
    </row>
    <row r="378" spans="1:4" x14ac:dyDescent="0.2">
      <c r="A378" s="7">
        <v>43858</v>
      </c>
      <c r="B378">
        <v>560</v>
      </c>
      <c r="C378" t="s">
        <v>4</v>
      </c>
      <c r="D378">
        <v>-560</v>
      </c>
    </row>
    <row r="379" spans="1:4" x14ac:dyDescent="0.2">
      <c r="A379" s="7">
        <v>43860</v>
      </c>
      <c r="B379">
        <v>200</v>
      </c>
      <c r="C379" t="s">
        <v>4</v>
      </c>
      <c r="D379">
        <v>-200</v>
      </c>
    </row>
    <row r="380" spans="1:4" x14ac:dyDescent="0.2">
      <c r="A380" s="7">
        <v>43861</v>
      </c>
      <c r="B380">
        <v>40</v>
      </c>
      <c r="C380" t="s">
        <v>3</v>
      </c>
      <c r="D380">
        <v>40</v>
      </c>
    </row>
    <row r="381" spans="1:4" x14ac:dyDescent="0.2">
      <c r="A381" s="7">
        <v>43861</v>
      </c>
      <c r="B381">
        <v>120</v>
      </c>
      <c r="C381" t="s">
        <v>3</v>
      </c>
      <c r="D381">
        <v>120</v>
      </c>
    </row>
    <row r="382" spans="1:4" x14ac:dyDescent="0.2">
      <c r="A382" s="7">
        <v>43864</v>
      </c>
      <c r="B382">
        <v>720</v>
      </c>
      <c r="C382" t="s">
        <v>3</v>
      </c>
      <c r="D382">
        <v>720</v>
      </c>
    </row>
    <row r="383" spans="1:4" x14ac:dyDescent="0.2">
      <c r="A383" s="7">
        <v>43865</v>
      </c>
      <c r="B383">
        <v>330</v>
      </c>
      <c r="C383" t="s">
        <v>3</v>
      </c>
      <c r="D383">
        <v>330</v>
      </c>
    </row>
    <row r="384" spans="1:4" x14ac:dyDescent="0.2">
      <c r="A384" s="7">
        <v>43865</v>
      </c>
      <c r="B384">
        <v>940</v>
      </c>
      <c r="C384" t="s">
        <v>4</v>
      </c>
      <c r="D384">
        <v>-940</v>
      </c>
    </row>
    <row r="385" spans="1:4" x14ac:dyDescent="0.2">
      <c r="A385" s="7">
        <v>43866</v>
      </c>
      <c r="B385">
        <v>320</v>
      </c>
      <c r="C385" t="s">
        <v>3</v>
      </c>
      <c r="D385">
        <v>320</v>
      </c>
    </row>
    <row r="386" spans="1:4" x14ac:dyDescent="0.2">
      <c r="A386" s="7">
        <v>43868</v>
      </c>
      <c r="B386">
        <v>160</v>
      </c>
      <c r="C386" t="s">
        <v>4</v>
      </c>
      <c r="D386">
        <v>-160</v>
      </c>
    </row>
    <row r="387" spans="1:4" x14ac:dyDescent="0.2">
      <c r="A387" s="7">
        <v>43868</v>
      </c>
      <c r="B387">
        <v>610</v>
      </c>
      <c r="C387" t="s">
        <v>4</v>
      </c>
      <c r="D387">
        <v>-610</v>
      </c>
    </row>
    <row r="388" spans="1:4" x14ac:dyDescent="0.2">
      <c r="A388" s="7">
        <v>43868</v>
      </c>
      <c r="B388">
        <v>250</v>
      </c>
      <c r="C388" t="s">
        <v>3</v>
      </c>
      <c r="D388">
        <v>250</v>
      </c>
    </row>
    <row r="389" spans="1:4" x14ac:dyDescent="0.2">
      <c r="A389" s="7">
        <v>43871</v>
      </c>
      <c r="B389">
        <v>290</v>
      </c>
      <c r="C389" t="s">
        <v>4</v>
      </c>
      <c r="D389">
        <v>-290</v>
      </c>
    </row>
    <row r="390" spans="1:4" x14ac:dyDescent="0.2">
      <c r="A390" s="7">
        <v>43874</v>
      </c>
      <c r="B390">
        <v>400</v>
      </c>
      <c r="C390" t="s">
        <v>3</v>
      </c>
      <c r="D390">
        <v>400</v>
      </c>
    </row>
    <row r="391" spans="1:4" x14ac:dyDescent="0.2">
      <c r="A391" s="7">
        <v>43875</v>
      </c>
      <c r="B391">
        <v>10</v>
      </c>
      <c r="C391" t="s">
        <v>3</v>
      </c>
      <c r="D391">
        <v>10</v>
      </c>
    </row>
    <row r="392" spans="1:4" x14ac:dyDescent="0.2">
      <c r="A392" s="7">
        <v>43875</v>
      </c>
      <c r="B392">
        <v>640</v>
      </c>
      <c r="C392" t="s">
        <v>3</v>
      </c>
      <c r="D392">
        <v>640</v>
      </c>
    </row>
    <row r="393" spans="1:4" x14ac:dyDescent="0.2">
      <c r="A393" s="7">
        <v>43878</v>
      </c>
      <c r="B393">
        <v>750</v>
      </c>
      <c r="C393" t="s">
        <v>3</v>
      </c>
      <c r="D393">
        <v>750</v>
      </c>
    </row>
    <row r="394" spans="1:4" x14ac:dyDescent="0.2">
      <c r="A394" s="7">
        <v>43879</v>
      </c>
      <c r="B394">
        <v>380</v>
      </c>
      <c r="C394" t="s">
        <v>3</v>
      </c>
      <c r="D394">
        <v>380</v>
      </c>
    </row>
    <row r="395" spans="1:4" x14ac:dyDescent="0.2">
      <c r="A395" s="7">
        <v>43881</v>
      </c>
      <c r="B395">
        <v>2250</v>
      </c>
      <c r="C395" t="s">
        <v>4</v>
      </c>
      <c r="D395">
        <v>-2250</v>
      </c>
    </row>
    <row r="396" spans="1:4" x14ac:dyDescent="0.2">
      <c r="A396" s="7">
        <v>43882</v>
      </c>
      <c r="B396">
        <v>570</v>
      </c>
      <c r="C396" t="s">
        <v>3</v>
      </c>
      <c r="D396">
        <v>570</v>
      </c>
    </row>
    <row r="397" spans="1:4" x14ac:dyDescent="0.2">
      <c r="A397" s="7">
        <v>43882</v>
      </c>
      <c r="B397">
        <v>430</v>
      </c>
      <c r="C397" t="s">
        <v>4</v>
      </c>
      <c r="D397">
        <v>-430</v>
      </c>
    </row>
    <row r="398" spans="1:4" x14ac:dyDescent="0.2">
      <c r="A398" s="7">
        <v>43886</v>
      </c>
      <c r="B398">
        <v>10</v>
      </c>
      <c r="C398" t="s">
        <v>4</v>
      </c>
      <c r="D398">
        <v>-10</v>
      </c>
    </row>
    <row r="399" spans="1:4" x14ac:dyDescent="0.2">
      <c r="A399" s="7">
        <v>43887</v>
      </c>
      <c r="B399">
        <v>540</v>
      </c>
      <c r="C399" t="s">
        <v>3</v>
      </c>
      <c r="D399">
        <v>540</v>
      </c>
    </row>
    <row r="400" spans="1:4" x14ac:dyDescent="0.2">
      <c r="A400" s="7">
        <v>43887</v>
      </c>
      <c r="B400">
        <v>150</v>
      </c>
      <c r="C400" t="s">
        <v>3</v>
      </c>
      <c r="D400">
        <v>150</v>
      </c>
    </row>
    <row r="401" spans="1:4" x14ac:dyDescent="0.2">
      <c r="A401" s="7">
        <v>43889</v>
      </c>
      <c r="B401">
        <v>560</v>
      </c>
      <c r="C401" t="s">
        <v>4</v>
      </c>
      <c r="D401">
        <v>-560</v>
      </c>
    </row>
    <row r="402" spans="1:4" x14ac:dyDescent="0.2">
      <c r="A402" s="7">
        <v>43896</v>
      </c>
      <c r="B402">
        <v>380</v>
      </c>
      <c r="C402" t="s">
        <v>3</v>
      </c>
      <c r="D402">
        <v>380</v>
      </c>
    </row>
    <row r="403" spans="1:4" x14ac:dyDescent="0.2">
      <c r="A403" s="7">
        <v>43896</v>
      </c>
      <c r="B403">
        <v>330</v>
      </c>
      <c r="C403" t="s">
        <v>3</v>
      </c>
      <c r="D403">
        <v>330</v>
      </c>
    </row>
    <row r="404" spans="1:4" x14ac:dyDescent="0.2">
      <c r="A404" s="7">
        <v>43901</v>
      </c>
      <c r="B404">
        <v>500</v>
      </c>
      <c r="C404" t="s">
        <v>3</v>
      </c>
      <c r="D404">
        <v>500</v>
      </c>
    </row>
    <row r="405" spans="1:4" x14ac:dyDescent="0.2">
      <c r="A405" s="7">
        <v>43903</v>
      </c>
      <c r="B405">
        <v>1360</v>
      </c>
      <c r="C405" t="s">
        <v>4</v>
      </c>
      <c r="D405">
        <v>-1360</v>
      </c>
    </row>
    <row r="406" spans="1:4" x14ac:dyDescent="0.2">
      <c r="A406" s="7">
        <v>43903</v>
      </c>
      <c r="B406">
        <v>220</v>
      </c>
      <c r="C406" t="s">
        <v>3</v>
      </c>
      <c r="D406">
        <v>220</v>
      </c>
    </row>
    <row r="407" spans="1:4" x14ac:dyDescent="0.2">
      <c r="A407" s="7">
        <v>43908</v>
      </c>
      <c r="B407">
        <v>120</v>
      </c>
      <c r="C407" t="s">
        <v>3</v>
      </c>
      <c r="D407">
        <v>120</v>
      </c>
    </row>
    <row r="408" spans="1:4" x14ac:dyDescent="0.2">
      <c r="A408" s="7">
        <v>43910</v>
      </c>
      <c r="B408">
        <v>450</v>
      </c>
      <c r="C408" t="s">
        <v>4</v>
      </c>
      <c r="D408">
        <v>-450</v>
      </c>
    </row>
    <row r="409" spans="1:4" x14ac:dyDescent="0.2">
      <c r="A409" s="7">
        <v>43910</v>
      </c>
      <c r="B409">
        <v>670</v>
      </c>
      <c r="C409" t="s">
        <v>3</v>
      </c>
      <c r="D409">
        <v>670</v>
      </c>
    </row>
    <row r="410" spans="1:4" x14ac:dyDescent="0.2">
      <c r="A410" s="7">
        <v>43910</v>
      </c>
      <c r="B410">
        <v>580</v>
      </c>
      <c r="C410" t="s">
        <v>4</v>
      </c>
      <c r="D410">
        <v>-580</v>
      </c>
    </row>
    <row r="411" spans="1:4" x14ac:dyDescent="0.2">
      <c r="A411" s="7">
        <v>43914</v>
      </c>
      <c r="B411">
        <v>280</v>
      </c>
      <c r="C411" t="s">
        <v>3</v>
      </c>
      <c r="D411">
        <v>280</v>
      </c>
    </row>
    <row r="412" spans="1:4" x14ac:dyDescent="0.2">
      <c r="A412" s="7">
        <v>43915</v>
      </c>
      <c r="B412">
        <v>690</v>
      </c>
      <c r="C412" t="s">
        <v>3</v>
      </c>
      <c r="D412">
        <v>690</v>
      </c>
    </row>
    <row r="413" spans="1:4" x14ac:dyDescent="0.2">
      <c r="A413" s="7">
        <v>43916</v>
      </c>
      <c r="B413">
        <v>220</v>
      </c>
      <c r="C413" t="s">
        <v>4</v>
      </c>
      <c r="D413">
        <v>-220</v>
      </c>
    </row>
    <row r="414" spans="1:4" x14ac:dyDescent="0.2">
      <c r="A414" s="7">
        <v>43924</v>
      </c>
      <c r="B414">
        <v>460</v>
      </c>
      <c r="C414" t="s">
        <v>4</v>
      </c>
      <c r="D414">
        <v>-460</v>
      </c>
    </row>
    <row r="415" spans="1:4" x14ac:dyDescent="0.2">
      <c r="A415" s="7">
        <v>43924</v>
      </c>
      <c r="B415">
        <v>180</v>
      </c>
      <c r="C415" t="s">
        <v>4</v>
      </c>
      <c r="D415">
        <v>-180</v>
      </c>
    </row>
    <row r="416" spans="1:4" x14ac:dyDescent="0.2">
      <c r="A416" s="7">
        <v>43927</v>
      </c>
      <c r="B416">
        <v>520</v>
      </c>
      <c r="C416" t="s">
        <v>3</v>
      </c>
      <c r="D416">
        <v>520</v>
      </c>
    </row>
    <row r="417" spans="1:4" x14ac:dyDescent="0.2">
      <c r="A417" s="7">
        <v>43928</v>
      </c>
      <c r="B417">
        <v>300</v>
      </c>
      <c r="C417" t="s">
        <v>3</v>
      </c>
      <c r="D417">
        <v>300</v>
      </c>
    </row>
    <row r="418" spans="1:4" x14ac:dyDescent="0.2">
      <c r="A418" s="7">
        <v>43929</v>
      </c>
      <c r="B418">
        <v>170</v>
      </c>
      <c r="C418" t="s">
        <v>3</v>
      </c>
      <c r="D418">
        <v>170</v>
      </c>
    </row>
    <row r="419" spans="1:4" x14ac:dyDescent="0.2">
      <c r="A419" s="7">
        <v>43931</v>
      </c>
      <c r="C419" t="s">
        <v>365</v>
      </c>
      <c r="D419">
        <v>0</v>
      </c>
    </row>
    <row r="420" spans="1:4" x14ac:dyDescent="0.2">
      <c r="A420" s="7">
        <v>43934</v>
      </c>
      <c r="B420">
        <v>150</v>
      </c>
      <c r="C420" t="s">
        <v>3</v>
      </c>
      <c r="D420">
        <v>150</v>
      </c>
    </row>
    <row r="421" spans="1:4" x14ac:dyDescent="0.2">
      <c r="A421" s="7">
        <v>43936</v>
      </c>
      <c r="B421">
        <v>970</v>
      </c>
      <c r="C421" t="s">
        <v>4</v>
      </c>
      <c r="D421">
        <v>-970</v>
      </c>
    </row>
    <row r="422" spans="1:4" x14ac:dyDescent="0.2">
      <c r="A422" s="7">
        <v>43938</v>
      </c>
      <c r="B422">
        <v>130</v>
      </c>
      <c r="C422" t="s">
        <v>4</v>
      </c>
      <c r="D422">
        <v>-130</v>
      </c>
    </row>
    <row r="423" spans="1:4" x14ac:dyDescent="0.2">
      <c r="A423" s="7">
        <v>43942</v>
      </c>
      <c r="B423">
        <v>340</v>
      </c>
      <c r="C423" t="s">
        <v>3</v>
      </c>
      <c r="D423">
        <v>340</v>
      </c>
    </row>
    <row r="424" spans="1:4" x14ac:dyDescent="0.2">
      <c r="A424" s="7">
        <v>43942</v>
      </c>
      <c r="B424">
        <v>50</v>
      </c>
      <c r="C424" t="s">
        <v>3</v>
      </c>
      <c r="D424">
        <v>50</v>
      </c>
    </row>
    <row r="425" spans="1:4" x14ac:dyDescent="0.2">
      <c r="A425" s="7">
        <v>43943</v>
      </c>
      <c r="B425">
        <v>640</v>
      </c>
      <c r="C425" t="s">
        <v>4</v>
      </c>
      <c r="D425">
        <v>-640</v>
      </c>
    </row>
    <row r="426" spans="1:4" x14ac:dyDescent="0.2">
      <c r="A426" s="7">
        <v>43943</v>
      </c>
      <c r="B426">
        <v>680</v>
      </c>
      <c r="C426" t="s">
        <v>3</v>
      </c>
      <c r="D426">
        <v>680</v>
      </c>
    </row>
    <row r="427" spans="1:4" x14ac:dyDescent="0.2">
      <c r="A427" s="7">
        <v>43944</v>
      </c>
      <c r="B427">
        <v>390</v>
      </c>
      <c r="C427" t="s">
        <v>3</v>
      </c>
      <c r="D427">
        <v>390</v>
      </c>
    </row>
    <row r="428" spans="1:4" x14ac:dyDescent="0.2">
      <c r="A428" s="7">
        <v>43945</v>
      </c>
      <c r="B428">
        <v>110</v>
      </c>
      <c r="C428" t="s">
        <v>3</v>
      </c>
      <c r="D428">
        <v>110</v>
      </c>
    </row>
    <row r="429" spans="1:4" x14ac:dyDescent="0.2">
      <c r="A429" s="7">
        <v>43948</v>
      </c>
      <c r="B429">
        <v>220</v>
      </c>
      <c r="C429" t="s">
        <v>4</v>
      </c>
      <c r="D429">
        <v>-220</v>
      </c>
    </row>
    <row r="430" spans="1:4" x14ac:dyDescent="0.2">
      <c r="A430" s="7">
        <v>43949</v>
      </c>
      <c r="B430">
        <v>400</v>
      </c>
      <c r="C430" t="s">
        <v>4</v>
      </c>
      <c r="D430">
        <v>-400</v>
      </c>
    </row>
    <row r="431" spans="1:4" x14ac:dyDescent="0.2">
      <c r="A431" s="7">
        <v>43950</v>
      </c>
      <c r="B431">
        <v>510</v>
      </c>
      <c r="C431" t="s">
        <v>3</v>
      </c>
      <c r="D431">
        <v>510</v>
      </c>
    </row>
    <row r="432" spans="1:4" x14ac:dyDescent="0.2">
      <c r="A432" s="7">
        <v>43950</v>
      </c>
      <c r="B432">
        <v>210</v>
      </c>
      <c r="C432" t="s">
        <v>4</v>
      </c>
      <c r="D432">
        <v>-210</v>
      </c>
    </row>
    <row r="433" spans="1:4" x14ac:dyDescent="0.2">
      <c r="A433" s="7">
        <v>43951</v>
      </c>
      <c r="B433">
        <v>170</v>
      </c>
      <c r="C433" t="s">
        <v>4</v>
      </c>
      <c r="D433">
        <v>-170</v>
      </c>
    </row>
    <row r="434" spans="1:4" x14ac:dyDescent="0.2">
      <c r="A434" s="7">
        <v>43951</v>
      </c>
      <c r="B434">
        <v>480</v>
      </c>
      <c r="C434" t="s">
        <v>4</v>
      </c>
      <c r="D434">
        <v>-480</v>
      </c>
    </row>
    <row r="435" spans="1:4" x14ac:dyDescent="0.2">
      <c r="A435" s="7">
        <v>43955</v>
      </c>
      <c r="B435">
        <v>510</v>
      </c>
      <c r="C435" t="s">
        <v>3</v>
      </c>
      <c r="D435">
        <v>510</v>
      </c>
    </row>
    <row r="436" spans="1:4" x14ac:dyDescent="0.2">
      <c r="A436" s="7">
        <v>43959</v>
      </c>
      <c r="B436">
        <v>480</v>
      </c>
      <c r="C436" t="s">
        <v>4</v>
      </c>
      <c r="D436">
        <v>-480</v>
      </c>
    </row>
    <row r="437" spans="1:4" x14ac:dyDescent="0.2">
      <c r="A437" s="7">
        <v>43959</v>
      </c>
      <c r="B437">
        <v>90</v>
      </c>
      <c r="C437" t="s">
        <v>3</v>
      </c>
      <c r="D437">
        <v>90</v>
      </c>
    </row>
    <row r="438" spans="1:4" x14ac:dyDescent="0.2">
      <c r="A438" s="7">
        <v>43959</v>
      </c>
      <c r="B438">
        <v>180</v>
      </c>
      <c r="C438" t="s">
        <v>3</v>
      </c>
      <c r="D438">
        <v>180</v>
      </c>
    </row>
    <row r="439" spans="1:4" x14ac:dyDescent="0.2">
      <c r="A439" s="7">
        <v>43959</v>
      </c>
      <c r="B439">
        <v>450</v>
      </c>
      <c r="C439" t="s">
        <v>4</v>
      </c>
      <c r="D439">
        <v>-450</v>
      </c>
    </row>
    <row r="440" spans="1:4" x14ac:dyDescent="0.2">
      <c r="A440" s="7">
        <v>43966</v>
      </c>
      <c r="B440">
        <v>510</v>
      </c>
      <c r="C440" t="s">
        <v>3</v>
      </c>
      <c r="D440">
        <v>510</v>
      </c>
    </row>
    <row r="441" spans="1:4" x14ac:dyDescent="0.2">
      <c r="A441" s="7">
        <v>43969</v>
      </c>
      <c r="B441">
        <v>390</v>
      </c>
      <c r="C441" t="s">
        <v>4</v>
      </c>
      <c r="D441">
        <v>-390</v>
      </c>
    </row>
    <row r="442" spans="1:4" x14ac:dyDescent="0.2">
      <c r="A442" s="7">
        <v>43972</v>
      </c>
      <c r="B442">
        <v>390</v>
      </c>
      <c r="C442" t="s">
        <v>3</v>
      </c>
      <c r="D442">
        <v>390</v>
      </c>
    </row>
    <row r="443" spans="1:4" x14ac:dyDescent="0.2">
      <c r="A443" s="7">
        <v>43972</v>
      </c>
      <c r="B443">
        <v>730</v>
      </c>
      <c r="C443" t="s">
        <v>3</v>
      </c>
      <c r="D443">
        <v>730</v>
      </c>
    </row>
    <row r="444" spans="1:4" x14ac:dyDescent="0.2">
      <c r="A444" s="7">
        <v>43973</v>
      </c>
      <c r="B444">
        <v>790</v>
      </c>
      <c r="C444" t="s">
        <v>4</v>
      </c>
      <c r="D444">
        <v>-790</v>
      </c>
    </row>
    <row r="445" spans="1:4" x14ac:dyDescent="0.2">
      <c r="A445" s="7">
        <v>43977</v>
      </c>
      <c r="B445">
        <v>110</v>
      </c>
      <c r="C445" t="s">
        <v>3</v>
      </c>
      <c r="D445">
        <v>110</v>
      </c>
    </row>
    <row r="446" spans="1:4" x14ac:dyDescent="0.2">
      <c r="A446" s="7">
        <v>43983</v>
      </c>
      <c r="B446">
        <v>280</v>
      </c>
      <c r="C446" t="s">
        <v>4</v>
      </c>
      <c r="D446">
        <v>-280</v>
      </c>
    </row>
    <row r="447" spans="1:4" x14ac:dyDescent="0.2">
      <c r="A447" s="7">
        <v>43985</v>
      </c>
      <c r="B447">
        <v>70</v>
      </c>
      <c r="C447" t="s">
        <v>4</v>
      </c>
      <c r="D447">
        <v>-70</v>
      </c>
    </row>
    <row r="448" spans="1:4" x14ac:dyDescent="0.2">
      <c r="A448" s="7">
        <v>43987</v>
      </c>
      <c r="B448">
        <v>170</v>
      </c>
      <c r="C448" t="s">
        <v>4</v>
      </c>
      <c r="D448">
        <v>-170</v>
      </c>
    </row>
    <row r="449" spans="1:4" x14ac:dyDescent="0.2">
      <c r="A449" s="7">
        <v>43993</v>
      </c>
      <c r="B449">
        <v>530</v>
      </c>
      <c r="C449" t="s">
        <v>3</v>
      </c>
      <c r="D449">
        <v>530</v>
      </c>
    </row>
    <row r="450" spans="1:4" x14ac:dyDescent="0.2">
      <c r="A450" s="7">
        <v>43993</v>
      </c>
      <c r="B450">
        <v>340</v>
      </c>
      <c r="C450" t="s">
        <v>4</v>
      </c>
      <c r="D450">
        <v>-340</v>
      </c>
    </row>
    <row r="451" spans="1:4" x14ac:dyDescent="0.2">
      <c r="A451" s="7">
        <v>43997</v>
      </c>
      <c r="B451">
        <v>70</v>
      </c>
      <c r="C451" t="s">
        <v>4</v>
      </c>
      <c r="D451">
        <v>-70</v>
      </c>
    </row>
    <row r="452" spans="1:4" x14ac:dyDescent="0.2">
      <c r="A452" s="7">
        <v>43997</v>
      </c>
      <c r="B452">
        <v>170</v>
      </c>
      <c r="C452" t="s">
        <v>4</v>
      </c>
      <c r="D452">
        <v>-170</v>
      </c>
    </row>
    <row r="453" spans="1:4" x14ac:dyDescent="0.2">
      <c r="A453" s="7">
        <v>44000</v>
      </c>
      <c r="B453">
        <v>520</v>
      </c>
      <c r="C453" t="s">
        <v>3</v>
      </c>
      <c r="D453">
        <v>520</v>
      </c>
    </row>
    <row r="454" spans="1:4" x14ac:dyDescent="0.2">
      <c r="A454" s="7">
        <v>44000</v>
      </c>
      <c r="B454">
        <v>110</v>
      </c>
      <c r="C454" t="s">
        <v>4</v>
      </c>
      <c r="D454">
        <v>-110</v>
      </c>
    </row>
    <row r="455" spans="1:4" x14ac:dyDescent="0.2">
      <c r="A455" s="7">
        <v>44001</v>
      </c>
      <c r="B455">
        <v>630</v>
      </c>
      <c r="C455" t="s">
        <v>3</v>
      </c>
      <c r="D455">
        <v>630</v>
      </c>
    </row>
    <row r="456" spans="1:4" x14ac:dyDescent="0.2">
      <c r="A456" s="7">
        <v>44004</v>
      </c>
      <c r="B456">
        <v>420</v>
      </c>
      <c r="C456" t="s">
        <v>4</v>
      </c>
      <c r="D456">
        <v>-420</v>
      </c>
    </row>
    <row r="457" spans="1:4" x14ac:dyDescent="0.2">
      <c r="A457" s="7">
        <v>44004</v>
      </c>
      <c r="B457">
        <v>130</v>
      </c>
      <c r="C457" t="s">
        <v>4</v>
      </c>
      <c r="D457">
        <v>-130</v>
      </c>
    </row>
    <row r="458" spans="1:4" x14ac:dyDescent="0.2">
      <c r="A458" s="7">
        <v>44005</v>
      </c>
      <c r="B458">
        <v>300</v>
      </c>
      <c r="C458" t="s">
        <v>4</v>
      </c>
      <c r="D458">
        <v>-300</v>
      </c>
    </row>
    <row r="459" spans="1:4" x14ac:dyDescent="0.2">
      <c r="A459" s="7">
        <v>44007</v>
      </c>
      <c r="B459">
        <v>290</v>
      </c>
      <c r="C459" t="s">
        <v>3</v>
      </c>
      <c r="D459">
        <v>290</v>
      </c>
    </row>
    <row r="460" spans="1:4" x14ac:dyDescent="0.2">
      <c r="A460" s="7">
        <v>44008</v>
      </c>
      <c r="B460">
        <v>450</v>
      </c>
      <c r="C460" t="s">
        <v>3</v>
      </c>
      <c r="D460">
        <v>450</v>
      </c>
    </row>
    <row r="461" spans="1:4" x14ac:dyDescent="0.2">
      <c r="A461" s="7">
        <v>44011</v>
      </c>
      <c r="B461">
        <v>410</v>
      </c>
      <c r="C461" t="s">
        <v>4</v>
      </c>
      <c r="D461">
        <v>-410</v>
      </c>
    </row>
    <row r="462" spans="1:4" x14ac:dyDescent="0.2">
      <c r="A462" s="7">
        <v>44012</v>
      </c>
      <c r="B462">
        <v>250</v>
      </c>
      <c r="C462" t="s">
        <v>4</v>
      </c>
      <c r="D462">
        <v>-250</v>
      </c>
    </row>
    <row r="463" spans="1:4" x14ac:dyDescent="0.2">
      <c r="A463" s="7">
        <v>44012</v>
      </c>
      <c r="B463">
        <v>600</v>
      </c>
      <c r="C463" t="s">
        <v>3</v>
      </c>
      <c r="D463">
        <v>600</v>
      </c>
    </row>
    <row r="464" spans="1:4" x14ac:dyDescent="0.2">
      <c r="A464" s="7">
        <v>44015</v>
      </c>
      <c r="B464">
        <v>570</v>
      </c>
      <c r="C464" t="s">
        <v>3</v>
      </c>
      <c r="D464">
        <v>570</v>
      </c>
    </row>
    <row r="465" spans="1:4" x14ac:dyDescent="0.2">
      <c r="A465" s="7">
        <v>44018</v>
      </c>
      <c r="B465">
        <v>720</v>
      </c>
      <c r="C465" t="s">
        <v>3</v>
      </c>
      <c r="D465">
        <v>720</v>
      </c>
    </row>
    <row r="466" spans="1:4" x14ac:dyDescent="0.2">
      <c r="A466" s="7">
        <v>44018</v>
      </c>
      <c r="B466">
        <v>380</v>
      </c>
      <c r="C466" t="s">
        <v>4</v>
      </c>
      <c r="D466">
        <v>-380</v>
      </c>
    </row>
    <row r="467" spans="1:4" x14ac:dyDescent="0.2">
      <c r="A467" s="7">
        <v>44019</v>
      </c>
      <c r="B467">
        <v>1260</v>
      </c>
      <c r="C467" t="s">
        <v>4</v>
      </c>
      <c r="D467">
        <v>-1260</v>
      </c>
    </row>
    <row r="468" spans="1:4" x14ac:dyDescent="0.2">
      <c r="A468" s="7">
        <v>44019</v>
      </c>
      <c r="B468">
        <v>690</v>
      </c>
      <c r="C468" t="s">
        <v>3</v>
      </c>
      <c r="D468">
        <v>690</v>
      </c>
    </row>
    <row r="469" spans="1:4" x14ac:dyDescent="0.2">
      <c r="A469" s="7">
        <v>44022</v>
      </c>
      <c r="B469">
        <v>500</v>
      </c>
      <c r="C469" t="s">
        <v>4</v>
      </c>
      <c r="D469">
        <v>-500</v>
      </c>
    </row>
    <row r="470" spans="1:4" x14ac:dyDescent="0.2">
      <c r="A470" s="7">
        <v>44025</v>
      </c>
      <c r="B470">
        <v>540</v>
      </c>
      <c r="C470" t="s">
        <v>4</v>
      </c>
      <c r="D470">
        <v>-540</v>
      </c>
    </row>
    <row r="471" spans="1:4" x14ac:dyDescent="0.2">
      <c r="A471" s="7">
        <v>44027</v>
      </c>
      <c r="B471">
        <v>410</v>
      </c>
      <c r="C471" t="s">
        <v>3</v>
      </c>
      <c r="D471">
        <v>410</v>
      </c>
    </row>
    <row r="472" spans="1:4" x14ac:dyDescent="0.2">
      <c r="A472" s="7">
        <v>44032</v>
      </c>
      <c r="B472">
        <v>200</v>
      </c>
      <c r="C472" t="s">
        <v>3</v>
      </c>
      <c r="D472">
        <v>200</v>
      </c>
    </row>
    <row r="473" spans="1:4" x14ac:dyDescent="0.2">
      <c r="A473" s="7">
        <v>44043</v>
      </c>
      <c r="B473">
        <v>530</v>
      </c>
      <c r="C473" t="s">
        <v>4</v>
      </c>
      <c r="D473">
        <v>-530</v>
      </c>
    </row>
    <row r="474" spans="1:4" x14ac:dyDescent="0.2">
      <c r="A474" s="7">
        <v>44043</v>
      </c>
      <c r="B474">
        <v>350</v>
      </c>
      <c r="C474" t="s">
        <v>3</v>
      </c>
      <c r="D474">
        <v>350</v>
      </c>
    </row>
    <row r="475" spans="1:4" x14ac:dyDescent="0.2">
      <c r="A475" s="7">
        <v>44053</v>
      </c>
      <c r="B475">
        <v>100</v>
      </c>
      <c r="C475" t="s">
        <v>3</v>
      </c>
      <c r="D475">
        <v>100</v>
      </c>
    </row>
    <row r="476" spans="1:4" x14ac:dyDescent="0.2">
      <c r="A476" s="7">
        <v>44054</v>
      </c>
      <c r="B476">
        <v>390</v>
      </c>
      <c r="C476" t="s">
        <v>4</v>
      </c>
      <c r="D476">
        <v>-390</v>
      </c>
    </row>
    <row r="477" spans="1:4" x14ac:dyDescent="0.2">
      <c r="A477" s="7">
        <v>44056</v>
      </c>
      <c r="B477">
        <v>250</v>
      </c>
      <c r="C477" t="s">
        <v>4</v>
      </c>
      <c r="D477">
        <v>-250</v>
      </c>
    </row>
    <row r="478" spans="1:4" x14ac:dyDescent="0.2">
      <c r="A478" s="7">
        <v>44056</v>
      </c>
      <c r="B478">
        <v>100</v>
      </c>
      <c r="C478" t="s">
        <v>4</v>
      </c>
      <c r="D478">
        <v>-100</v>
      </c>
    </row>
    <row r="479" spans="1:4" x14ac:dyDescent="0.2">
      <c r="A479" s="7">
        <v>44057</v>
      </c>
      <c r="B479">
        <v>170</v>
      </c>
      <c r="C479" t="s">
        <v>3</v>
      </c>
      <c r="D479">
        <v>170</v>
      </c>
    </row>
    <row r="480" spans="1:4" x14ac:dyDescent="0.2">
      <c r="A480" s="7">
        <v>44060</v>
      </c>
      <c r="B480">
        <v>260</v>
      </c>
      <c r="C480" t="s">
        <v>3</v>
      </c>
      <c r="D480">
        <v>260</v>
      </c>
    </row>
    <row r="481" spans="1:4" x14ac:dyDescent="0.2">
      <c r="A481" s="7">
        <v>44064</v>
      </c>
      <c r="B481">
        <v>590</v>
      </c>
      <c r="C481" t="s">
        <v>3</v>
      </c>
      <c r="D481">
        <v>590</v>
      </c>
    </row>
    <row r="482" spans="1:4" x14ac:dyDescent="0.2">
      <c r="A482" s="7">
        <v>44064</v>
      </c>
      <c r="B482">
        <v>420</v>
      </c>
      <c r="C482" t="s">
        <v>4</v>
      </c>
      <c r="D482">
        <v>-420</v>
      </c>
    </row>
    <row r="483" spans="1:4" x14ac:dyDescent="0.2">
      <c r="A483" s="7">
        <v>44069</v>
      </c>
      <c r="B483">
        <v>500</v>
      </c>
      <c r="C483" t="s">
        <v>4</v>
      </c>
      <c r="D483">
        <v>-500</v>
      </c>
    </row>
    <row r="484" spans="1:4" x14ac:dyDescent="0.2">
      <c r="A484" s="7">
        <v>44071</v>
      </c>
      <c r="B484">
        <v>740</v>
      </c>
      <c r="C484" t="s">
        <v>3</v>
      </c>
      <c r="D484">
        <v>740</v>
      </c>
    </row>
    <row r="485" spans="1:4" x14ac:dyDescent="0.2">
      <c r="A485" s="7">
        <v>44071</v>
      </c>
      <c r="B485">
        <v>510</v>
      </c>
      <c r="C485" t="s">
        <v>4</v>
      </c>
      <c r="D485">
        <v>-510</v>
      </c>
    </row>
    <row r="486" spans="1:4" x14ac:dyDescent="0.2">
      <c r="A486" s="7">
        <v>44074</v>
      </c>
      <c r="B486">
        <v>380</v>
      </c>
      <c r="C486" t="s">
        <v>3</v>
      </c>
      <c r="D486">
        <v>380</v>
      </c>
    </row>
    <row r="487" spans="1:4" x14ac:dyDescent="0.2">
      <c r="A487" s="7">
        <v>44075</v>
      </c>
      <c r="B487">
        <v>60</v>
      </c>
      <c r="C487" t="s">
        <v>4</v>
      </c>
      <c r="D487">
        <v>-60</v>
      </c>
    </row>
    <row r="488" spans="1:4" x14ac:dyDescent="0.2">
      <c r="A488" s="7">
        <v>44076</v>
      </c>
      <c r="B488">
        <v>750</v>
      </c>
      <c r="C488" t="s">
        <v>3</v>
      </c>
      <c r="D488">
        <v>750</v>
      </c>
    </row>
    <row r="489" spans="1:4" x14ac:dyDescent="0.2">
      <c r="A489" s="7">
        <v>44076</v>
      </c>
      <c r="B489">
        <v>100</v>
      </c>
      <c r="C489" t="s">
        <v>3</v>
      </c>
      <c r="D489">
        <v>100</v>
      </c>
    </row>
    <row r="490" spans="1:4" x14ac:dyDescent="0.2">
      <c r="A490" s="7">
        <v>44077</v>
      </c>
      <c r="B490">
        <v>400</v>
      </c>
      <c r="C490" t="s">
        <v>4</v>
      </c>
      <c r="D490">
        <v>-400</v>
      </c>
    </row>
    <row r="491" spans="1:4" x14ac:dyDescent="0.2">
      <c r="A491" s="7">
        <v>44077</v>
      </c>
      <c r="B491">
        <v>1000</v>
      </c>
      <c r="C491" t="s">
        <v>4</v>
      </c>
      <c r="D491">
        <v>-1000</v>
      </c>
    </row>
    <row r="492" spans="1:4" x14ac:dyDescent="0.2">
      <c r="A492" s="7">
        <v>44078</v>
      </c>
      <c r="B492">
        <v>520</v>
      </c>
      <c r="C492" t="s">
        <v>3</v>
      </c>
      <c r="D492">
        <v>520</v>
      </c>
    </row>
    <row r="493" spans="1:4" x14ac:dyDescent="0.2">
      <c r="A493" s="7">
        <v>44078</v>
      </c>
      <c r="B493">
        <v>110</v>
      </c>
      <c r="C493" t="s">
        <v>3</v>
      </c>
      <c r="D493">
        <v>110</v>
      </c>
    </row>
    <row r="494" spans="1:4" x14ac:dyDescent="0.2">
      <c r="A494" s="7">
        <v>44078</v>
      </c>
      <c r="B494">
        <v>120</v>
      </c>
      <c r="C494" t="s">
        <v>4</v>
      </c>
      <c r="D494">
        <v>-120</v>
      </c>
    </row>
    <row r="495" spans="1:4" x14ac:dyDescent="0.2">
      <c r="A495" s="7">
        <v>44078</v>
      </c>
      <c r="B495">
        <v>130</v>
      </c>
      <c r="C495" t="s">
        <v>3</v>
      </c>
      <c r="D495">
        <v>130</v>
      </c>
    </row>
    <row r="496" spans="1:4" x14ac:dyDescent="0.2">
      <c r="A496" s="7">
        <v>44088</v>
      </c>
      <c r="B496">
        <v>380</v>
      </c>
      <c r="C496" t="s">
        <v>3</v>
      </c>
      <c r="D496">
        <v>380</v>
      </c>
    </row>
    <row r="497" spans="1:4" x14ac:dyDescent="0.2">
      <c r="A497" s="7">
        <v>44092</v>
      </c>
      <c r="B497">
        <v>650</v>
      </c>
      <c r="C497" t="s">
        <v>4</v>
      </c>
      <c r="D497">
        <v>-650</v>
      </c>
    </row>
    <row r="498" spans="1:4" x14ac:dyDescent="0.2">
      <c r="A498" s="7">
        <v>44092</v>
      </c>
      <c r="B498">
        <v>360</v>
      </c>
      <c r="C498" t="s">
        <v>3</v>
      </c>
      <c r="D498">
        <v>360</v>
      </c>
    </row>
    <row r="499" spans="1:4" x14ac:dyDescent="0.2">
      <c r="A499" s="7">
        <v>44097</v>
      </c>
      <c r="B499">
        <v>440</v>
      </c>
      <c r="C499" t="s">
        <v>3</v>
      </c>
      <c r="D499">
        <v>440</v>
      </c>
    </row>
    <row r="500" spans="1:4" x14ac:dyDescent="0.2">
      <c r="A500" s="7">
        <v>44099</v>
      </c>
      <c r="B500">
        <v>1100</v>
      </c>
      <c r="C500" t="s">
        <v>4</v>
      </c>
      <c r="D500">
        <v>-1100</v>
      </c>
    </row>
    <row r="501" spans="1:4" x14ac:dyDescent="0.2">
      <c r="A501" s="7">
        <v>44106</v>
      </c>
      <c r="B501">
        <v>280</v>
      </c>
      <c r="C501" t="s">
        <v>3</v>
      </c>
      <c r="D501">
        <v>280</v>
      </c>
    </row>
    <row r="502" spans="1:4" x14ac:dyDescent="0.2">
      <c r="A502" s="7">
        <v>44106</v>
      </c>
      <c r="B502">
        <v>260</v>
      </c>
      <c r="C502" t="s">
        <v>3</v>
      </c>
      <c r="D502">
        <v>260</v>
      </c>
    </row>
    <row r="503" spans="1:4" x14ac:dyDescent="0.2">
      <c r="A503" s="7">
        <v>44106</v>
      </c>
      <c r="B503">
        <v>160</v>
      </c>
      <c r="C503" t="s">
        <v>4</v>
      </c>
      <c r="D503">
        <v>-160</v>
      </c>
    </row>
    <row r="504" spans="1:4" x14ac:dyDescent="0.2">
      <c r="A504" s="7">
        <v>44106</v>
      </c>
      <c r="B504">
        <v>410</v>
      </c>
      <c r="C504" t="s">
        <v>4</v>
      </c>
      <c r="D504">
        <v>-410</v>
      </c>
    </row>
    <row r="505" spans="1:4" x14ac:dyDescent="0.2">
      <c r="A505" s="7">
        <v>44113</v>
      </c>
      <c r="C505" t="s">
        <v>365</v>
      </c>
      <c r="D505">
        <v>0</v>
      </c>
    </row>
    <row r="506" spans="1:4" x14ac:dyDescent="0.2">
      <c r="A506" s="7">
        <v>44118</v>
      </c>
      <c r="B506">
        <v>340</v>
      </c>
      <c r="C506" t="s">
        <v>3</v>
      </c>
      <c r="D506">
        <v>340</v>
      </c>
    </row>
    <row r="507" spans="1:4" x14ac:dyDescent="0.2">
      <c r="A507" s="7">
        <v>44120</v>
      </c>
      <c r="B507">
        <v>370</v>
      </c>
      <c r="C507" t="s">
        <v>4</v>
      </c>
      <c r="D507">
        <v>-370</v>
      </c>
    </row>
    <row r="508" spans="1:4" x14ac:dyDescent="0.2">
      <c r="A508" s="7">
        <v>44124</v>
      </c>
      <c r="B508">
        <v>120</v>
      </c>
      <c r="C508" t="s">
        <v>4</v>
      </c>
      <c r="D508">
        <v>-120</v>
      </c>
    </row>
    <row r="509" spans="1:4" x14ac:dyDescent="0.2">
      <c r="A509" s="7">
        <v>44173</v>
      </c>
      <c r="C509" t="s">
        <v>365</v>
      </c>
      <c r="D50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EC2B-59A6-4749-BD5E-B2369935839B}">
  <dimension ref="A1:N776"/>
  <sheetViews>
    <sheetView tabSelected="1" topLeftCell="C1" workbookViewId="0">
      <selection activeCell="M9" sqref="M9"/>
    </sheetView>
  </sheetViews>
  <sheetFormatPr baseColWidth="10" defaultRowHeight="16" x14ac:dyDescent="0.2"/>
  <cols>
    <col min="1" max="1" width="11.5" bestFit="1" customWidth="1"/>
    <col min="2" max="2" width="22.6640625" customWidth="1"/>
    <col min="3" max="3" width="10.83203125" style="12"/>
    <col min="4" max="4" width="22.5" style="7" customWidth="1"/>
    <col min="5" max="5" width="10.83203125" style="12"/>
    <col min="6" max="6" width="15.1640625" customWidth="1"/>
    <col min="7" max="7" width="19.1640625" customWidth="1"/>
    <col min="8" max="8" width="16.33203125" customWidth="1"/>
    <col min="9" max="10" width="21" customWidth="1"/>
    <col min="12" max="12" width="16" customWidth="1"/>
    <col min="13" max="13" width="10.83203125" customWidth="1"/>
  </cols>
  <sheetData>
    <row r="1" spans="1:14" x14ac:dyDescent="0.2">
      <c r="A1" s="17" t="s">
        <v>0</v>
      </c>
      <c r="B1" s="18" t="s">
        <v>368</v>
      </c>
      <c r="C1" s="19" t="s">
        <v>369</v>
      </c>
      <c r="D1" s="19" t="s">
        <v>370</v>
      </c>
      <c r="E1" s="19" t="s">
        <v>372</v>
      </c>
      <c r="F1" s="19" t="s">
        <v>373</v>
      </c>
      <c r="G1" s="19" t="s">
        <v>376</v>
      </c>
      <c r="H1" s="19" t="s">
        <v>382</v>
      </c>
      <c r="I1" s="19" t="s">
        <v>378</v>
      </c>
      <c r="J1" s="19" t="s">
        <v>377</v>
      </c>
    </row>
    <row r="2" spans="1:14" x14ac:dyDescent="0.2">
      <c r="A2" s="20">
        <v>43021</v>
      </c>
      <c r="B2" s="21">
        <v>380</v>
      </c>
      <c r="C2" s="21">
        <f>VLOOKUP(A2,Котировки!СберБ_БО3R_1day_13102017_20102020,5,0)</f>
        <v>100.45</v>
      </c>
      <c r="D2" s="20">
        <f>IF(_xlfn.MAXIFS(Сделки_raw!$A$503:$A$509,Сделки_raw!$A$503:$A$509,"&lt;="&amp;A2)=0,$A$2,_xlfn.MAXIFS(Сделки_raw!$A$503:$A$509,Сделки_raw!$A$503:$A$509,"&lt;="&amp;A2))</f>
        <v>43021</v>
      </c>
      <c r="E2" s="22">
        <f>$M$2/365*(A2-D2)*100</f>
        <v>0</v>
      </c>
      <c r="F2" s="22">
        <f>((C2+E2)*$M$4/100)*-B2</f>
        <v>-381710</v>
      </c>
      <c r="G2" s="22">
        <f>SUM(GETPIVOTDATA("Количество_net",$A$1,"Дата",DATE(2017,10,13)))</f>
        <v>380</v>
      </c>
      <c r="H2" s="22">
        <v>0</v>
      </c>
      <c r="I2" s="22">
        <f>F2+H2</f>
        <v>-381710</v>
      </c>
      <c r="J2" s="22">
        <f>I2</f>
        <v>-381710</v>
      </c>
      <c r="L2" t="s">
        <v>380</v>
      </c>
      <c r="M2" s="16">
        <v>0.08</v>
      </c>
    </row>
    <row r="3" spans="1:14" x14ac:dyDescent="0.2">
      <c r="A3" s="20">
        <v>43026</v>
      </c>
      <c r="B3" s="21">
        <v>380</v>
      </c>
      <c r="C3" s="21">
        <f>VLOOKUP(A3,Котировки!СберБ_БО3R_1day_13102017_20102020,5,0)</f>
        <v>100.85</v>
      </c>
      <c r="D3" s="20">
        <f>IF(_xlfn.MAXIFS(Сделки_raw!$A$503:$A$509,Сделки_raw!$A$503:$A$509,"&lt;="&amp;A3)=0,$A$2,_xlfn.MAXIFS(Сделки_raw!$A$503:$A$509,Сделки_raw!$A$503:$A$509,"&lt;="&amp;A3))</f>
        <v>43021</v>
      </c>
      <c r="E3" s="22">
        <f t="shared" ref="E3:E66" si="0">$M$2/365*(A3-D3)*100</f>
        <v>0.1095890410958904</v>
      </c>
      <c r="F3" s="22">
        <f t="shared" ref="F3:F66" si="1">((C3+E3)*$M$4/100)*-B3</f>
        <v>-383646.43835616438</v>
      </c>
      <c r="G3" s="22">
        <f>B3+G2</f>
        <v>760</v>
      </c>
      <c r="H3" s="22">
        <f>IF(A3=D3, 'Свод табл'!G3*'Свод табл'!$M$5, 0)</f>
        <v>0</v>
      </c>
      <c r="I3" s="22">
        <f t="shared" ref="I3:I66" si="2">F3+H3</f>
        <v>-383646.43835616438</v>
      </c>
      <c r="J3" s="22">
        <f>I3*POWER(1+$M$9,-(A3-$A$2)/365)</f>
        <v>-383137.5433729483</v>
      </c>
      <c r="L3" t="s">
        <v>371</v>
      </c>
      <c r="M3">
        <f>A3-D2</f>
        <v>5</v>
      </c>
    </row>
    <row r="4" spans="1:14" x14ac:dyDescent="0.2">
      <c r="A4" s="20">
        <v>43027</v>
      </c>
      <c r="B4" s="21">
        <v>570</v>
      </c>
      <c r="C4" s="21">
        <f>VLOOKUP(A4,Котировки!СберБ_БО3R_1day_13102017_20102020,5,0)</f>
        <v>101.05</v>
      </c>
      <c r="D4" s="20">
        <f>IF(_xlfn.MAXIFS(Сделки_raw!$A$503:$A$509,Сделки_raw!$A$503:$A$509,"&lt;="&amp;A4)=0,$A$2,_xlfn.MAXIFS(Сделки_raw!$A$503:$A$509,Сделки_raw!$A$503:$A$509,"&lt;="&amp;A4))</f>
        <v>43021</v>
      </c>
      <c r="E4" s="22">
        <f t="shared" si="0"/>
        <v>0.13150684931506851</v>
      </c>
      <c r="F4" s="22">
        <f t="shared" si="1"/>
        <v>-576734.58904109593</v>
      </c>
      <c r="G4" s="22">
        <f t="shared" ref="G4:G67" si="3">B4+G3</f>
        <v>1330</v>
      </c>
      <c r="H4" s="22">
        <f>IF(A4=D4, 'Свод табл'!G4*'Свод табл'!$M$5, 0)</f>
        <v>0</v>
      </c>
      <c r="I4" s="22">
        <f t="shared" si="2"/>
        <v>-576734.58904109593</v>
      </c>
      <c r="J4" s="22">
        <f t="shared" ref="J4:J67" si="4">I4*POWER(1+$M$9,-(A4-$A$2)/365)</f>
        <v>-575816.68641704752</v>
      </c>
      <c r="L4" t="s">
        <v>374</v>
      </c>
      <c r="M4">
        <v>1000</v>
      </c>
    </row>
    <row r="5" spans="1:14" x14ac:dyDescent="0.2">
      <c r="A5" s="20">
        <v>43028</v>
      </c>
      <c r="B5" s="21">
        <v>-1030</v>
      </c>
      <c r="C5" s="21">
        <f>VLOOKUP(A5,Котировки!СберБ_БО3R_1day_13102017_20102020,5,0)</f>
        <v>101.15</v>
      </c>
      <c r="D5" s="20">
        <f>IF(_xlfn.MAXIFS(Сделки_raw!$A$503:$A$509,Сделки_raw!$A$503:$A$509,"&lt;="&amp;A5)=0,$A$2,_xlfn.MAXIFS(Сделки_raw!$A$503:$A$509,Сделки_raw!$A$503:$A$509,"&lt;="&amp;A5))</f>
        <v>43021</v>
      </c>
      <c r="E5" s="22">
        <f t="shared" si="0"/>
        <v>0.15342465753424658</v>
      </c>
      <c r="F5" s="22">
        <f t="shared" si="1"/>
        <v>1043425.2739726028</v>
      </c>
      <c r="G5" s="22">
        <f t="shared" si="3"/>
        <v>300</v>
      </c>
      <c r="H5" s="22">
        <f>IF(A5=D5, 'Свод табл'!G5*'Свод табл'!$M$5, 0)</f>
        <v>0</v>
      </c>
      <c r="I5" s="22">
        <f t="shared" si="2"/>
        <v>1043425.2739726028</v>
      </c>
      <c r="J5" s="22">
        <f t="shared" si="4"/>
        <v>1041488.0888499061</v>
      </c>
      <c r="L5" t="s">
        <v>365</v>
      </c>
      <c r="M5">
        <v>39.89</v>
      </c>
      <c r="N5" s="12"/>
    </row>
    <row r="6" spans="1:14" x14ac:dyDescent="0.2">
      <c r="A6" s="20">
        <v>43031</v>
      </c>
      <c r="B6" s="21">
        <v>230</v>
      </c>
      <c r="C6" s="21">
        <f>VLOOKUP(A6,Котировки!СберБ_БО3R_1day_13102017_20102020,5,0)</f>
        <v>101.03</v>
      </c>
      <c r="D6" s="20">
        <f>IF(_xlfn.MAXIFS(Сделки_raw!$A$503:$A$509,Сделки_raw!$A$503:$A$509,"&lt;="&amp;A6)=0,$A$2,_xlfn.MAXIFS(Сделки_raw!$A$503:$A$509,Сделки_raw!$A$503:$A$509,"&lt;="&amp;A6))</f>
        <v>43021</v>
      </c>
      <c r="E6" s="22">
        <f t="shared" si="0"/>
        <v>0.21917808219178081</v>
      </c>
      <c r="F6" s="22">
        <f t="shared" si="1"/>
        <v>-232873.10958904109</v>
      </c>
      <c r="G6" s="22">
        <f t="shared" si="3"/>
        <v>530</v>
      </c>
      <c r="H6" s="22">
        <f>IF(A6=D6, 'Свод табл'!G6*'Свод табл'!$M$5, 0)</f>
        <v>0</v>
      </c>
      <c r="I6" s="22">
        <f t="shared" si="2"/>
        <v>-232873.10958904109</v>
      </c>
      <c r="J6" s="22">
        <f t="shared" si="4"/>
        <v>-232255.72156293722</v>
      </c>
      <c r="M6" s="13">
        <f>M4*C2</f>
        <v>100450</v>
      </c>
    </row>
    <row r="7" spans="1:14" x14ac:dyDescent="0.2">
      <c r="A7" s="20">
        <v>43032</v>
      </c>
      <c r="B7" s="21">
        <v>20</v>
      </c>
      <c r="C7" s="21">
        <f>VLOOKUP(A7,Котировки!СберБ_БО3R_1day_13102017_20102020,5,0)</f>
        <v>101.09</v>
      </c>
      <c r="D7" s="20">
        <f>IF(_xlfn.MAXIFS(Сделки_raw!$A$503:$A$509,Сделки_raw!$A$503:$A$509,"&lt;="&amp;A7)=0,$A$2,_xlfn.MAXIFS(Сделки_raw!$A$503:$A$509,Сделки_raw!$A$503:$A$509,"&lt;="&amp;A7))</f>
        <v>43021</v>
      </c>
      <c r="E7" s="22">
        <f t="shared" si="0"/>
        <v>0.24109589041095891</v>
      </c>
      <c r="F7" s="22">
        <f t="shared" si="1"/>
        <v>-20266.219178082192</v>
      </c>
      <c r="G7" s="22">
        <f t="shared" si="3"/>
        <v>550</v>
      </c>
      <c r="H7" s="22">
        <f>IF(A7=D7, 'Свод табл'!G7*'Свод табл'!$M$5, 0)</f>
        <v>0</v>
      </c>
      <c r="I7" s="22">
        <f t="shared" si="2"/>
        <v>-20266.219178082192</v>
      </c>
      <c r="J7" s="22">
        <f t="shared" si="4"/>
        <v>-20207.124732701093</v>
      </c>
      <c r="L7" t="s">
        <v>375</v>
      </c>
      <c r="M7">
        <f>38.89*E3</f>
        <v>4.2619178082191782</v>
      </c>
    </row>
    <row r="8" spans="1:14" x14ac:dyDescent="0.2">
      <c r="A8" s="20">
        <v>43035</v>
      </c>
      <c r="B8" s="21">
        <v>-10</v>
      </c>
      <c r="C8" s="21">
        <f>VLOOKUP(A8,Котировки!СберБ_БО3R_1day_13102017_20102020,5,0)</f>
        <v>101.08</v>
      </c>
      <c r="D8" s="20">
        <f>IF(_xlfn.MAXIFS(Сделки_raw!$A$503:$A$509,Сделки_raw!$A$503:$A$509,"&lt;="&amp;A8)=0,$A$2,_xlfn.MAXIFS(Сделки_raw!$A$503:$A$509,Сделки_raw!$A$503:$A$509,"&lt;="&amp;A8))</f>
        <v>43021</v>
      </c>
      <c r="E8" s="22">
        <f t="shared" si="0"/>
        <v>0.30684931506849317</v>
      </c>
      <c r="F8" s="22">
        <f t="shared" si="1"/>
        <v>10138.684931506848</v>
      </c>
      <c r="G8" s="22">
        <f t="shared" si="3"/>
        <v>540</v>
      </c>
      <c r="H8" s="22">
        <f>IF(A8=D8, 'Свод табл'!G8*'Свод табл'!$M$5, 0)</f>
        <v>0</v>
      </c>
      <c r="I8" s="22">
        <f t="shared" si="2"/>
        <v>10138.684931506848</v>
      </c>
      <c r="J8" s="22">
        <f t="shared" si="4"/>
        <v>10101.073656071379</v>
      </c>
      <c r="L8" t="s">
        <v>379</v>
      </c>
      <c r="M8">
        <f>(A351-A2)/365</f>
        <v>3.1561643835616437</v>
      </c>
    </row>
    <row r="9" spans="1:14" x14ac:dyDescent="0.2">
      <c r="A9" s="20">
        <v>43041</v>
      </c>
      <c r="B9" s="21">
        <v>700</v>
      </c>
      <c r="C9" s="21">
        <f>VLOOKUP(A9,Котировки!СберБ_БО3R_1day_13102017_20102020,5,0)</f>
        <v>101.1</v>
      </c>
      <c r="D9" s="20">
        <f>IF(_xlfn.MAXIFS(Сделки_raw!$A$503:$A$509,Сделки_raw!$A$503:$A$509,"&lt;="&amp;A9)=0,$A$2,_xlfn.MAXIFS(Сделки_raw!$A$503:$A$509,Сделки_raw!$A$503:$A$509,"&lt;="&amp;A9))</f>
        <v>43021</v>
      </c>
      <c r="E9" s="22">
        <f t="shared" si="0"/>
        <v>0.43835616438356162</v>
      </c>
      <c r="F9" s="22">
        <f>-B9*(C9+E9)*$M$4/100</f>
        <v>-710768.49315068498</v>
      </c>
      <c r="G9" s="22">
        <f t="shared" si="3"/>
        <v>1240</v>
      </c>
      <c r="H9" s="22">
        <f>IF(A9=D9, 'Свод табл'!G9*'Свод табл'!$M$5, 0)</f>
        <v>0</v>
      </c>
      <c r="I9" s="22">
        <f t="shared" si="2"/>
        <v>-710768.49315068498</v>
      </c>
      <c r="J9" s="22">
        <f t="shared" si="4"/>
        <v>-707004.7416131621</v>
      </c>
      <c r="L9" t="s">
        <v>383</v>
      </c>
      <c r="M9" s="16">
        <v>0.10174632888811695</v>
      </c>
    </row>
    <row r="10" spans="1:14" x14ac:dyDescent="0.2">
      <c r="A10" s="20">
        <v>43042</v>
      </c>
      <c r="B10" s="21">
        <v>-800</v>
      </c>
      <c r="C10" s="21">
        <f>VLOOKUP(A10,Котировки!СберБ_БО3R_1day_13102017_20102020,5,0)</f>
        <v>101.24</v>
      </c>
      <c r="D10" s="20">
        <f>IF(_xlfn.MAXIFS(Сделки_raw!$A$503:$A$509,Сделки_raw!$A$503:$A$509,"&lt;="&amp;A10)=0,$A$2,_xlfn.MAXIFS(Сделки_raw!$A$503:$A$509,Сделки_raw!$A$503:$A$509,"&lt;="&amp;A10))</f>
        <v>43021</v>
      </c>
      <c r="E10" s="22">
        <f t="shared" si="0"/>
        <v>0.46027397260273978</v>
      </c>
      <c r="F10" s="22">
        <f t="shared" si="1"/>
        <v>813602.19178082189</v>
      </c>
      <c r="G10" s="22">
        <f t="shared" si="3"/>
        <v>440</v>
      </c>
      <c r="H10" s="22">
        <f>IF(A10=D10, 'Свод табл'!G10*'Свод табл'!$M$5, 0)</f>
        <v>0</v>
      </c>
      <c r="I10" s="22">
        <f t="shared" si="2"/>
        <v>813602.19178082189</v>
      </c>
      <c r="J10" s="22">
        <f t="shared" si="4"/>
        <v>809079.08757997351</v>
      </c>
    </row>
    <row r="11" spans="1:14" x14ac:dyDescent="0.2">
      <c r="A11" s="20">
        <v>43046</v>
      </c>
      <c r="B11" s="21">
        <v>240</v>
      </c>
      <c r="C11" s="21">
        <f>VLOOKUP(A11,Котировки!СберБ_БО3R_1day_13102017_20102020,5,0)</f>
        <v>101.15</v>
      </c>
      <c r="D11" s="20">
        <f>IF(_xlfn.MAXIFS(Сделки_raw!$A$503:$A$509,Сделки_raw!$A$503:$A$509,"&lt;="&amp;A11)=0,$A$2,_xlfn.MAXIFS(Сделки_raw!$A$503:$A$509,Сделки_raw!$A$503:$A$509,"&lt;="&amp;A11))</f>
        <v>43021</v>
      </c>
      <c r="E11" s="22">
        <f t="shared" si="0"/>
        <v>0.54794520547945202</v>
      </c>
      <c r="F11" s="22">
        <f t="shared" si="1"/>
        <v>-244075.06849315067</v>
      </c>
      <c r="G11" s="22">
        <f t="shared" si="3"/>
        <v>680</v>
      </c>
      <c r="H11" s="22">
        <f>IF(A11=D11, 'Свод табл'!G11*'Свод табл'!$M$5, 0)</f>
        <v>0</v>
      </c>
      <c r="I11" s="22">
        <f t="shared" si="2"/>
        <v>-244075.06849315067</v>
      </c>
      <c r="J11" s="22">
        <f t="shared" si="4"/>
        <v>-242460.56768292218</v>
      </c>
    </row>
    <row r="12" spans="1:14" x14ac:dyDescent="0.2">
      <c r="A12" s="20">
        <v>43049</v>
      </c>
      <c r="B12" s="21">
        <v>980</v>
      </c>
      <c r="C12" s="21">
        <f>VLOOKUP(A12,Котировки!СберБ_БО3R_1day_13102017_20102020,5,0)</f>
        <v>101.16</v>
      </c>
      <c r="D12" s="20">
        <f>IF(_xlfn.MAXIFS(Сделки_raw!$A$503:$A$509,Сделки_raw!$A$503:$A$509,"&lt;="&amp;A12)=0,$A$2,_xlfn.MAXIFS(Сделки_raw!$A$503:$A$509,Сделки_raw!$A$503:$A$509,"&lt;="&amp;A12))</f>
        <v>43021</v>
      </c>
      <c r="E12" s="22">
        <f t="shared" si="0"/>
        <v>0.61369863013698633</v>
      </c>
      <c r="F12" s="22">
        <f t="shared" si="1"/>
        <v>-997382.24657534237</v>
      </c>
      <c r="G12" s="22">
        <f t="shared" si="3"/>
        <v>1660</v>
      </c>
      <c r="H12" s="22">
        <f>IF(A12=D12, 'Свод табл'!G12*'Свод табл'!$M$5, 0)</f>
        <v>0</v>
      </c>
      <c r="I12" s="22">
        <f t="shared" si="2"/>
        <v>-997382.24657534237</v>
      </c>
      <c r="J12" s="22">
        <f t="shared" si="4"/>
        <v>-989996.0345824355</v>
      </c>
    </row>
    <row r="13" spans="1:14" x14ac:dyDescent="0.2">
      <c r="A13" s="20">
        <v>43053</v>
      </c>
      <c r="B13" s="21">
        <v>-620</v>
      </c>
      <c r="C13" s="21">
        <f>VLOOKUP(A13,Котировки!СберБ_БО3R_1day_13102017_20102020,5,0)</f>
        <v>101.09</v>
      </c>
      <c r="D13" s="20">
        <f>IF(_xlfn.MAXIFS(Сделки_raw!$A$503:$A$509,Сделки_raw!$A$503:$A$509,"&lt;="&amp;A13)=0,$A$2,_xlfn.MAXIFS(Сделки_raw!$A$503:$A$509,Сделки_raw!$A$503:$A$509,"&lt;="&amp;A13))</f>
        <v>43021</v>
      </c>
      <c r="E13" s="22">
        <f t="shared" si="0"/>
        <v>0.70136986301369864</v>
      </c>
      <c r="F13" s="22">
        <f t="shared" si="1"/>
        <v>631106.49315068487</v>
      </c>
      <c r="G13" s="22">
        <f t="shared" si="3"/>
        <v>1040</v>
      </c>
      <c r="H13" s="22">
        <f>IF(A13=D13, 'Свод табл'!G13*'Свод табл'!$M$5, 0)</f>
        <v>0</v>
      </c>
      <c r="I13" s="22">
        <f t="shared" si="2"/>
        <v>631106.49315068487</v>
      </c>
      <c r="J13" s="22">
        <f t="shared" si="4"/>
        <v>625767.92916856345</v>
      </c>
    </row>
    <row r="14" spans="1:14" x14ac:dyDescent="0.2">
      <c r="A14" s="20">
        <v>43055</v>
      </c>
      <c r="B14" s="21">
        <v>-920</v>
      </c>
      <c r="C14" s="21">
        <f>VLOOKUP(A14,Котировки!СберБ_БО3R_1day_13102017_20102020,5,0)</f>
        <v>101.09</v>
      </c>
      <c r="D14" s="20">
        <f>IF(_xlfn.MAXIFS(Сделки_raw!$A$503:$A$509,Сделки_raw!$A$503:$A$509,"&lt;="&amp;A14)=0,$A$2,_xlfn.MAXIFS(Сделки_raw!$A$503:$A$509,Сделки_raw!$A$503:$A$509,"&lt;="&amp;A14))</f>
        <v>43021</v>
      </c>
      <c r="E14" s="22">
        <f t="shared" si="0"/>
        <v>0.74520547945205484</v>
      </c>
      <c r="F14" s="22">
        <f t="shared" si="1"/>
        <v>936883.89041095891</v>
      </c>
      <c r="G14" s="22">
        <f t="shared" si="3"/>
        <v>120</v>
      </c>
      <c r="H14" s="22">
        <f>IF(A14=D14, 'Свод табл'!G14*'Свод табл'!$M$5, 0)</f>
        <v>0</v>
      </c>
      <c r="I14" s="22">
        <f t="shared" si="2"/>
        <v>936883.89041095891</v>
      </c>
      <c r="J14" s="22">
        <f t="shared" si="4"/>
        <v>928465.64872741362</v>
      </c>
    </row>
    <row r="15" spans="1:14" x14ac:dyDescent="0.2">
      <c r="A15" s="20">
        <v>43056</v>
      </c>
      <c r="B15" s="21">
        <v>250</v>
      </c>
      <c r="C15" s="21">
        <f>VLOOKUP(A15,Котировки!СберБ_БО3R_1day_13102017_20102020,5,0)</f>
        <v>101.07</v>
      </c>
      <c r="D15" s="20">
        <f>IF(_xlfn.MAXIFS(Сделки_raw!$A$503:$A$509,Сделки_raw!$A$503:$A$509,"&lt;="&amp;A15)=0,$A$2,_xlfn.MAXIFS(Сделки_raw!$A$503:$A$509,Сделки_raw!$A$503:$A$509,"&lt;="&amp;A15))</f>
        <v>43021</v>
      </c>
      <c r="E15" s="22">
        <f t="shared" si="0"/>
        <v>0.76712328767123283</v>
      </c>
      <c r="F15" s="22">
        <f t="shared" si="1"/>
        <v>-254592.80821917806</v>
      </c>
      <c r="G15" s="22">
        <f t="shared" si="3"/>
        <v>370</v>
      </c>
      <c r="H15" s="22">
        <f>IF(A15=D15, 'Свод табл'!G15*'Свод табл'!$M$5, 0)</f>
        <v>0</v>
      </c>
      <c r="I15" s="22">
        <f t="shared" si="2"/>
        <v>-254592.80821917806</v>
      </c>
      <c r="J15" s="22">
        <f t="shared" si="4"/>
        <v>-252238.22893185029</v>
      </c>
    </row>
    <row r="16" spans="1:14" x14ac:dyDescent="0.2">
      <c r="A16" s="20">
        <v>43061</v>
      </c>
      <c r="B16" s="21">
        <v>550</v>
      </c>
      <c r="C16" s="21">
        <f>VLOOKUP(A16,Котировки!СберБ_БО3R_1day_13102017_20102020,5,0)</f>
        <v>101.04</v>
      </c>
      <c r="D16" s="20">
        <f>IF(_xlfn.MAXIFS(Сделки_raw!$A$503:$A$509,Сделки_raw!$A$503:$A$509,"&lt;="&amp;A16)=0,$A$2,_xlfn.MAXIFS(Сделки_raw!$A$503:$A$509,Сделки_raw!$A$503:$A$509,"&lt;="&amp;A16))</f>
        <v>43021</v>
      </c>
      <c r="E16" s="22">
        <f t="shared" si="0"/>
        <v>0.87671232876712324</v>
      </c>
      <c r="F16" s="22">
        <f t="shared" si="1"/>
        <v>-560541.91780821921</v>
      </c>
      <c r="G16" s="22">
        <f t="shared" si="3"/>
        <v>920</v>
      </c>
      <c r="H16" s="22">
        <f>IF(A16=D16, 'Свод табл'!G16*'Свод табл'!$M$5, 0)</f>
        <v>0</v>
      </c>
      <c r="I16" s="22">
        <f t="shared" si="2"/>
        <v>-560541.91780821921</v>
      </c>
      <c r="J16" s="22">
        <f t="shared" si="4"/>
        <v>-554621.13025945902</v>
      </c>
    </row>
    <row r="17" spans="1:10" x14ac:dyDescent="0.2">
      <c r="A17" s="20">
        <v>43069</v>
      </c>
      <c r="B17" s="21">
        <v>740</v>
      </c>
      <c r="C17" s="21">
        <f>VLOOKUP(A17,Котировки!СберБ_БО3R_1day_13102017_20102020,5,0)</f>
        <v>100.99</v>
      </c>
      <c r="D17" s="20">
        <f>IF(_xlfn.MAXIFS(Сделки_raw!$A$503:$A$509,Сделки_raw!$A$503:$A$509,"&lt;="&amp;A17)=0,$A$2,_xlfn.MAXIFS(Сделки_raw!$A$503:$A$509,Сделки_raw!$A$503:$A$509,"&lt;="&amp;A17))</f>
        <v>43021</v>
      </c>
      <c r="E17" s="22">
        <f t="shared" si="0"/>
        <v>1.0520547945205481</v>
      </c>
      <c r="F17" s="22">
        <f t="shared" si="1"/>
        <v>-755111.20547945192</v>
      </c>
      <c r="G17" s="22">
        <f t="shared" si="3"/>
        <v>1660</v>
      </c>
      <c r="H17" s="22">
        <f>IF(A17=D17, 'Свод табл'!G17*'Свод табл'!$M$5, 0)</f>
        <v>0</v>
      </c>
      <c r="I17" s="22">
        <f t="shared" si="2"/>
        <v>-755111.20547945192</v>
      </c>
      <c r="J17" s="22">
        <f t="shared" si="4"/>
        <v>-745550.20646663569</v>
      </c>
    </row>
    <row r="18" spans="1:10" x14ac:dyDescent="0.2">
      <c r="A18" s="20">
        <v>43070</v>
      </c>
      <c r="B18" s="21">
        <v>-1110</v>
      </c>
      <c r="C18" s="21">
        <f>VLOOKUP(A18,Котировки!СберБ_БО3R_1day_13102017_20102020,5,0)</f>
        <v>101</v>
      </c>
      <c r="D18" s="20">
        <f>IF(_xlfn.MAXIFS(Сделки_raw!$A$503:$A$509,Сделки_raw!$A$503:$A$509,"&lt;="&amp;A18)=0,$A$2,_xlfn.MAXIFS(Сделки_raw!$A$503:$A$509,Сделки_raw!$A$503:$A$509,"&lt;="&amp;A18))</f>
        <v>43021</v>
      </c>
      <c r="E18" s="22">
        <f t="shared" si="0"/>
        <v>1.0739726027397261</v>
      </c>
      <c r="F18" s="22">
        <f t="shared" si="1"/>
        <v>1133021.0958904109</v>
      </c>
      <c r="G18" s="22">
        <f t="shared" si="3"/>
        <v>550</v>
      </c>
      <c r="H18" s="22">
        <f>IF(A18=D18, 'Свод табл'!G18*'Свод табл'!$M$5, 0)</f>
        <v>0</v>
      </c>
      <c r="I18" s="22">
        <f t="shared" si="2"/>
        <v>1133021.0958904109</v>
      </c>
      <c r="J18" s="22">
        <f t="shared" si="4"/>
        <v>1118378.176392769</v>
      </c>
    </row>
    <row r="19" spans="1:10" x14ac:dyDescent="0.2">
      <c r="A19" s="20">
        <v>43073</v>
      </c>
      <c r="B19" s="21">
        <v>-520</v>
      </c>
      <c r="C19" s="21">
        <f>VLOOKUP(A19,Котировки!СберБ_БО3R_1day_13102017_20102020,5,0)</f>
        <v>101.02</v>
      </c>
      <c r="D19" s="20">
        <f>IF(_xlfn.MAXIFS(Сделки_raw!$A$503:$A$509,Сделки_raw!$A$503:$A$509,"&lt;="&amp;A19)=0,$A$2,_xlfn.MAXIFS(Сделки_raw!$A$503:$A$509,Сделки_raw!$A$503:$A$509,"&lt;="&amp;A19))</f>
        <v>43021</v>
      </c>
      <c r="E19" s="22">
        <f t="shared" si="0"/>
        <v>1.1397260273972603</v>
      </c>
      <c r="F19" s="22">
        <f t="shared" si="1"/>
        <v>531230.57534246577</v>
      </c>
      <c r="G19" s="22">
        <f t="shared" si="3"/>
        <v>30</v>
      </c>
      <c r="H19" s="22">
        <f>IF(A19=D19, 'Свод табл'!G19*'Свод табл'!$M$5, 0)</f>
        <v>0</v>
      </c>
      <c r="I19" s="22">
        <f t="shared" si="2"/>
        <v>531230.57534246577</v>
      </c>
      <c r="J19" s="22">
        <f t="shared" si="4"/>
        <v>523947.62324076518</v>
      </c>
    </row>
    <row r="20" spans="1:10" x14ac:dyDescent="0.2">
      <c r="A20" s="20">
        <v>43077</v>
      </c>
      <c r="B20" s="21">
        <v>690</v>
      </c>
      <c r="C20" s="21">
        <f>VLOOKUP(A20,Котировки!СберБ_БО3R_1day_13102017_20102020,5,0)</f>
        <v>101.3</v>
      </c>
      <c r="D20" s="20">
        <f>IF(_xlfn.MAXIFS(Сделки_raw!$A$503:$A$509,Сделки_raw!$A$503:$A$509,"&lt;="&amp;A20)=0,$A$2,_xlfn.MAXIFS(Сделки_raw!$A$503:$A$509,Сделки_raw!$A$503:$A$509,"&lt;="&amp;A20))</f>
        <v>43021</v>
      </c>
      <c r="E20" s="22">
        <f t="shared" si="0"/>
        <v>1.2273972602739727</v>
      </c>
      <c r="F20" s="22">
        <f t="shared" si="1"/>
        <v>-707439.04109589034</v>
      </c>
      <c r="G20" s="22">
        <f t="shared" si="3"/>
        <v>720</v>
      </c>
      <c r="H20" s="22">
        <f>IF(A20=D20, 'Свод табл'!G20*'Свод табл'!$M$5, 0)</f>
        <v>0</v>
      </c>
      <c r="I20" s="22">
        <f t="shared" si="2"/>
        <v>-707439.04109589034</v>
      </c>
      <c r="J20" s="22">
        <f t="shared" si="4"/>
        <v>-696999.82076424698</v>
      </c>
    </row>
    <row r="21" spans="1:10" x14ac:dyDescent="0.2">
      <c r="A21" s="20">
        <v>43080</v>
      </c>
      <c r="B21" s="21">
        <v>60</v>
      </c>
      <c r="C21" s="21">
        <f>VLOOKUP(A21,Котировки!СберБ_БО3R_1day_13102017_20102020,5,0)</f>
        <v>101.2</v>
      </c>
      <c r="D21" s="20">
        <f>IF(_xlfn.MAXIFS(Сделки_raw!$A$503:$A$509,Сделки_raw!$A$503:$A$509,"&lt;="&amp;A21)=0,$A$2,_xlfn.MAXIFS(Сделки_raw!$A$503:$A$509,Сделки_raw!$A$503:$A$509,"&lt;="&amp;A21))</f>
        <v>43021</v>
      </c>
      <c r="E21" s="22">
        <f t="shared" si="0"/>
        <v>1.2931506849315069</v>
      </c>
      <c r="F21" s="22">
        <f t="shared" si="1"/>
        <v>-61495.890410958906</v>
      </c>
      <c r="G21" s="22">
        <f t="shared" si="3"/>
        <v>780</v>
      </c>
      <c r="H21" s="22">
        <f>IF(A21=D21, 'Свод табл'!G21*'Свод табл'!$M$5, 0)</f>
        <v>0</v>
      </c>
      <c r="I21" s="22">
        <f t="shared" si="2"/>
        <v>-61495.890410958906</v>
      </c>
      <c r="J21" s="22">
        <f t="shared" si="4"/>
        <v>-60540.201336313883</v>
      </c>
    </row>
    <row r="22" spans="1:10" x14ac:dyDescent="0.2">
      <c r="A22" s="20">
        <v>43081</v>
      </c>
      <c r="B22" s="21">
        <v>-320</v>
      </c>
      <c r="C22" s="21">
        <f>VLOOKUP(A22,Котировки!СберБ_БО3R_1day_13102017_20102020,5,0)</f>
        <v>101.2</v>
      </c>
      <c r="D22" s="20">
        <f>IF(_xlfn.MAXIFS(Сделки_raw!$A$503:$A$509,Сделки_raw!$A$503:$A$509,"&lt;="&amp;A22)=0,$A$2,_xlfn.MAXIFS(Сделки_raw!$A$503:$A$509,Сделки_raw!$A$503:$A$509,"&lt;="&amp;A22))</f>
        <v>43021</v>
      </c>
      <c r="E22" s="22">
        <f t="shared" si="0"/>
        <v>1.3150684931506851</v>
      </c>
      <c r="F22" s="22">
        <f t="shared" si="1"/>
        <v>328048.21917808219</v>
      </c>
      <c r="G22" s="22">
        <f t="shared" si="3"/>
        <v>460</v>
      </c>
      <c r="H22" s="22">
        <f>IF(A22=D22, 'Свод табл'!G22*'Свод табл'!$M$5, 0)</f>
        <v>0</v>
      </c>
      <c r="I22" s="22">
        <f t="shared" si="2"/>
        <v>328048.21917808219</v>
      </c>
      <c r="J22" s="22">
        <f t="shared" si="4"/>
        <v>322864.39866322587</v>
      </c>
    </row>
    <row r="23" spans="1:10" x14ac:dyDescent="0.2">
      <c r="A23" s="20">
        <v>43083</v>
      </c>
      <c r="B23" s="21">
        <v>410</v>
      </c>
      <c r="C23" s="21">
        <f>VLOOKUP(A23,Котировки!СберБ_БО3R_1day_13102017_20102020,5,0)</f>
        <v>101.35</v>
      </c>
      <c r="D23" s="20">
        <f>IF(_xlfn.MAXIFS(Сделки_raw!$A$503:$A$509,Сделки_raw!$A$503:$A$509,"&lt;="&amp;A23)=0,$A$2,_xlfn.MAXIFS(Сделки_raw!$A$503:$A$509,Сделки_raw!$A$503:$A$509,"&lt;="&amp;A23))</f>
        <v>43021</v>
      </c>
      <c r="E23" s="22">
        <f t="shared" si="0"/>
        <v>1.3589041095890411</v>
      </c>
      <c r="F23" s="22">
        <f t="shared" si="1"/>
        <v>-421106.50684931508</v>
      </c>
      <c r="G23" s="22">
        <f t="shared" si="3"/>
        <v>870</v>
      </c>
      <c r="H23" s="22">
        <f>IF(A23=D23, 'Свод табл'!G23*'Свод табл'!$M$5, 0)</f>
        <v>0</v>
      </c>
      <c r="I23" s="22">
        <f t="shared" si="2"/>
        <v>-421106.50684931508</v>
      </c>
      <c r="J23" s="22">
        <f t="shared" si="4"/>
        <v>-414232.18784438231</v>
      </c>
    </row>
    <row r="24" spans="1:10" x14ac:dyDescent="0.2">
      <c r="A24" s="20">
        <v>43084</v>
      </c>
      <c r="B24" s="21">
        <v>-640</v>
      </c>
      <c r="C24" s="21">
        <f>VLOOKUP(A24,Котировки!СберБ_БО3R_1day_13102017_20102020,5,0)</f>
        <v>101.4</v>
      </c>
      <c r="D24" s="20">
        <f>IF(_xlfn.MAXIFS(Сделки_raw!$A$503:$A$509,Сделки_raw!$A$503:$A$509,"&lt;="&amp;A24)=0,$A$2,_xlfn.MAXIFS(Сделки_raw!$A$503:$A$509,Сделки_raw!$A$503:$A$509,"&lt;="&amp;A24))</f>
        <v>43021</v>
      </c>
      <c r="E24" s="22">
        <f t="shared" si="0"/>
        <v>1.3808219178082191</v>
      </c>
      <c r="F24" s="22">
        <f t="shared" si="1"/>
        <v>657797.26027397264</v>
      </c>
      <c r="G24" s="22">
        <f t="shared" si="3"/>
        <v>230</v>
      </c>
      <c r="H24" s="22">
        <f>IF(A24=D24, 'Свод табл'!G24*'Свод табл'!$M$5, 0)</f>
        <v>0</v>
      </c>
      <c r="I24" s="22">
        <f t="shared" si="2"/>
        <v>657797.26027397264</v>
      </c>
      <c r="J24" s="22">
        <f t="shared" si="4"/>
        <v>646887.3503887183</v>
      </c>
    </row>
    <row r="25" spans="1:10" x14ac:dyDescent="0.2">
      <c r="A25" s="20">
        <v>43091</v>
      </c>
      <c r="B25" s="21">
        <v>510</v>
      </c>
      <c r="C25" s="21">
        <f>VLOOKUP(A25,Котировки!СберБ_БО3R_1day_13102017_20102020,5,0)</f>
        <v>101.85</v>
      </c>
      <c r="D25" s="20">
        <f>IF(_xlfn.MAXIFS(Сделки_raw!$A$503:$A$509,Сделки_raw!$A$503:$A$509,"&lt;="&amp;A25)=0,$A$2,_xlfn.MAXIFS(Сделки_raw!$A$503:$A$509,Сделки_raw!$A$503:$A$509,"&lt;="&amp;A25))</f>
        <v>43021</v>
      </c>
      <c r="E25" s="22">
        <f t="shared" si="0"/>
        <v>1.5342465753424657</v>
      </c>
      <c r="F25" s="22">
        <f t="shared" si="1"/>
        <v>-527259.65753424657</v>
      </c>
      <c r="G25" s="22">
        <f t="shared" si="3"/>
        <v>740</v>
      </c>
      <c r="H25" s="22">
        <f>IF(A25=D25, 'Свод табл'!G25*'Свод табл'!$M$5, 0)</f>
        <v>0</v>
      </c>
      <c r="I25" s="22">
        <f t="shared" si="2"/>
        <v>-527259.65753424657</v>
      </c>
      <c r="J25" s="22">
        <f t="shared" si="4"/>
        <v>-517552.12618290627</v>
      </c>
    </row>
    <row r="26" spans="1:10" x14ac:dyDescent="0.2">
      <c r="A26" s="20">
        <v>43095</v>
      </c>
      <c r="B26" s="21">
        <v>40</v>
      </c>
      <c r="C26" s="21">
        <f>VLOOKUP(A26,Котировки!СберБ_БО3R_1day_13102017_20102020,5,0)</f>
        <v>101.87</v>
      </c>
      <c r="D26" s="20">
        <f>IF(_xlfn.MAXIFS(Сделки_raw!$A$503:$A$509,Сделки_raw!$A$503:$A$509,"&lt;="&amp;A26)=0,$A$2,_xlfn.MAXIFS(Сделки_raw!$A$503:$A$509,Сделки_raw!$A$503:$A$509,"&lt;="&amp;A26))</f>
        <v>43021</v>
      </c>
      <c r="E26" s="22">
        <f t="shared" si="0"/>
        <v>1.6219178082191781</v>
      </c>
      <c r="F26" s="22">
        <f t="shared" si="1"/>
        <v>-41396.767123287675</v>
      </c>
      <c r="G26" s="22">
        <f t="shared" si="3"/>
        <v>780</v>
      </c>
      <c r="H26" s="22">
        <f>IF(A26=D26, 'Свод табл'!G26*'Свод табл'!$M$5, 0)</f>
        <v>0</v>
      </c>
      <c r="I26" s="22">
        <f t="shared" si="2"/>
        <v>-41396.767123287675</v>
      </c>
      <c r="J26" s="22">
        <f t="shared" si="4"/>
        <v>-40591.473027549953</v>
      </c>
    </row>
    <row r="27" spans="1:10" x14ac:dyDescent="0.2">
      <c r="A27" s="20">
        <v>43098</v>
      </c>
      <c r="B27" s="21">
        <v>-700</v>
      </c>
      <c r="C27" s="21">
        <f>VLOOKUP(A27,Котировки!СберБ_БО3R_1day_13102017_20102020,5,0)</f>
        <v>101.99</v>
      </c>
      <c r="D27" s="20">
        <f>IF(_xlfn.MAXIFS(Сделки_raw!$A$503:$A$509,Сделки_raw!$A$503:$A$509,"&lt;="&amp;A27)=0,$A$2,_xlfn.MAXIFS(Сделки_raw!$A$503:$A$509,Сделки_raw!$A$503:$A$509,"&lt;="&amp;A27))</f>
        <v>43021</v>
      </c>
      <c r="E27" s="22">
        <f t="shared" si="0"/>
        <v>1.6876712328767123</v>
      </c>
      <c r="F27" s="22">
        <f t="shared" si="1"/>
        <v>725743.6986301369</v>
      </c>
      <c r="G27" s="22">
        <f t="shared" si="3"/>
        <v>80</v>
      </c>
      <c r="H27" s="22">
        <f>IF(A27=D27, 'Свод табл'!G27*'Свод табл'!$M$5, 0)</f>
        <v>0</v>
      </c>
      <c r="I27" s="22">
        <f t="shared" si="2"/>
        <v>725743.6986301369</v>
      </c>
      <c r="J27" s="22">
        <f t="shared" si="4"/>
        <v>711059.23772427114</v>
      </c>
    </row>
    <row r="28" spans="1:10" x14ac:dyDescent="0.2">
      <c r="A28" s="20">
        <v>43103</v>
      </c>
      <c r="B28" s="21">
        <v>540</v>
      </c>
      <c r="C28" s="21">
        <f>VLOOKUP(A28,Котировки!СберБ_БО3R_1day_13102017_20102020,5,0)</f>
        <v>101.93</v>
      </c>
      <c r="D28" s="20">
        <f>IF(_xlfn.MAXIFS(Сделки_raw!$A$503:$A$509,Сделки_raw!$A$503:$A$509,"&lt;="&amp;A28)=0,$A$2,_xlfn.MAXIFS(Сделки_raw!$A$503:$A$509,Сделки_raw!$A$503:$A$509,"&lt;="&amp;A28))</f>
        <v>43021</v>
      </c>
      <c r="E28" s="22">
        <f t="shared" si="0"/>
        <v>1.7972602739726027</v>
      </c>
      <c r="F28" s="22">
        <f t="shared" si="1"/>
        <v>-560127.20547945204</v>
      </c>
      <c r="G28" s="22">
        <f t="shared" si="3"/>
        <v>620</v>
      </c>
      <c r="H28" s="22">
        <f>IF(A28=D28, 'Свод табл'!G28*'Свод табл'!$M$5, 0)</f>
        <v>0</v>
      </c>
      <c r="I28" s="22">
        <f t="shared" si="2"/>
        <v>-560127.20547945204</v>
      </c>
      <c r="J28" s="22">
        <f t="shared" si="4"/>
        <v>-548065.8168392817</v>
      </c>
    </row>
    <row r="29" spans="1:10" x14ac:dyDescent="0.2">
      <c r="A29" s="20">
        <v>43105</v>
      </c>
      <c r="B29" s="21">
        <v>-620</v>
      </c>
      <c r="C29" s="21">
        <f>VLOOKUP(A29,Котировки!СберБ_БО3R_1day_13102017_20102020,5,0)</f>
        <v>102.18</v>
      </c>
      <c r="D29" s="20">
        <f>IF(_xlfn.MAXIFS(Сделки_raw!$A$503:$A$509,Сделки_raw!$A$503:$A$509,"&lt;="&amp;A29)=0,$A$2,_xlfn.MAXIFS(Сделки_raw!$A$503:$A$509,Сделки_raw!$A$503:$A$509,"&lt;="&amp;A29))</f>
        <v>43021</v>
      </c>
      <c r="E29" s="22">
        <f t="shared" si="0"/>
        <v>1.8410958904109591</v>
      </c>
      <c r="F29" s="22">
        <f t="shared" si="1"/>
        <v>644930.79452054785</v>
      </c>
      <c r="G29" s="22">
        <f t="shared" si="3"/>
        <v>0</v>
      </c>
      <c r="H29" s="22">
        <f>IF(A29=D29, 'Свод табл'!G29*'Свод табл'!$M$5, 0)</f>
        <v>0</v>
      </c>
      <c r="I29" s="22">
        <f t="shared" si="2"/>
        <v>644930.79452054785</v>
      </c>
      <c r="J29" s="22">
        <f t="shared" si="4"/>
        <v>630708.34752644342</v>
      </c>
    </row>
    <row r="30" spans="1:10" x14ac:dyDescent="0.2">
      <c r="A30" s="20">
        <v>43112</v>
      </c>
      <c r="B30" s="21">
        <v>460</v>
      </c>
      <c r="C30" s="21">
        <f>VLOOKUP(A30,Котировки!СберБ_БО3R_1day_13102017_20102020,5,0)</f>
        <v>101.99</v>
      </c>
      <c r="D30" s="20">
        <f>IF(_xlfn.MAXIFS(Сделки_raw!$A$503:$A$509,Сделки_raw!$A$503:$A$509,"&lt;="&amp;A30)=0,$A$2,_xlfn.MAXIFS(Сделки_raw!$A$503:$A$509,Сделки_raw!$A$503:$A$509,"&lt;="&amp;A30))</f>
        <v>43021</v>
      </c>
      <c r="E30" s="22">
        <f t="shared" si="0"/>
        <v>1.9945205479452055</v>
      </c>
      <c r="F30" s="22">
        <f t="shared" si="1"/>
        <v>-478328.79452054796</v>
      </c>
      <c r="G30" s="22">
        <f t="shared" si="3"/>
        <v>460</v>
      </c>
      <c r="H30" s="22">
        <f>IF(A30=D30, 'Свод табл'!G30*'Свод табл'!$M$5, 0)</f>
        <v>0</v>
      </c>
      <c r="I30" s="22">
        <f t="shared" si="2"/>
        <v>-478328.79452054796</v>
      </c>
      <c r="J30" s="22">
        <f t="shared" si="4"/>
        <v>-466911.90282966616</v>
      </c>
    </row>
    <row r="31" spans="1:10" x14ac:dyDescent="0.2">
      <c r="A31" s="20">
        <v>43123</v>
      </c>
      <c r="B31" s="21">
        <v>-290</v>
      </c>
      <c r="C31" s="21">
        <f>VLOOKUP(A31,Котировки!СберБ_БО3R_1day_13102017_20102020,5,0)</f>
        <v>101.97</v>
      </c>
      <c r="D31" s="20">
        <f>IF(_xlfn.MAXIFS(Сделки_raw!$A$503:$A$509,Сделки_raw!$A$503:$A$509,"&lt;="&amp;A31)=0,$A$2,_xlfn.MAXIFS(Сделки_raw!$A$503:$A$509,Сделки_raw!$A$503:$A$509,"&lt;="&amp;A31))</f>
        <v>43021</v>
      </c>
      <c r="E31" s="22">
        <f t="shared" si="0"/>
        <v>2.2356164383561645</v>
      </c>
      <c r="F31" s="22">
        <f t="shared" si="1"/>
        <v>302196.28767123283</v>
      </c>
      <c r="G31" s="22">
        <f t="shared" si="3"/>
        <v>170</v>
      </c>
      <c r="H31" s="22">
        <f>IF(A31=D31, 'Свод табл'!G31*'Свод табл'!$M$5, 0)</f>
        <v>0</v>
      </c>
      <c r="I31" s="22">
        <f t="shared" si="2"/>
        <v>302196.28767123283</v>
      </c>
      <c r="J31" s="22">
        <f t="shared" si="4"/>
        <v>294123.23360677116</v>
      </c>
    </row>
    <row r="32" spans="1:10" x14ac:dyDescent="0.2">
      <c r="A32" s="20">
        <v>43124</v>
      </c>
      <c r="B32" s="21">
        <v>390</v>
      </c>
      <c r="C32" s="21">
        <f>VLOOKUP(A32,Котировки!СберБ_БО3R_1day_13102017_20102020,5,0)</f>
        <v>102</v>
      </c>
      <c r="D32" s="20">
        <f>IF(_xlfn.MAXIFS(Сделки_raw!$A$503:$A$509,Сделки_raw!$A$503:$A$509,"&lt;="&amp;A32)=0,$A$2,_xlfn.MAXIFS(Сделки_raw!$A$503:$A$509,Сделки_raw!$A$503:$A$509,"&lt;="&amp;A32))</f>
        <v>43021</v>
      </c>
      <c r="E32" s="22">
        <f t="shared" si="0"/>
        <v>2.2575342465753425</v>
      </c>
      <c r="F32" s="22">
        <f t="shared" si="1"/>
        <v>-406604.38356164383</v>
      </c>
      <c r="G32" s="22">
        <f t="shared" si="3"/>
        <v>560</v>
      </c>
      <c r="H32" s="22">
        <f>IF(A32=D32, 'Свод табл'!G32*'Свод табл'!$M$5, 0)</f>
        <v>0</v>
      </c>
      <c r="I32" s="22">
        <f t="shared" si="2"/>
        <v>-406604.38356164383</v>
      </c>
      <c r="J32" s="22">
        <f t="shared" si="4"/>
        <v>-395637.06494067534</v>
      </c>
    </row>
    <row r="33" spans="1:10" x14ac:dyDescent="0.2">
      <c r="A33" s="20">
        <v>43125</v>
      </c>
      <c r="B33" s="21">
        <v>200</v>
      </c>
      <c r="C33" s="21">
        <f>VLOOKUP(A33,Котировки!СберБ_БО3R_1day_13102017_20102020,5,0)</f>
        <v>102</v>
      </c>
      <c r="D33" s="20">
        <f>IF(_xlfn.MAXIFS(Сделки_raw!$A$503:$A$509,Сделки_raw!$A$503:$A$509,"&lt;="&amp;A33)=0,$A$2,_xlfn.MAXIFS(Сделки_raw!$A$503:$A$509,Сделки_raw!$A$503:$A$509,"&lt;="&amp;A33))</f>
        <v>43021</v>
      </c>
      <c r="E33" s="22">
        <f t="shared" si="0"/>
        <v>2.2794520547945205</v>
      </c>
      <c r="F33" s="22">
        <f t="shared" si="1"/>
        <v>-208558.90410958906</v>
      </c>
      <c r="G33" s="22">
        <f t="shared" si="3"/>
        <v>760</v>
      </c>
      <c r="H33" s="22">
        <f>IF(A33=D33, 'Свод табл'!G33*'Свод табл'!$M$5, 0)</f>
        <v>0</v>
      </c>
      <c r="I33" s="22">
        <f t="shared" si="2"/>
        <v>-208558.90410958906</v>
      </c>
      <c r="J33" s="22">
        <f t="shared" si="4"/>
        <v>-202879.59021187734</v>
      </c>
    </row>
    <row r="34" spans="1:10" x14ac:dyDescent="0.2">
      <c r="A34" s="20">
        <v>43126</v>
      </c>
      <c r="B34" s="21">
        <v>-750</v>
      </c>
      <c r="C34" s="21">
        <f>VLOOKUP(A34,Котировки!СберБ_БО3R_1day_13102017_20102020,5,0)</f>
        <v>101.99</v>
      </c>
      <c r="D34" s="20">
        <f>IF(_xlfn.MAXIFS(Сделки_raw!$A$503:$A$509,Сделки_raw!$A$503:$A$509,"&lt;="&amp;A34)=0,$A$2,_xlfn.MAXIFS(Сделки_raw!$A$503:$A$509,Сделки_raw!$A$503:$A$509,"&lt;="&amp;A34))</f>
        <v>43021</v>
      </c>
      <c r="E34" s="22">
        <f t="shared" si="0"/>
        <v>2.3013698630136985</v>
      </c>
      <c r="F34" s="22">
        <f t="shared" si="1"/>
        <v>782185.27397260268</v>
      </c>
      <c r="G34" s="22">
        <f t="shared" si="3"/>
        <v>10</v>
      </c>
      <c r="H34" s="22">
        <f>IF(A34=D34, 'Свод табл'!G34*'Свод табл'!$M$5, 0)</f>
        <v>0</v>
      </c>
      <c r="I34" s="22">
        <f t="shared" si="2"/>
        <v>782185.27397260268</v>
      </c>
      <c r="J34" s="22">
        <f t="shared" si="4"/>
        <v>760683.44751056179</v>
      </c>
    </row>
    <row r="35" spans="1:10" x14ac:dyDescent="0.2">
      <c r="A35" s="20">
        <v>43132</v>
      </c>
      <c r="B35" s="21">
        <v>450</v>
      </c>
      <c r="C35" s="21">
        <f>VLOOKUP(A35,Котировки!СберБ_БО3R_1day_13102017_20102020,5,0)</f>
        <v>102.5</v>
      </c>
      <c r="D35" s="20">
        <f>IF(_xlfn.MAXIFS(Сделки_raw!$A$503:$A$509,Сделки_raw!$A$503:$A$509,"&lt;="&amp;A35)=0,$A$2,_xlfn.MAXIFS(Сделки_raw!$A$503:$A$509,Сделки_raw!$A$503:$A$509,"&lt;="&amp;A35))</f>
        <v>43021</v>
      </c>
      <c r="E35" s="22">
        <f t="shared" si="0"/>
        <v>2.4328767123287673</v>
      </c>
      <c r="F35" s="22">
        <f t="shared" si="1"/>
        <v>-472197.94520547945</v>
      </c>
      <c r="G35" s="22">
        <f t="shared" si="3"/>
        <v>460</v>
      </c>
      <c r="H35" s="22">
        <f>IF(A35=D35, 'Свод табл'!G35*'Свод табл'!$M$5, 0)</f>
        <v>0</v>
      </c>
      <c r="I35" s="22">
        <f t="shared" si="2"/>
        <v>-472197.94520547945</v>
      </c>
      <c r="J35" s="22">
        <f t="shared" si="4"/>
        <v>-458486.62522207823</v>
      </c>
    </row>
    <row r="36" spans="1:10" x14ac:dyDescent="0.2">
      <c r="A36" s="20">
        <v>43140</v>
      </c>
      <c r="B36" s="21">
        <v>-40</v>
      </c>
      <c r="C36" s="21">
        <f>VLOOKUP(A36,Котировки!СберБ_БО3R_1day_13102017_20102020,5,0)</f>
        <v>102.7</v>
      </c>
      <c r="D36" s="20">
        <f>IF(_xlfn.MAXIFS(Сделки_raw!$A$503:$A$509,Сделки_raw!$A$503:$A$509,"&lt;="&amp;A36)=0,$A$2,_xlfn.MAXIFS(Сделки_raw!$A$503:$A$509,Сделки_raw!$A$503:$A$509,"&lt;="&amp;A36))</f>
        <v>43021</v>
      </c>
      <c r="E36" s="22">
        <f t="shared" si="0"/>
        <v>2.6082191780821917</v>
      </c>
      <c r="F36" s="22">
        <f t="shared" si="1"/>
        <v>42123.287671232887</v>
      </c>
      <c r="G36" s="22">
        <f t="shared" si="3"/>
        <v>420</v>
      </c>
      <c r="H36" s="22">
        <f>IF(A36=D36, 'Свод табл'!G36*'Свод табл'!$M$5, 0)</f>
        <v>0</v>
      </c>
      <c r="I36" s="22">
        <f t="shared" si="2"/>
        <v>42123.287671232887</v>
      </c>
      <c r="J36" s="22">
        <f t="shared" si="4"/>
        <v>40813.37424370912</v>
      </c>
    </row>
    <row r="37" spans="1:10" x14ac:dyDescent="0.2">
      <c r="A37" s="20">
        <v>43146</v>
      </c>
      <c r="B37" s="21">
        <v>-220</v>
      </c>
      <c r="C37" s="21">
        <f>VLOOKUP(A37,Котировки!СберБ_БО3R_1day_13102017_20102020,5,0)</f>
        <v>102.78</v>
      </c>
      <c r="D37" s="20">
        <f>IF(_xlfn.MAXIFS(Сделки_raw!$A$503:$A$509,Сделки_raw!$A$503:$A$509,"&lt;="&amp;A37)=0,$A$2,_xlfn.MAXIFS(Сделки_raw!$A$503:$A$509,Сделки_raw!$A$503:$A$509,"&lt;="&amp;A37))</f>
        <v>43021</v>
      </c>
      <c r="E37" s="22">
        <f t="shared" si="0"/>
        <v>2.7397260273972606</v>
      </c>
      <c r="F37" s="22">
        <f t="shared" si="1"/>
        <v>232143.39726027398</v>
      </c>
      <c r="G37" s="22">
        <f t="shared" si="3"/>
        <v>200</v>
      </c>
      <c r="H37" s="22">
        <f>IF(A37=D37, 'Свод табл'!G37*'Свод табл'!$M$5, 0)</f>
        <v>0</v>
      </c>
      <c r="I37" s="22">
        <f t="shared" si="2"/>
        <v>232143.39726027398</v>
      </c>
      <c r="J37" s="22">
        <f t="shared" si="4"/>
        <v>224566.42474193563</v>
      </c>
    </row>
    <row r="38" spans="1:10" x14ac:dyDescent="0.2">
      <c r="A38" s="20">
        <v>43147</v>
      </c>
      <c r="B38" s="21">
        <v>30</v>
      </c>
      <c r="C38" s="21">
        <f>VLOOKUP(A38,Котировки!СберБ_БО3R_1day_13102017_20102020,5,0)</f>
        <v>103</v>
      </c>
      <c r="D38" s="20">
        <f>IF(_xlfn.MAXIFS(Сделки_raw!$A$503:$A$509,Сделки_raw!$A$503:$A$509,"&lt;="&amp;A38)=0,$A$2,_xlfn.MAXIFS(Сделки_raw!$A$503:$A$509,Сделки_raw!$A$503:$A$509,"&lt;="&amp;A38))</f>
        <v>43021</v>
      </c>
      <c r="E38" s="22">
        <f t="shared" si="0"/>
        <v>2.7616438356164381</v>
      </c>
      <c r="F38" s="22">
        <f t="shared" si="1"/>
        <v>-31728.493150684935</v>
      </c>
      <c r="G38" s="22">
        <f t="shared" si="3"/>
        <v>230</v>
      </c>
      <c r="H38" s="22">
        <f>IF(A38=D38, 'Свод табл'!G38*'Свод табл'!$M$5, 0)</f>
        <v>0</v>
      </c>
      <c r="I38" s="22">
        <f t="shared" si="2"/>
        <v>-31728.493150684935</v>
      </c>
      <c r="J38" s="22">
        <f t="shared" si="4"/>
        <v>-30684.753866917006</v>
      </c>
    </row>
    <row r="39" spans="1:10" x14ac:dyDescent="0.2">
      <c r="A39" s="20">
        <v>43152</v>
      </c>
      <c r="B39" s="21">
        <v>80</v>
      </c>
      <c r="C39" s="21">
        <f>VLOOKUP(A39,Котировки!СберБ_БО3R_1day_13102017_20102020,5,0)</f>
        <v>102.85</v>
      </c>
      <c r="D39" s="20">
        <f>IF(_xlfn.MAXIFS(Сделки_raw!$A$503:$A$509,Сделки_raw!$A$503:$A$509,"&lt;="&amp;A39)=0,$A$2,_xlfn.MAXIFS(Сделки_raw!$A$503:$A$509,Сделки_raw!$A$503:$A$509,"&lt;="&amp;A39))</f>
        <v>43021</v>
      </c>
      <c r="E39" s="22">
        <f t="shared" si="0"/>
        <v>2.8712328767123285</v>
      </c>
      <c r="F39" s="22">
        <f t="shared" si="1"/>
        <v>-84576.986301369849</v>
      </c>
      <c r="G39" s="22">
        <f t="shared" si="3"/>
        <v>310</v>
      </c>
      <c r="H39" s="22">
        <f>IF(A39=D39, 'Свод табл'!G39*'Свод табл'!$M$5, 0)</f>
        <v>0</v>
      </c>
      <c r="I39" s="22">
        <f t="shared" si="2"/>
        <v>-84576.986301369849</v>
      </c>
      <c r="J39" s="22">
        <f t="shared" si="4"/>
        <v>-81686.246863367531</v>
      </c>
    </row>
    <row r="40" spans="1:10" x14ac:dyDescent="0.2">
      <c r="A40" s="20">
        <v>43153</v>
      </c>
      <c r="B40" s="21">
        <v>-90</v>
      </c>
      <c r="C40" s="21">
        <f>VLOOKUP(A40,Котировки!СберБ_БО3R_1day_13102017_20102020,5,0)</f>
        <v>102.89</v>
      </c>
      <c r="D40" s="20">
        <f>IF(_xlfn.MAXIFS(Сделки_raw!$A$503:$A$509,Сделки_raw!$A$503:$A$509,"&lt;="&amp;A40)=0,$A$2,_xlfn.MAXIFS(Сделки_raw!$A$503:$A$509,Сделки_raw!$A$503:$A$509,"&lt;="&amp;A40))</f>
        <v>43021</v>
      </c>
      <c r="E40" s="22">
        <f t="shared" si="0"/>
        <v>2.893150684931507</v>
      </c>
      <c r="F40" s="22">
        <f t="shared" si="1"/>
        <v>95204.835616438373</v>
      </c>
      <c r="G40" s="22">
        <f t="shared" si="3"/>
        <v>220</v>
      </c>
      <c r="H40" s="22">
        <f>IF(A40=D40, 'Свод табл'!G40*'Свод табл'!$M$5, 0)</f>
        <v>0</v>
      </c>
      <c r="I40" s="22">
        <f t="shared" si="2"/>
        <v>95204.835616438373</v>
      </c>
      <c r="J40" s="22">
        <f t="shared" si="4"/>
        <v>91926.442162575084</v>
      </c>
    </row>
    <row r="41" spans="1:10" x14ac:dyDescent="0.2">
      <c r="A41" s="20">
        <v>43161</v>
      </c>
      <c r="B41" s="21">
        <v>960</v>
      </c>
      <c r="C41" s="21">
        <f>VLOOKUP(A41,Котировки!СберБ_БО3R_1day_13102017_20102020,5,0)</f>
        <v>103</v>
      </c>
      <c r="D41" s="20">
        <f>IF(_xlfn.MAXIFS(Сделки_raw!$A$503:$A$509,Сделки_raw!$A$503:$A$509,"&lt;="&amp;A41)=0,$A$2,_xlfn.MAXIFS(Сделки_raw!$A$503:$A$509,Сделки_raw!$A$503:$A$509,"&lt;="&amp;A41))</f>
        <v>43021</v>
      </c>
      <c r="E41" s="22">
        <f t="shared" si="0"/>
        <v>3.0684931506849313</v>
      </c>
      <c r="F41" s="22">
        <f t="shared" si="1"/>
        <v>-1018257.5342465753</v>
      </c>
      <c r="G41" s="22">
        <f t="shared" si="3"/>
        <v>1180</v>
      </c>
      <c r="H41" s="22">
        <f>IF(A41=D41, 'Свод табл'!G41*'Свод табл'!$M$5, 0)</f>
        <v>0</v>
      </c>
      <c r="I41" s="22">
        <f t="shared" si="2"/>
        <v>-1018257.5342465753</v>
      </c>
      <c r="J41" s="22">
        <f t="shared" si="4"/>
        <v>-981107.82581050543</v>
      </c>
    </row>
    <row r="42" spans="1:10" x14ac:dyDescent="0.2">
      <c r="A42" s="20">
        <v>43164</v>
      </c>
      <c r="B42" s="21">
        <v>-430</v>
      </c>
      <c r="C42" s="21">
        <f>VLOOKUP(A42,Котировки!СберБ_БО3R_1day_13102017_20102020,5,0)</f>
        <v>102.75</v>
      </c>
      <c r="D42" s="20">
        <f>IF(_xlfn.MAXIFS(Сделки_raw!$A$503:$A$509,Сделки_raw!$A$503:$A$509,"&lt;="&amp;A42)=0,$A$2,_xlfn.MAXIFS(Сделки_raw!$A$503:$A$509,Сделки_raw!$A$503:$A$509,"&lt;="&amp;A42))</f>
        <v>43021</v>
      </c>
      <c r="E42" s="22">
        <f t="shared" si="0"/>
        <v>3.1342465753424658</v>
      </c>
      <c r="F42" s="22">
        <f t="shared" si="1"/>
        <v>455302.26027397258</v>
      </c>
      <c r="G42" s="22">
        <f t="shared" si="3"/>
        <v>750</v>
      </c>
      <c r="H42" s="22">
        <f>IF(A42=D42, 'Свод табл'!G42*'Свод табл'!$M$5, 0)</f>
        <v>0</v>
      </c>
      <c r="I42" s="22">
        <f t="shared" si="2"/>
        <v>455302.26027397258</v>
      </c>
      <c r="J42" s="22">
        <f t="shared" si="4"/>
        <v>438341.95245884213</v>
      </c>
    </row>
    <row r="43" spans="1:10" x14ac:dyDescent="0.2">
      <c r="A43" s="20">
        <v>43166</v>
      </c>
      <c r="B43" s="21">
        <v>-230</v>
      </c>
      <c r="C43" s="21">
        <f>VLOOKUP(A43,Котировки!СберБ_БО3R_1day_13102017_20102020,5,0)</f>
        <v>102.8</v>
      </c>
      <c r="D43" s="20">
        <f>IF(_xlfn.MAXIFS(Сделки_raw!$A$503:$A$509,Сделки_raw!$A$503:$A$509,"&lt;="&amp;A43)=0,$A$2,_xlfn.MAXIFS(Сделки_raw!$A$503:$A$509,Сделки_raw!$A$503:$A$509,"&lt;="&amp;A43))</f>
        <v>43021</v>
      </c>
      <c r="E43" s="22">
        <f t="shared" si="0"/>
        <v>3.1780821917808217</v>
      </c>
      <c r="F43" s="22">
        <f t="shared" si="1"/>
        <v>243749.5890410959</v>
      </c>
      <c r="G43" s="22">
        <f t="shared" si="3"/>
        <v>520</v>
      </c>
      <c r="H43" s="22">
        <f>IF(A43=D43, 'Свод табл'!G43*'Свод табл'!$M$5, 0)</f>
        <v>0</v>
      </c>
      <c r="I43" s="22">
        <f t="shared" si="2"/>
        <v>243749.5890410959</v>
      </c>
      <c r="J43" s="22">
        <f t="shared" si="4"/>
        <v>234545.1945642769</v>
      </c>
    </row>
    <row r="44" spans="1:10" x14ac:dyDescent="0.2">
      <c r="A44" s="20">
        <v>43168</v>
      </c>
      <c r="B44" s="21">
        <v>200</v>
      </c>
      <c r="C44" s="21">
        <f>VLOOKUP(A44,Котировки!СберБ_БО3R_1day_13102017_20102020,5,0)</f>
        <v>102.99</v>
      </c>
      <c r="D44" s="20">
        <f>IF(_xlfn.MAXIFS(Сделки_raw!$A$503:$A$509,Сделки_raw!$A$503:$A$509,"&lt;="&amp;A44)=0,$A$2,_xlfn.MAXIFS(Сделки_raw!$A$503:$A$509,Сделки_raw!$A$503:$A$509,"&lt;="&amp;A44))</f>
        <v>43021</v>
      </c>
      <c r="E44" s="22">
        <f t="shared" si="0"/>
        <v>3.2219178082191782</v>
      </c>
      <c r="F44" s="22">
        <f t="shared" si="1"/>
        <v>-212423.83561643833</v>
      </c>
      <c r="G44" s="22">
        <f t="shared" si="3"/>
        <v>720</v>
      </c>
      <c r="H44" s="22">
        <f>IF(A44=D44, 'Свод табл'!G44*'Свод табл'!$M$5, 0)</f>
        <v>0</v>
      </c>
      <c r="I44" s="22">
        <f t="shared" si="2"/>
        <v>-212423.83561643833</v>
      </c>
      <c r="J44" s="22">
        <f t="shared" si="4"/>
        <v>-204293.85776319748</v>
      </c>
    </row>
    <row r="45" spans="1:10" x14ac:dyDescent="0.2">
      <c r="A45" s="20">
        <v>43172</v>
      </c>
      <c r="B45" s="21">
        <v>-500</v>
      </c>
      <c r="C45" s="21">
        <f>VLOOKUP(A45,Котировки!СберБ_БО3R_1day_13102017_20102020,5,0)</f>
        <v>102.75</v>
      </c>
      <c r="D45" s="20">
        <f>IF(_xlfn.MAXIFS(Сделки_raw!$A$503:$A$509,Сделки_raw!$A$503:$A$509,"&lt;="&amp;A45)=0,$A$2,_xlfn.MAXIFS(Сделки_raw!$A$503:$A$509,Сделки_raw!$A$503:$A$509,"&lt;="&amp;A45))</f>
        <v>43021</v>
      </c>
      <c r="E45" s="22">
        <f t="shared" si="0"/>
        <v>3.3095890410958901</v>
      </c>
      <c r="F45" s="22">
        <f t="shared" si="1"/>
        <v>530297.94520547939</v>
      </c>
      <c r="G45" s="22">
        <f t="shared" si="3"/>
        <v>220</v>
      </c>
      <c r="H45" s="22">
        <f>IF(A45=D45, 'Свод табл'!G45*'Свод табл'!$M$5, 0)</f>
        <v>0</v>
      </c>
      <c r="I45" s="22">
        <f t="shared" si="2"/>
        <v>530297.94520547939</v>
      </c>
      <c r="J45" s="22">
        <f t="shared" si="4"/>
        <v>509460.8772092571</v>
      </c>
    </row>
    <row r="46" spans="1:10" x14ac:dyDescent="0.2">
      <c r="A46" s="20">
        <v>43173</v>
      </c>
      <c r="B46" s="21">
        <v>500</v>
      </c>
      <c r="C46" s="21">
        <f>VLOOKUP(A46,Котировки!СберБ_БО3R_1day_13102017_20102020,5,0)</f>
        <v>102.75</v>
      </c>
      <c r="D46" s="20">
        <f>IF(_xlfn.MAXIFS(Сделки_raw!$A$503:$A$509,Сделки_raw!$A$503:$A$509,"&lt;="&amp;A46)=0,$A$2,_xlfn.MAXIFS(Сделки_raw!$A$503:$A$509,Сделки_raw!$A$503:$A$509,"&lt;="&amp;A46))</f>
        <v>43021</v>
      </c>
      <c r="E46" s="22">
        <f t="shared" si="0"/>
        <v>3.3315068493150681</v>
      </c>
      <c r="F46" s="22">
        <f t="shared" si="1"/>
        <v>-530407.53424657532</v>
      </c>
      <c r="G46" s="22">
        <f t="shared" si="3"/>
        <v>720</v>
      </c>
      <c r="H46" s="22">
        <f>IF(A46=D46, 'Свод табл'!G46*'Свод табл'!$M$5, 0)</f>
        <v>0</v>
      </c>
      <c r="I46" s="22">
        <f t="shared" si="2"/>
        <v>-530407.53424657532</v>
      </c>
      <c r="J46" s="22">
        <f t="shared" si="4"/>
        <v>-509430.90365909069</v>
      </c>
    </row>
    <row r="47" spans="1:10" x14ac:dyDescent="0.2">
      <c r="A47" s="20">
        <v>43174</v>
      </c>
      <c r="B47" s="21">
        <v>-160</v>
      </c>
      <c r="C47" s="21">
        <f>VLOOKUP(A47,Котировки!СберБ_БО3R_1day_13102017_20102020,5,0)</f>
        <v>102.73</v>
      </c>
      <c r="D47" s="20">
        <f>IF(_xlfn.MAXIFS(Сделки_raw!$A$503:$A$509,Сделки_raw!$A$503:$A$509,"&lt;="&amp;A47)=0,$A$2,_xlfn.MAXIFS(Сделки_raw!$A$503:$A$509,Сделки_raw!$A$503:$A$509,"&lt;="&amp;A47))</f>
        <v>43021</v>
      </c>
      <c r="E47" s="22">
        <f t="shared" si="0"/>
        <v>3.3534246575342466</v>
      </c>
      <c r="F47" s="22">
        <f t="shared" si="1"/>
        <v>169733.47945205483</v>
      </c>
      <c r="G47" s="22">
        <f t="shared" si="3"/>
        <v>560</v>
      </c>
      <c r="H47" s="22">
        <f>IF(A47=D47, 'Свод табл'!G47*'Свод табл'!$M$5, 0)</f>
        <v>0</v>
      </c>
      <c r="I47" s="22">
        <f t="shared" si="2"/>
        <v>169733.47945205483</v>
      </c>
      <c r="J47" s="22">
        <f t="shared" si="4"/>
        <v>162977.56493893816</v>
      </c>
    </row>
    <row r="48" spans="1:10" x14ac:dyDescent="0.2">
      <c r="A48" s="20">
        <v>43175</v>
      </c>
      <c r="B48" s="21">
        <v>290</v>
      </c>
      <c r="C48" s="21">
        <f>VLOOKUP(A48,Котировки!СберБ_БО3R_1day_13102017_20102020,5,0)</f>
        <v>102.8</v>
      </c>
      <c r="D48" s="20">
        <f>IF(_xlfn.MAXIFS(Сделки_raw!$A$503:$A$509,Сделки_raw!$A$503:$A$509,"&lt;="&amp;A48)=0,$A$2,_xlfn.MAXIFS(Сделки_raw!$A$503:$A$509,Сделки_raw!$A$503:$A$509,"&lt;="&amp;A48))</f>
        <v>43021</v>
      </c>
      <c r="E48" s="22">
        <f t="shared" si="0"/>
        <v>3.3753424657534246</v>
      </c>
      <c r="F48" s="22">
        <f t="shared" si="1"/>
        <v>-307908.49315068492</v>
      </c>
      <c r="G48" s="22">
        <f t="shared" si="3"/>
        <v>850</v>
      </c>
      <c r="H48" s="22">
        <f>IF(A48=D48, 'Свод табл'!G48*'Свод табл'!$M$5, 0)</f>
        <v>0</v>
      </c>
      <c r="I48" s="22">
        <f t="shared" si="2"/>
        <v>-307908.49315068492</v>
      </c>
      <c r="J48" s="22">
        <f t="shared" si="4"/>
        <v>-295574.31164021417</v>
      </c>
    </row>
    <row r="49" spans="1:11" x14ac:dyDescent="0.2">
      <c r="A49" s="20">
        <v>43178</v>
      </c>
      <c r="B49" s="21">
        <v>-290</v>
      </c>
      <c r="C49" s="21">
        <f>VLOOKUP(A49,Котировки!СберБ_БО3R_1day_13102017_20102020,5,0)</f>
        <v>102.9</v>
      </c>
      <c r="D49" s="20">
        <f>IF(_xlfn.MAXIFS(Сделки_raw!$A$503:$A$509,Сделки_raw!$A$503:$A$509,"&lt;="&amp;A49)=0,$A$2,_xlfn.MAXIFS(Сделки_raw!$A$503:$A$509,Сделки_raw!$A$503:$A$509,"&lt;="&amp;A49))</f>
        <v>43021</v>
      </c>
      <c r="E49" s="22">
        <f t="shared" si="0"/>
        <v>3.441095890410959</v>
      </c>
      <c r="F49" s="22">
        <f t="shared" si="1"/>
        <v>308389.17808219185</v>
      </c>
      <c r="G49" s="22">
        <f t="shared" si="3"/>
        <v>560</v>
      </c>
      <c r="H49" s="22">
        <f>IF(A49=D49, 'Свод табл'!G49*'Свод табл'!$M$5, 0)</f>
        <v>0</v>
      </c>
      <c r="I49" s="22">
        <f t="shared" si="2"/>
        <v>308389.17808219185</v>
      </c>
      <c r="J49" s="22">
        <f t="shared" si="4"/>
        <v>295800.06949400163</v>
      </c>
    </row>
    <row r="50" spans="1:11" x14ac:dyDescent="0.2">
      <c r="A50" s="20">
        <v>43179</v>
      </c>
      <c r="B50" s="21">
        <v>-380</v>
      </c>
      <c r="C50" s="21">
        <f>VLOOKUP(A50,Котировки!СберБ_БО3R_1day_13102017_20102020,5,0)</f>
        <v>103</v>
      </c>
      <c r="D50" s="20">
        <f>IF(_xlfn.MAXIFS(Сделки_raw!$A$503:$A$509,Сделки_raw!$A$503:$A$509,"&lt;="&amp;A50)=0,$A$2,_xlfn.MAXIFS(Сделки_raw!$A$503:$A$509,Сделки_raw!$A$503:$A$509,"&lt;="&amp;A50))</f>
        <v>43021</v>
      </c>
      <c r="E50" s="22">
        <f t="shared" si="0"/>
        <v>3.4630136986301374</v>
      </c>
      <c r="F50" s="22">
        <f t="shared" si="1"/>
        <v>404559.45205479447</v>
      </c>
      <c r="G50" s="22">
        <f t="shared" si="3"/>
        <v>180</v>
      </c>
      <c r="H50" s="22">
        <f>IF(A50=D50, 'Свод табл'!G50*'Свод табл'!$M$5, 0)</f>
        <v>0</v>
      </c>
      <c r="I50" s="22">
        <f t="shared" si="2"/>
        <v>404559.45205479447</v>
      </c>
      <c r="J50" s="22">
        <f t="shared" si="4"/>
        <v>387941.46590341884</v>
      </c>
      <c r="K50" s="12"/>
    </row>
    <row r="51" spans="1:11" x14ac:dyDescent="0.2">
      <c r="A51" s="20">
        <v>43182</v>
      </c>
      <c r="B51" s="21">
        <v>770</v>
      </c>
      <c r="C51" s="21">
        <f>VLOOKUP(A51,Котировки!СберБ_БО3R_1day_13102017_20102020,5,0)</f>
        <v>103.85</v>
      </c>
      <c r="D51" s="20">
        <f>IF(_xlfn.MAXIFS(Сделки_raw!$A$503:$A$509,Сделки_raw!$A$503:$A$509,"&lt;="&amp;A51)=0,$A$2,_xlfn.MAXIFS(Сделки_raw!$A$503:$A$509,Сделки_raw!$A$503:$A$509,"&lt;="&amp;A51))</f>
        <v>43021</v>
      </c>
      <c r="E51" s="22">
        <f t="shared" si="0"/>
        <v>3.5287671232876709</v>
      </c>
      <c r="F51" s="22">
        <f t="shared" si="1"/>
        <v>-826816.50684931502</v>
      </c>
      <c r="G51" s="22">
        <f t="shared" si="3"/>
        <v>950</v>
      </c>
      <c r="H51" s="22">
        <f>IF(A51=D51, 'Свод табл'!G51*'Свод табл'!$M$5, 0)</f>
        <v>0</v>
      </c>
      <c r="I51" s="22">
        <f t="shared" si="2"/>
        <v>-826816.50684931502</v>
      </c>
      <c r="J51" s="22">
        <f t="shared" si="4"/>
        <v>-792222.38983345532</v>
      </c>
    </row>
    <row r="52" spans="1:11" x14ac:dyDescent="0.2">
      <c r="A52" s="20">
        <v>43187</v>
      </c>
      <c r="B52" s="21">
        <v>-320</v>
      </c>
      <c r="C52" s="21">
        <f>VLOOKUP(A52,Котировки!СберБ_БО3R_1day_13102017_20102020,5,0)</f>
        <v>102.6</v>
      </c>
      <c r="D52" s="20">
        <f>IF(_xlfn.MAXIFS(Сделки_raw!$A$503:$A$509,Сделки_raw!$A$503:$A$509,"&lt;="&amp;A52)=0,$A$2,_xlfn.MAXIFS(Сделки_raw!$A$503:$A$509,Сделки_raw!$A$503:$A$509,"&lt;="&amp;A52))</f>
        <v>43021</v>
      </c>
      <c r="E52" s="22">
        <f t="shared" si="0"/>
        <v>3.6383561643835618</v>
      </c>
      <c r="F52" s="22">
        <f t="shared" si="1"/>
        <v>339962.73972602736</v>
      </c>
      <c r="G52" s="22">
        <f t="shared" si="3"/>
        <v>630</v>
      </c>
      <c r="H52" s="22">
        <f>IF(A52=D52, 'Свод табл'!G52*'Свод табл'!$M$5, 0)</f>
        <v>0</v>
      </c>
      <c r="I52" s="22">
        <f t="shared" si="2"/>
        <v>339962.73972602736</v>
      </c>
      <c r="J52" s="22">
        <f t="shared" si="4"/>
        <v>325306.56955251971</v>
      </c>
    </row>
    <row r="53" spans="1:11" x14ac:dyDescent="0.2">
      <c r="A53" s="20">
        <v>43188</v>
      </c>
      <c r="B53" s="21">
        <v>-40</v>
      </c>
      <c r="C53" s="21">
        <f>VLOOKUP(A53,Котировки!СберБ_БО3R_1day_13102017_20102020,5,0)</f>
        <v>102.75</v>
      </c>
      <c r="D53" s="20">
        <f>IF(_xlfn.MAXIFS(Сделки_raw!$A$503:$A$509,Сделки_raw!$A$503:$A$509,"&lt;="&amp;A53)=0,$A$2,_xlfn.MAXIFS(Сделки_raw!$A$503:$A$509,Сделки_raw!$A$503:$A$509,"&lt;="&amp;A53))</f>
        <v>43021</v>
      </c>
      <c r="E53" s="22">
        <f t="shared" si="0"/>
        <v>3.6602739726027398</v>
      </c>
      <c r="F53" s="22">
        <f t="shared" si="1"/>
        <v>42564.109589041094</v>
      </c>
      <c r="G53" s="22">
        <f t="shared" si="3"/>
        <v>590</v>
      </c>
      <c r="H53" s="22">
        <f>IF(A53=D53, 'Свод табл'!G53*'Свод табл'!$M$5, 0)</f>
        <v>0</v>
      </c>
      <c r="I53" s="22">
        <f t="shared" si="2"/>
        <v>42564.109589041094</v>
      </c>
      <c r="J53" s="22">
        <f t="shared" si="4"/>
        <v>40718.312771499302</v>
      </c>
    </row>
    <row r="54" spans="1:11" x14ac:dyDescent="0.2">
      <c r="A54" s="20">
        <v>43189</v>
      </c>
      <c r="B54" s="21">
        <v>530</v>
      </c>
      <c r="C54" s="21">
        <f>VLOOKUP(A54,Котировки!СберБ_БО3R_1day_13102017_20102020,5,0)</f>
        <v>102.6</v>
      </c>
      <c r="D54" s="20">
        <f>IF(_xlfn.MAXIFS(Сделки_raw!$A$503:$A$509,Сделки_raw!$A$503:$A$509,"&lt;="&amp;A54)=0,$A$2,_xlfn.MAXIFS(Сделки_raw!$A$503:$A$509,Сделки_raw!$A$503:$A$509,"&lt;="&amp;A54))</f>
        <v>43021</v>
      </c>
      <c r="E54" s="22">
        <f t="shared" si="0"/>
        <v>3.6821917808219182</v>
      </c>
      <c r="F54" s="22">
        <f t="shared" si="1"/>
        <v>-563295.61643835611</v>
      </c>
      <c r="G54" s="22">
        <f t="shared" si="3"/>
        <v>1120</v>
      </c>
      <c r="H54" s="22">
        <f>IF(A54=D54, 'Свод табл'!G54*'Свод табл'!$M$5, 0)</f>
        <v>0</v>
      </c>
      <c r="I54" s="22">
        <f t="shared" si="2"/>
        <v>-563295.61643835611</v>
      </c>
      <c r="J54" s="22">
        <f t="shared" si="4"/>
        <v>-538725.21209727169</v>
      </c>
    </row>
    <row r="55" spans="1:11" x14ac:dyDescent="0.2">
      <c r="A55" s="20">
        <v>43193</v>
      </c>
      <c r="B55" s="21">
        <v>-430</v>
      </c>
      <c r="C55" s="21">
        <f>VLOOKUP(A55,Котировки!СберБ_БО3R_1day_13102017_20102020,5,0)</f>
        <v>102.65</v>
      </c>
      <c r="D55" s="20">
        <f>IF(_xlfn.MAXIFS(Сделки_raw!$A$503:$A$509,Сделки_raw!$A$503:$A$509,"&lt;="&amp;A55)=0,$A$2,_xlfn.MAXIFS(Сделки_raw!$A$503:$A$509,Сделки_raw!$A$503:$A$509,"&lt;="&amp;A55))</f>
        <v>43021</v>
      </c>
      <c r="E55" s="22">
        <f t="shared" si="0"/>
        <v>3.7698630136986302</v>
      </c>
      <c r="F55" s="22">
        <f t="shared" si="1"/>
        <v>457605.41095890413</v>
      </c>
      <c r="G55" s="22">
        <f t="shared" si="3"/>
        <v>690</v>
      </c>
      <c r="H55" s="22">
        <f>IF(A55=D55, 'Свод табл'!G55*'Свод табл'!$M$5, 0)</f>
        <v>0</v>
      </c>
      <c r="I55" s="22">
        <f t="shared" si="2"/>
        <v>457605.41095890413</v>
      </c>
      <c r="J55" s="22">
        <f t="shared" si="4"/>
        <v>437180.63044103247</v>
      </c>
    </row>
    <row r="56" spans="1:11" x14ac:dyDescent="0.2">
      <c r="A56" s="20">
        <v>43196</v>
      </c>
      <c r="B56" s="21">
        <v>1280</v>
      </c>
      <c r="C56" s="21">
        <f>VLOOKUP(A56,Котировки!СберБ_БО3R_1day_13102017_20102020,5,0)</f>
        <v>102.85</v>
      </c>
      <c r="D56" s="20">
        <f>IF(_xlfn.MAXIFS(Сделки_raw!$A$503:$A$509,Сделки_raw!$A$503:$A$509,"&lt;="&amp;A56)=0,$A$2,_xlfn.MAXIFS(Сделки_raw!$A$503:$A$509,Сделки_raw!$A$503:$A$509,"&lt;="&amp;A56))</f>
        <v>43021</v>
      </c>
      <c r="E56" s="22">
        <f t="shared" si="0"/>
        <v>3.8356164383561646</v>
      </c>
      <c r="F56" s="22">
        <f t="shared" si="1"/>
        <v>-1365575.890410959</v>
      </c>
      <c r="G56" s="22">
        <f t="shared" si="3"/>
        <v>1970</v>
      </c>
      <c r="H56" s="22">
        <f>IF(A56=D56, 'Свод табл'!G56*'Свод табл'!$M$5, 0)</f>
        <v>0</v>
      </c>
      <c r="I56" s="22">
        <f t="shared" si="2"/>
        <v>-1365575.890410959</v>
      </c>
      <c r="J56" s="22">
        <f t="shared" si="4"/>
        <v>-1303586.1127059751</v>
      </c>
    </row>
    <row r="57" spans="1:11" x14ac:dyDescent="0.2">
      <c r="A57" s="20">
        <v>43200</v>
      </c>
      <c r="B57" s="21">
        <v>-1680</v>
      </c>
      <c r="C57" s="21">
        <f>VLOOKUP(A57,Котировки!СберБ_БО3R_1day_13102017_20102020,5,0)</f>
        <v>102.4</v>
      </c>
      <c r="D57" s="20">
        <f>IF(_xlfn.MAXIFS(Сделки_raw!$A$503:$A$509,Сделки_raw!$A$503:$A$509,"&lt;="&amp;A57)=0,$A$2,_xlfn.MAXIFS(Сделки_raw!$A$503:$A$509,Сделки_raw!$A$503:$A$509,"&lt;="&amp;A57))</f>
        <v>43021</v>
      </c>
      <c r="E57" s="22">
        <f t="shared" si="0"/>
        <v>3.9232876712328766</v>
      </c>
      <c r="F57" s="22">
        <f t="shared" si="1"/>
        <v>1786231.2328767125</v>
      </c>
      <c r="G57" s="22">
        <f t="shared" si="3"/>
        <v>290</v>
      </c>
      <c r="H57" s="22">
        <f>IF(A57=D57, 'Свод табл'!G57*'Свод табл'!$M$5, 0)</f>
        <v>0</v>
      </c>
      <c r="I57" s="22">
        <f t="shared" si="2"/>
        <v>1786231.2328767125</v>
      </c>
      <c r="J57" s="22">
        <f t="shared" si="4"/>
        <v>1703336.2738714218</v>
      </c>
    </row>
    <row r="58" spans="1:11" x14ac:dyDescent="0.2">
      <c r="A58" s="20">
        <v>43202</v>
      </c>
      <c r="B58" s="21">
        <v>380</v>
      </c>
      <c r="C58" s="21">
        <f>VLOOKUP(A58,Котировки!СберБ_БО3R_1day_13102017_20102020,5,0)</f>
        <v>102.58</v>
      </c>
      <c r="D58" s="20">
        <f>IF(_xlfn.MAXIFS(Сделки_raw!$A$503:$A$509,Сделки_raw!$A$503:$A$509,"&lt;="&amp;A58)=0,$A$2,_xlfn.MAXIFS(Сделки_raw!$A$503:$A$509,Сделки_raw!$A$503:$A$509,"&lt;="&amp;A58))</f>
        <v>43021</v>
      </c>
      <c r="E58" s="22">
        <f t="shared" si="0"/>
        <v>3.967123287671233</v>
      </c>
      <c r="F58" s="22">
        <f t="shared" si="1"/>
        <v>-404879.0684931507</v>
      </c>
      <c r="G58" s="22">
        <f t="shared" si="3"/>
        <v>670</v>
      </c>
      <c r="H58" s="22">
        <f>IF(A58=D58, 'Свод табл'!G58*'Свод табл'!$M$5, 0)</f>
        <v>0</v>
      </c>
      <c r="I58" s="22">
        <f t="shared" si="2"/>
        <v>-404879.0684931507</v>
      </c>
      <c r="J58" s="22">
        <f t="shared" si="4"/>
        <v>-385884.60910793504</v>
      </c>
    </row>
    <row r="59" spans="1:11" x14ac:dyDescent="0.2">
      <c r="A59" s="20">
        <v>43203</v>
      </c>
      <c r="B59" s="21">
        <v>360</v>
      </c>
      <c r="C59" s="23">
        <f>VLOOKUP(A59,Котировки!СберБ_БО3R_1day_13102017_20102020,5,0)</f>
        <v>102</v>
      </c>
      <c r="D59" s="20">
        <f>_xlfn.MAXIFS(Сделки_raw!$A$503:$A$509,Сделки_raw!$A$503:$A$509,"&lt;="&amp;A59)</f>
        <v>43203</v>
      </c>
      <c r="E59" s="22">
        <f t="shared" si="0"/>
        <v>0</v>
      </c>
      <c r="F59" s="22">
        <f t="shared" si="1"/>
        <v>-367200</v>
      </c>
      <c r="G59" s="22">
        <f t="shared" si="3"/>
        <v>1030</v>
      </c>
      <c r="H59" s="22">
        <f>IF(A59=D59, 'Свод табл'!G59*'Свод табл'!$M$5, 0)</f>
        <v>41086.699999999997</v>
      </c>
      <c r="I59" s="22">
        <f t="shared" si="2"/>
        <v>-326113.3</v>
      </c>
      <c r="J59" s="22">
        <f t="shared" si="4"/>
        <v>-310731.54982832837</v>
      </c>
    </row>
    <row r="60" spans="1:11" x14ac:dyDescent="0.2">
      <c r="A60" s="20">
        <v>43213</v>
      </c>
      <c r="B60" s="21">
        <v>470</v>
      </c>
      <c r="C60" s="21">
        <f>VLOOKUP(A60,Котировки!СберБ_БО3R_1day_13102017_20102020,5,0)</f>
        <v>102.5</v>
      </c>
      <c r="D60" s="20">
        <f>_xlfn.MAXIFS(Сделки_raw!$A$503:$A$509,Сделки_raw!$A$503:$A$509,"&lt;="&amp;A60)</f>
        <v>43203</v>
      </c>
      <c r="E60" s="22">
        <f t="shared" si="0"/>
        <v>0.21917808219178081</v>
      </c>
      <c r="F60" s="22">
        <f t="shared" si="1"/>
        <v>-482780.13698630134</v>
      </c>
      <c r="G60" s="22">
        <f t="shared" si="3"/>
        <v>1500</v>
      </c>
      <c r="H60" s="22">
        <f>IF(A60=D60, 'Свод табл'!G60*'Свод табл'!$M$5, 0)</f>
        <v>0</v>
      </c>
      <c r="I60" s="22">
        <f t="shared" si="2"/>
        <v>-482780.13698630134</v>
      </c>
      <c r="J60" s="22">
        <f t="shared" si="4"/>
        <v>-458789.33393976069</v>
      </c>
    </row>
    <row r="61" spans="1:11" x14ac:dyDescent="0.2">
      <c r="A61" s="20">
        <v>43215</v>
      </c>
      <c r="B61" s="21">
        <v>60</v>
      </c>
      <c r="C61" s="21">
        <f>VLOOKUP(A61,Котировки!СберБ_БО3R_1day_13102017_20102020,5,0)</f>
        <v>102.6</v>
      </c>
      <c r="D61" s="20">
        <f>_xlfn.MAXIFS(Сделки_raw!$A$503:$A$509,Сделки_raw!$A$503:$A$509,"&lt;="&amp;A61)</f>
        <v>43203</v>
      </c>
      <c r="E61" s="22">
        <f t="shared" si="0"/>
        <v>0.26301369863013702</v>
      </c>
      <c r="F61" s="22">
        <f t="shared" si="1"/>
        <v>-61717.808219178078</v>
      </c>
      <c r="G61" s="22">
        <f t="shared" si="3"/>
        <v>1560</v>
      </c>
      <c r="H61" s="22">
        <f>IF(A61=D61, 'Свод табл'!G61*'Свод табл'!$M$5, 0)</f>
        <v>0</v>
      </c>
      <c r="I61" s="22">
        <f t="shared" si="2"/>
        <v>-61717.808219178078</v>
      </c>
      <c r="J61" s="22">
        <f t="shared" si="4"/>
        <v>-58619.732129419033</v>
      </c>
    </row>
    <row r="62" spans="1:11" x14ac:dyDescent="0.2">
      <c r="A62" s="20">
        <v>43220</v>
      </c>
      <c r="B62" s="21">
        <v>920</v>
      </c>
      <c r="C62" s="21">
        <f>VLOOKUP(A62,Котировки!СберБ_БО3R_1day_13102017_20102020,5,0)</f>
        <v>103</v>
      </c>
      <c r="D62" s="20">
        <f>_xlfn.MAXIFS(Сделки_raw!$A$503:$A$509,Сделки_raw!$A$503:$A$509,"&lt;="&amp;A62)</f>
        <v>43203</v>
      </c>
      <c r="E62" s="22">
        <f t="shared" si="0"/>
        <v>0.37260273972602742</v>
      </c>
      <c r="F62" s="22">
        <f t="shared" si="1"/>
        <v>-951027.94520547951</v>
      </c>
      <c r="G62" s="22">
        <f t="shared" si="3"/>
        <v>2480</v>
      </c>
      <c r="H62" s="22">
        <f>IF(A62=D62, 'Свод табл'!G62*'Свод табл'!$M$5, 0)</f>
        <v>0</v>
      </c>
      <c r="I62" s="22">
        <f t="shared" si="2"/>
        <v>-951027.94520547951</v>
      </c>
      <c r="J62" s="22">
        <f t="shared" si="4"/>
        <v>-902090.59095366509</v>
      </c>
    </row>
    <row r="63" spans="1:11" x14ac:dyDescent="0.2">
      <c r="A63" s="20">
        <v>43228</v>
      </c>
      <c r="B63" s="21">
        <v>-2130</v>
      </c>
      <c r="C63" s="21">
        <f>VLOOKUP(A63,Котировки!СберБ_БО3R_1day_13102017_20102020,5,0)</f>
        <v>103.64</v>
      </c>
      <c r="D63" s="20">
        <f>_xlfn.MAXIFS(Сделки_raw!$A$503:$A$509,Сделки_raw!$A$503:$A$509,"&lt;="&amp;A63)</f>
        <v>43203</v>
      </c>
      <c r="E63" s="22">
        <f t="shared" si="0"/>
        <v>0.54794520547945202</v>
      </c>
      <c r="F63" s="22">
        <f t="shared" si="1"/>
        <v>2219203.232876712</v>
      </c>
      <c r="G63" s="22">
        <f t="shared" si="3"/>
        <v>350</v>
      </c>
      <c r="H63" s="22">
        <f>IF(A63=D63, 'Свод табл'!G63*'Свод табл'!$M$5, 0)</f>
        <v>0</v>
      </c>
      <c r="I63" s="22">
        <f t="shared" si="2"/>
        <v>2219203.232876712</v>
      </c>
      <c r="J63" s="22">
        <f t="shared" si="4"/>
        <v>2100543.183035593</v>
      </c>
    </row>
    <row r="64" spans="1:11" x14ac:dyDescent="0.2">
      <c r="A64" s="20">
        <v>43230</v>
      </c>
      <c r="B64" s="21">
        <v>-310</v>
      </c>
      <c r="C64" s="21">
        <f>VLOOKUP(A64,Котировки!СберБ_БО3R_1day_13102017_20102020,5,0)</f>
        <v>103.8</v>
      </c>
      <c r="D64" s="20">
        <f>_xlfn.MAXIFS(Сделки_raw!$A$503:$A$509,Сделки_raw!$A$503:$A$509,"&lt;="&amp;A64)</f>
        <v>43203</v>
      </c>
      <c r="E64" s="22">
        <f t="shared" si="0"/>
        <v>0.59178082191780823</v>
      </c>
      <c r="F64" s="22">
        <f t="shared" si="1"/>
        <v>323614.52054794523</v>
      </c>
      <c r="G64" s="22">
        <f t="shared" si="3"/>
        <v>40</v>
      </c>
      <c r="H64" s="22">
        <f>IF(A64=D64, 'Свод табл'!G64*'Свод табл'!$M$5, 0)</f>
        <v>0</v>
      </c>
      <c r="I64" s="22">
        <f t="shared" si="2"/>
        <v>323614.52054794523</v>
      </c>
      <c r="J64" s="22">
        <f t="shared" si="4"/>
        <v>306148.37158928037</v>
      </c>
    </row>
    <row r="65" spans="1:12" x14ac:dyDescent="0.2">
      <c r="A65" s="20">
        <v>43231</v>
      </c>
      <c r="B65" s="21">
        <v>890</v>
      </c>
      <c r="C65" s="21">
        <f>VLOOKUP(A65,Котировки!СберБ_БО3R_1day_13102017_20102020,5,0)</f>
        <v>103.29</v>
      </c>
      <c r="D65" s="20">
        <f>_xlfn.MAXIFS(Сделки_raw!$A$503:$A$509,Сделки_raw!$A$503:$A$509,"&lt;="&amp;A65)</f>
        <v>43203</v>
      </c>
      <c r="E65" s="22">
        <f t="shared" si="0"/>
        <v>0.61369863013698633</v>
      </c>
      <c r="F65" s="22">
        <f t="shared" si="1"/>
        <v>-924742.91780821932</v>
      </c>
      <c r="G65" s="22">
        <f t="shared" si="3"/>
        <v>930</v>
      </c>
      <c r="H65" s="22">
        <f>IF(A65=D65, 'Свод табл'!G65*'Свод табл'!$M$5, 0)</f>
        <v>0</v>
      </c>
      <c r="I65" s="22">
        <f t="shared" si="2"/>
        <v>-924742.91780821932</v>
      </c>
      <c r="J65" s="22">
        <f t="shared" si="4"/>
        <v>-874600.40773911506</v>
      </c>
    </row>
    <row r="66" spans="1:12" x14ac:dyDescent="0.2">
      <c r="A66" s="20">
        <v>43234</v>
      </c>
      <c r="B66" s="21">
        <v>90</v>
      </c>
      <c r="C66" s="21">
        <f>VLOOKUP(A66,Котировки!СберБ_БО3R_1day_13102017_20102020,5,0)</f>
        <v>103.04</v>
      </c>
      <c r="D66" s="20">
        <f>_xlfn.MAXIFS(Сделки_raw!$A$503:$A$509,Сделки_raw!$A$503:$A$509,"&lt;="&amp;A66)</f>
        <v>43203</v>
      </c>
      <c r="E66" s="22">
        <f t="shared" si="0"/>
        <v>0.67945205479452053</v>
      </c>
      <c r="F66" s="22">
        <f t="shared" si="1"/>
        <v>-93347.506849315076</v>
      </c>
      <c r="G66" s="22">
        <f t="shared" si="3"/>
        <v>1020</v>
      </c>
      <c r="H66" s="22">
        <f>IF(A66=D66, 'Свод табл'!G66*'Свод табл'!$M$5, 0)</f>
        <v>0</v>
      </c>
      <c r="I66" s="22">
        <f t="shared" si="2"/>
        <v>-93347.506849315076</v>
      </c>
      <c r="J66" s="22">
        <f t="shared" si="4"/>
        <v>-88215.623589834169</v>
      </c>
    </row>
    <row r="67" spans="1:12" x14ac:dyDescent="0.2">
      <c r="A67" s="20">
        <v>43238</v>
      </c>
      <c r="B67" s="21">
        <v>-380</v>
      </c>
      <c r="C67" s="21">
        <f>VLOOKUP(A67,Котировки!СберБ_БО3R_1day_13102017_20102020,5,0)</f>
        <v>103</v>
      </c>
      <c r="D67" s="20">
        <f>_xlfn.MAXIFS(Сделки_raw!$A$503:$A$509,Сделки_raw!$A$503:$A$509,"&lt;="&amp;A67)</f>
        <v>43203</v>
      </c>
      <c r="E67" s="22">
        <f t="shared" ref="E67:E130" si="5">$M$2/365*(A67-D67)*100</f>
        <v>0.76712328767123283</v>
      </c>
      <c r="F67" s="22">
        <f t="shared" ref="F67:F130" si="6">((C67+E67)*$M$4/100)*-B67</f>
        <v>394315.06849315076</v>
      </c>
      <c r="G67" s="22">
        <f t="shared" si="3"/>
        <v>640</v>
      </c>
      <c r="H67" s="22">
        <f>IF(A67=D67, 'Свод табл'!G67*'Свод табл'!$M$5, 0)</f>
        <v>0</v>
      </c>
      <c r="I67" s="22">
        <f t="shared" ref="I67:I130" si="7">F67+H67</f>
        <v>394315.06849315076</v>
      </c>
      <c r="J67" s="22">
        <f t="shared" si="4"/>
        <v>372241.67229729536</v>
      </c>
    </row>
    <row r="68" spans="1:12" x14ac:dyDescent="0.2">
      <c r="A68" s="20">
        <v>43242</v>
      </c>
      <c r="B68" s="21">
        <v>50</v>
      </c>
      <c r="C68" s="21">
        <f>VLOOKUP(A68,Котировки!СберБ_БО3R_1day_13102017_20102020,5,0)</f>
        <v>102.75</v>
      </c>
      <c r="D68" s="20">
        <f>_xlfn.MAXIFS(Сделки_raw!$A$503:$A$509,Сделки_raw!$A$503:$A$509,"&lt;="&amp;A68)</f>
        <v>43203</v>
      </c>
      <c r="E68" s="22">
        <f t="shared" si="5"/>
        <v>0.85479452054794525</v>
      </c>
      <c r="F68" s="22">
        <f t="shared" si="6"/>
        <v>-51802.397260273974</v>
      </c>
      <c r="G68" s="22">
        <f t="shared" ref="G68:G131" si="8">B68+G67</f>
        <v>690</v>
      </c>
      <c r="H68" s="22">
        <f>IF(A68=D68, 'Свод табл'!G68*'Свод табл'!$M$5, 0)</f>
        <v>0</v>
      </c>
      <c r="I68" s="22">
        <f t="shared" si="7"/>
        <v>-51802.397260273974</v>
      </c>
      <c r="J68" s="22">
        <f t="shared" ref="J68:J131" si="9">I68*POWER(1+$M$9,-(A68-$A$2)/365)</f>
        <v>-48850.645487611262</v>
      </c>
    </row>
    <row r="69" spans="1:12" x14ac:dyDescent="0.2">
      <c r="A69" s="20">
        <v>43244</v>
      </c>
      <c r="B69" s="21">
        <v>380</v>
      </c>
      <c r="C69" s="21">
        <f>VLOOKUP(A69,Котировки!СберБ_БО3R_1day_13102017_20102020,5,0)</f>
        <v>102.53</v>
      </c>
      <c r="D69" s="20">
        <f>_xlfn.MAXIFS(Сделки_raw!$A$503:$A$509,Сделки_raw!$A$503:$A$509,"&lt;="&amp;A69)</f>
        <v>43203</v>
      </c>
      <c r="E69" s="22">
        <f t="shared" si="5"/>
        <v>0.89863013698630134</v>
      </c>
      <c r="F69" s="22">
        <f t="shared" si="6"/>
        <v>-393028.79452054802</v>
      </c>
      <c r="G69" s="22">
        <f t="shared" si="8"/>
        <v>1070</v>
      </c>
      <c r="H69" s="22">
        <f>IF(A69=D69, 'Свод табл'!G69*'Свод табл'!$M$5, 0)</f>
        <v>0</v>
      </c>
      <c r="I69" s="22">
        <f t="shared" si="7"/>
        <v>-393028.79452054802</v>
      </c>
      <c r="J69" s="22">
        <f t="shared" si="9"/>
        <v>-370436.89365694858</v>
      </c>
    </row>
    <row r="70" spans="1:12" x14ac:dyDescent="0.2">
      <c r="A70" s="20">
        <v>43250</v>
      </c>
      <c r="B70" s="21">
        <v>-400</v>
      </c>
      <c r="C70" s="21">
        <f>VLOOKUP(A70,Котировки!СберБ_БО3R_1day_13102017_20102020,5,0)</f>
        <v>102.77</v>
      </c>
      <c r="D70" s="20">
        <f>_xlfn.MAXIFS(Сделки_raw!$A$503:$A$509,Сделки_raw!$A$503:$A$509,"&lt;="&amp;A70)</f>
        <v>43203</v>
      </c>
      <c r="E70" s="22">
        <f t="shared" si="5"/>
        <v>1.0301369863013699</v>
      </c>
      <c r="F70" s="22">
        <f t="shared" si="6"/>
        <v>415200.54794520547</v>
      </c>
      <c r="G70" s="22">
        <f t="shared" si="8"/>
        <v>670</v>
      </c>
      <c r="H70" s="22">
        <f>IF(A70=D70, 'Свод табл'!G70*'Свод табл'!$M$5, 0)</f>
        <v>0</v>
      </c>
      <c r="I70" s="22">
        <f t="shared" si="7"/>
        <v>415200.54794520547</v>
      </c>
      <c r="J70" s="22">
        <f t="shared" si="9"/>
        <v>390711.35214017628</v>
      </c>
    </row>
    <row r="71" spans="1:12" x14ac:dyDescent="0.2">
      <c r="A71" s="20">
        <v>43252</v>
      </c>
      <c r="B71" s="21">
        <v>-90</v>
      </c>
      <c r="C71" s="21">
        <f>VLOOKUP(A71,Котировки!СберБ_БО3R_1day_13102017_20102020,5,0)</f>
        <v>102.94</v>
      </c>
      <c r="D71" s="20">
        <f>_xlfn.MAXIFS(Сделки_raw!$A$503:$A$509,Сделки_raw!$A$503:$A$509,"&lt;="&amp;A71)</f>
        <v>43203</v>
      </c>
      <c r="E71" s="22">
        <f t="shared" si="5"/>
        <v>1.0739726027397261</v>
      </c>
      <c r="F71" s="22">
        <f t="shared" si="6"/>
        <v>93612.57534246576</v>
      </c>
      <c r="G71" s="22">
        <f t="shared" si="8"/>
        <v>580</v>
      </c>
      <c r="H71" s="22">
        <f>IF(A71=D71, 'Свод табл'!G71*'Свод табл'!$M$5, 0)</f>
        <v>0</v>
      </c>
      <c r="I71" s="22">
        <f t="shared" si="7"/>
        <v>93612.57534246576</v>
      </c>
      <c r="J71" s="22">
        <f t="shared" si="9"/>
        <v>88044.396478627488</v>
      </c>
    </row>
    <row r="72" spans="1:12" x14ac:dyDescent="0.2">
      <c r="A72" s="20">
        <v>43262</v>
      </c>
      <c r="B72" s="21">
        <v>-190</v>
      </c>
      <c r="C72" s="21">
        <f>VLOOKUP(A72,Котировки!СберБ_БО3R_1day_13102017_20102020,5,0)</f>
        <v>102.6</v>
      </c>
      <c r="D72" s="20">
        <f>_xlfn.MAXIFS(Сделки_raw!$A$503:$A$509,Сделки_raw!$A$503:$A$509,"&lt;="&amp;A72)</f>
        <v>43203</v>
      </c>
      <c r="E72" s="22">
        <f t="shared" si="5"/>
        <v>1.2931506849315069</v>
      </c>
      <c r="F72" s="22">
        <f t="shared" si="6"/>
        <v>197396.98630136988</v>
      </c>
      <c r="G72" s="22">
        <f t="shared" si="8"/>
        <v>390</v>
      </c>
      <c r="H72" s="22">
        <f>IF(A72=D72, 'Свод табл'!G72*'Свод табл'!$M$5, 0)</f>
        <v>0</v>
      </c>
      <c r="I72" s="22">
        <f t="shared" si="7"/>
        <v>197396.98630136988</v>
      </c>
      <c r="J72" s="22">
        <f t="shared" si="9"/>
        <v>185163.39060977791</v>
      </c>
    </row>
    <row r="73" spans="1:12" x14ac:dyDescent="0.2">
      <c r="A73" s="20">
        <v>43266</v>
      </c>
      <c r="B73" s="21">
        <v>450</v>
      </c>
      <c r="C73" s="21">
        <f>VLOOKUP(A73,Котировки!СберБ_БО3R_1day_13102017_20102020,5,0)</f>
        <v>102.79</v>
      </c>
      <c r="D73" s="20">
        <f>_xlfn.MAXIFS(Сделки_raw!$A$503:$A$509,Сделки_raw!$A$503:$A$509,"&lt;="&amp;A73)</f>
        <v>43203</v>
      </c>
      <c r="E73" s="22">
        <f t="shared" si="5"/>
        <v>1.3808219178082191</v>
      </c>
      <c r="F73" s="22">
        <f t="shared" si="6"/>
        <v>-468768.69863013696</v>
      </c>
      <c r="G73" s="22">
        <f t="shared" si="8"/>
        <v>840</v>
      </c>
      <c r="H73" s="22">
        <f>IF(A73=D73, 'Свод табл'!G73*'Свод табл'!$M$5, 0)</f>
        <v>0</v>
      </c>
      <c r="I73" s="22">
        <f t="shared" si="7"/>
        <v>-468768.69863013696</v>
      </c>
      <c r="J73" s="22">
        <f t="shared" si="9"/>
        <v>-439250.27598990896</v>
      </c>
    </row>
    <row r="74" spans="1:12" x14ac:dyDescent="0.2">
      <c r="A74" s="20">
        <v>43269</v>
      </c>
      <c r="B74" s="21">
        <v>310</v>
      </c>
      <c r="C74" s="21">
        <f>VLOOKUP(A74,Котировки!СберБ_БО3R_1day_13102017_20102020,5,0)</f>
        <v>102.61</v>
      </c>
      <c r="D74" s="20">
        <f>_xlfn.MAXIFS(Сделки_raw!$A$503:$A$509,Сделки_raw!$A$503:$A$509,"&lt;="&amp;A74)</f>
        <v>43203</v>
      </c>
      <c r="E74" s="22">
        <f t="shared" si="5"/>
        <v>1.4465753424657535</v>
      </c>
      <c r="F74" s="22">
        <f t="shared" si="6"/>
        <v>-322575.38356164383</v>
      </c>
      <c r="G74" s="22">
        <f t="shared" si="8"/>
        <v>1150</v>
      </c>
      <c r="H74" s="22">
        <f>IF(A74=D74, 'Свод табл'!G74*'Свод табл'!$M$5, 0)</f>
        <v>0</v>
      </c>
      <c r="I74" s="22">
        <f t="shared" si="7"/>
        <v>-322575.38356164383</v>
      </c>
      <c r="J74" s="22">
        <f t="shared" si="9"/>
        <v>-302022.14284269384</v>
      </c>
    </row>
    <row r="75" spans="1:12" x14ac:dyDescent="0.2">
      <c r="A75" s="20">
        <v>43270</v>
      </c>
      <c r="B75" s="21">
        <v>-1010</v>
      </c>
      <c r="C75" s="21">
        <f>VLOOKUP(A75,Котировки!СберБ_БО3R_1day_13102017_20102020,5,0)</f>
        <v>102.7</v>
      </c>
      <c r="D75" s="20">
        <f>_xlfn.MAXIFS(Сделки_raw!$A$503:$A$509,Сделки_raw!$A$503:$A$509,"&lt;="&amp;A75)</f>
        <v>43203</v>
      </c>
      <c r="E75" s="22">
        <f t="shared" si="5"/>
        <v>1.4684931506849317</v>
      </c>
      <c r="F75" s="22">
        <f t="shared" si="6"/>
        <v>1052101.7808219178</v>
      </c>
      <c r="G75" s="22">
        <f t="shared" si="8"/>
        <v>140</v>
      </c>
      <c r="H75" s="22">
        <f>IF(A75=D75, 'Свод табл'!G75*'Свод табл'!$M$5, 0)</f>
        <v>0</v>
      </c>
      <c r="I75" s="22">
        <f t="shared" si="7"/>
        <v>1052101.7808219178</v>
      </c>
      <c r="J75" s="22">
        <f t="shared" si="9"/>
        <v>984804.5031997083</v>
      </c>
    </row>
    <row r="76" spans="1:12" x14ac:dyDescent="0.2">
      <c r="A76" s="20">
        <v>43273</v>
      </c>
      <c r="B76" s="21">
        <v>1000</v>
      </c>
      <c r="C76" s="21">
        <f>VLOOKUP(A76,Котировки!СберБ_БО3R_1day_13102017_20102020,5,0)</f>
        <v>102.43</v>
      </c>
      <c r="D76" s="20">
        <f>_xlfn.MAXIFS(Сделки_raw!$A$503:$A$509,Сделки_raw!$A$503:$A$509,"&lt;="&amp;A76)</f>
        <v>43203</v>
      </c>
      <c r="E76" s="22">
        <f t="shared" si="5"/>
        <v>1.5342465753424657</v>
      </c>
      <c r="F76" s="22">
        <f t="shared" si="6"/>
        <v>-1039642.4657534249</v>
      </c>
      <c r="G76" s="22">
        <f t="shared" si="8"/>
        <v>1140</v>
      </c>
      <c r="H76" s="22">
        <f>IF(A76=D76, 'Свод табл'!G76*'Свод табл'!$M$5, 0)</f>
        <v>0</v>
      </c>
      <c r="I76" s="22">
        <f t="shared" si="7"/>
        <v>-1039642.4657534249</v>
      </c>
      <c r="J76" s="22">
        <f t="shared" si="9"/>
        <v>-972367.43219007435</v>
      </c>
      <c r="K76">
        <f>M4*E76</f>
        <v>1534.2465753424656</v>
      </c>
      <c r="L76">
        <f>K76*(Сделки_raw!D118+Сделки_raw!D119)</f>
        <v>1534246.5753424657</v>
      </c>
    </row>
    <row r="77" spans="1:12" x14ac:dyDescent="0.2">
      <c r="A77" s="20">
        <v>43276</v>
      </c>
      <c r="B77" s="21">
        <v>-170</v>
      </c>
      <c r="C77" s="21">
        <f>VLOOKUP(A77,Котировки!СберБ_БО3R_1day_13102017_20102020,5,0)</f>
        <v>101.26</v>
      </c>
      <c r="D77" s="20">
        <f>_xlfn.MAXIFS(Сделки_raw!$A$503:$A$509,Сделки_raw!$A$503:$A$509,"&lt;="&amp;A77)</f>
        <v>43203</v>
      </c>
      <c r="E77" s="22">
        <f t="shared" si="5"/>
        <v>1.6</v>
      </c>
      <c r="F77" s="22">
        <f t="shared" si="6"/>
        <v>174861.99999999997</v>
      </c>
      <c r="G77" s="22">
        <f t="shared" si="8"/>
        <v>970</v>
      </c>
      <c r="H77" s="22">
        <f>IF(A77=D77, 'Свод табл'!G77*'Свод табл'!$M$5, 0)</f>
        <v>0</v>
      </c>
      <c r="I77" s="22">
        <f t="shared" si="7"/>
        <v>174861.99999999997</v>
      </c>
      <c r="J77" s="22">
        <f t="shared" si="9"/>
        <v>163416.52041851447</v>
      </c>
    </row>
    <row r="78" spans="1:12" x14ac:dyDescent="0.2">
      <c r="A78" s="20">
        <v>43280</v>
      </c>
      <c r="B78" s="21">
        <v>-410</v>
      </c>
      <c r="C78" s="21">
        <f>VLOOKUP(A78,Котировки!СберБ_БО3R_1day_13102017_20102020,5,0)</f>
        <v>101.9</v>
      </c>
      <c r="D78" s="20">
        <f>_xlfn.MAXIFS(Сделки_raw!$A$503:$A$509,Сделки_raw!$A$503:$A$509,"&lt;="&amp;A78)</f>
        <v>43203</v>
      </c>
      <c r="E78" s="22">
        <f t="shared" si="5"/>
        <v>1.6876712328767123</v>
      </c>
      <c r="F78" s="22">
        <f t="shared" si="6"/>
        <v>424709.45205479453</v>
      </c>
      <c r="G78" s="22">
        <f t="shared" si="8"/>
        <v>560</v>
      </c>
      <c r="H78" s="22">
        <f>IF(A78=D78, 'Свод табл'!G78*'Свод табл'!$M$5, 0)</f>
        <v>0</v>
      </c>
      <c r="I78" s="22">
        <f t="shared" si="7"/>
        <v>424709.45205479453</v>
      </c>
      <c r="J78" s="22">
        <f t="shared" si="9"/>
        <v>396489.12118950568</v>
      </c>
    </row>
    <row r="79" spans="1:12" x14ac:dyDescent="0.2">
      <c r="A79" s="20">
        <v>43283</v>
      </c>
      <c r="B79" s="21">
        <v>-380</v>
      </c>
      <c r="C79" s="21">
        <f>VLOOKUP(A79,Котировки!СберБ_БО3R_1day_13102017_20102020,5,0)</f>
        <v>101.99</v>
      </c>
      <c r="D79" s="20">
        <f>_xlfn.MAXIFS(Сделки_raw!$A$503:$A$509,Сделки_raw!$A$503:$A$509,"&lt;="&amp;A79)</f>
        <v>43203</v>
      </c>
      <c r="E79" s="22">
        <f t="shared" si="5"/>
        <v>1.7534246575342465</v>
      </c>
      <c r="F79" s="22">
        <f t="shared" si="6"/>
        <v>394225.01369863015</v>
      </c>
      <c r="G79" s="22">
        <f t="shared" si="8"/>
        <v>180</v>
      </c>
      <c r="H79" s="22">
        <f>IF(A79=D79, 'Свод табл'!G79*'Свод табл'!$M$5, 0)</f>
        <v>0</v>
      </c>
      <c r="I79" s="22">
        <f t="shared" si="7"/>
        <v>394225.01369863015</v>
      </c>
      <c r="J79" s="22">
        <f t="shared" si="9"/>
        <v>367737.27192085941</v>
      </c>
    </row>
    <row r="80" spans="1:12" x14ac:dyDescent="0.2">
      <c r="A80" s="20">
        <v>43287</v>
      </c>
      <c r="B80" s="21">
        <v>440</v>
      </c>
      <c r="C80" s="21">
        <f>VLOOKUP(A80,Котировки!СберБ_БО3R_1day_13102017_20102020,5,0)</f>
        <v>102.2</v>
      </c>
      <c r="D80" s="20">
        <f>_xlfn.MAXIFS(Сделки_raw!$A$503:$A$509,Сделки_raw!$A$503:$A$509,"&lt;="&amp;A80)</f>
        <v>43203</v>
      </c>
      <c r="E80" s="22">
        <f t="shared" si="5"/>
        <v>1.8410958904109591</v>
      </c>
      <c r="F80" s="22">
        <f t="shared" si="6"/>
        <v>-457780.82191780821</v>
      </c>
      <c r="G80" s="22">
        <f t="shared" si="8"/>
        <v>620</v>
      </c>
      <c r="H80" s="22">
        <f>IF(A80=D80, 'Свод табл'!G80*'Свод табл'!$M$5, 0)</f>
        <v>0</v>
      </c>
      <c r="I80" s="22">
        <f t="shared" si="7"/>
        <v>-457780.82191780821</v>
      </c>
      <c r="J80" s="22">
        <f t="shared" si="9"/>
        <v>-426569.59753825696</v>
      </c>
    </row>
    <row r="81" spans="1:10" x14ac:dyDescent="0.2">
      <c r="A81" s="20">
        <v>43294</v>
      </c>
      <c r="B81" s="21">
        <v>90</v>
      </c>
      <c r="C81" s="21">
        <f>VLOOKUP(A81,Котировки!СберБ_БО3R_1day_13102017_20102020,5,0)</f>
        <v>101.97</v>
      </c>
      <c r="D81" s="20">
        <f>_xlfn.MAXIFS(Сделки_raw!$A$503:$A$509,Сделки_raw!$A$503:$A$509,"&lt;="&amp;A81)</f>
        <v>43203</v>
      </c>
      <c r="E81" s="22">
        <f t="shared" si="5"/>
        <v>1.9945205479452055</v>
      </c>
      <c r="F81" s="22">
        <f t="shared" si="6"/>
        <v>-93568.068493150684</v>
      </c>
      <c r="G81" s="22">
        <f t="shared" si="8"/>
        <v>710</v>
      </c>
      <c r="H81" s="22">
        <f>IF(A81=D81, 'Свод табл'!G81*'Свод табл'!$M$5, 0)</f>
        <v>0</v>
      </c>
      <c r="I81" s="22">
        <f t="shared" si="7"/>
        <v>-93568.068493150684</v>
      </c>
      <c r="J81" s="22">
        <f t="shared" si="9"/>
        <v>-87026.781932623955</v>
      </c>
    </row>
    <row r="82" spans="1:10" x14ac:dyDescent="0.2">
      <c r="A82" s="20">
        <v>43299</v>
      </c>
      <c r="B82" s="21">
        <v>170</v>
      </c>
      <c r="C82" s="21">
        <f>VLOOKUP(A82,Котировки!СберБ_БО3R_1day_13102017_20102020,5,0)</f>
        <v>101.73</v>
      </c>
      <c r="D82" s="20">
        <f>_xlfn.MAXIFS(Сделки_raw!$A$503:$A$509,Сделки_raw!$A$503:$A$509,"&lt;="&amp;A82)</f>
        <v>43203</v>
      </c>
      <c r="E82" s="22">
        <f t="shared" si="5"/>
        <v>2.1041095890410961</v>
      </c>
      <c r="F82" s="22">
        <f t="shared" si="6"/>
        <v>-176517.98630136988</v>
      </c>
      <c r="G82" s="22">
        <f t="shared" si="8"/>
        <v>880</v>
      </c>
      <c r="H82" s="22">
        <f>IF(A82=D82, 'Свод табл'!G82*'Свод табл'!$M$5, 0)</f>
        <v>0</v>
      </c>
      <c r="I82" s="22">
        <f t="shared" si="7"/>
        <v>-176517.98630136988</v>
      </c>
      <c r="J82" s="22">
        <f t="shared" si="9"/>
        <v>-163959.94500902388</v>
      </c>
    </row>
    <row r="83" spans="1:10" x14ac:dyDescent="0.2">
      <c r="A83" s="20">
        <v>43307</v>
      </c>
      <c r="B83" s="21">
        <v>-600</v>
      </c>
      <c r="C83" s="21">
        <f>VLOOKUP(A83,Котировки!СберБ_БО3R_1day_13102017_20102020,5,0)</f>
        <v>101.64</v>
      </c>
      <c r="D83" s="20">
        <f>_xlfn.MAXIFS(Сделки_raw!$A$503:$A$509,Сделки_raw!$A$503:$A$509,"&lt;="&amp;A83)</f>
        <v>43203</v>
      </c>
      <c r="E83" s="22">
        <f t="shared" si="5"/>
        <v>2.2794520547945205</v>
      </c>
      <c r="F83" s="22">
        <f t="shared" si="6"/>
        <v>623516.71232876705</v>
      </c>
      <c r="G83" s="22">
        <f t="shared" si="8"/>
        <v>280</v>
      </c>
      <c r="H83" s="22">
        <f>IF(A83=D83, 'Свод табл'!G83*'Свод табл'!$M$5, 0)</f>
        <v>0</v>
      </c>
      <c r="I83" s="22">
        <f t="shared" si="7"/>
        <v>623516.71232876705</v>
      </c>
      <c r="J83" s="22">
        <f t="shared" si="9"/>
        <v>577929.09824115795</v>
      </c>
    </row>
    <row r="84" spans="1:10" x14ac:dyDescent="0.2">
      <c r="A84" s="20">
        <v>43308</v>
      </c>
      <c r="B84" s="21">
        <v>610</v>
      </c>
      <c r="C84" s="21">
        <f>VLOOKUP(A84,Котировки!СберБ_БО3R_1day_13102017_20102020,5,0)</f>
        <v>101.5</v>
      </c>
      <c r="D84" s="20">
        <f>_xlfn.MAXIFS(Сделки_raw!$A$503:$A$509,Сделки_raw!$A$503:$A$509,"&lt;="&amp;A84)</f>
        <v>43203</v>
      </c>
      <c r="E84" s="22">
        <f t="shared" si="5"/>
        <v>2.3013698630136985</v>
      </c>
      <c r="F84" s="22">
        <f t="shared" si="6"/>
        <v>-633188.35616438359</v>
      </c>
      <c r="G84" s="22">
        <f t="shared" si="8"/>
        <v>890</v>
      </c>
      <c r="H84" s="22">
        <f>IF(A84=D84, 'Свод табл'!G84*'Свод табл'!$M$5, 0)</f>
        <v>0</v>
      </c>
      <c r="I84" s="22">
        <f t="shared" si="7"/>
        <v>-633188.35616438359</v>
      </c>
      <c r="J84" s="22">
        <f t="shared" si="9"/>
        <v>-586737.83053070889</v>
      </c>
    </row>
    <row r="85" spans="1:10" x14ac:dyDescent="0.2">
      <c r="A85" s="20">
        <v>43311</v>
      </c>
      <c r="B85" s="21">
        <v>-10</v>
      </c>
      <c r="C85" s="21">
        <f>VLOOKUP(A85,Котировки!СберБ_БО3R_1day_13102017_20102020,5,0)</f>
        <v>101.65</v>
      </c>
      <c r="D85" s="20">
        <f>_xlfn.MAXIFS(Сделки_raw!$A$503:$A$509,Сделки_raw!$A$503:$A$509,"&lt;="&amp;A85)</f>
        <v>43203</v>
      </c>
      <c r="E85" s="22">
        <f t="shared" si="5"/>
        <v>2.3671232876712329</v>
      </c>
      <c r="F85" s="22">
        <f t="shared" si="6"/>
        <v>10401.712328767126</v>
      </c>
      <c r="G85" s="22">
        <f t="shared" si="8"/>
        <v>880</v>
      </c>
      <c r="H85" s="22">
        <f>IF(A85=D85, 'Свод табл'!G85*'Свод табл'!$M$5, 0)</f>
        <v>0</v>
      </c>
      <c r="I85" s="22">
        <f t="shared" si="7"/>
        <v>10401.712328767126</v>
      </c>
      <c r="J85" s="22">
        <f t="shared" si="9"/>
        <v>9630.9722875079533</v>
      </c>
    </row>
    <row r="86" spans="1:10" x14ac:dyDescent="0.2">
      <c r="A86" s="20">
        <v>43313</v>
      </c>
      <c r="B86" s="21">
        <v>900</v>
      </c>
      <c r="C86" s="21">
        <f>VLOOKUP(A86,Котировки!СберБ_БО3R_1day_13102017_20102020,5,0)</f>
        <v>101.7</v>
      </c>
      <c r="D86" s="20">
        <f>_xlfn.MAXIFS(Сделки_raw!$A$503:$A$509,Сделки_raw!$A$503:$A$509,"&lt;="&amp;A86)</f>
        <v>43203</v>
      </c>
      <c r="E86" s="22">
        <f t="shared" si="5"/>
        <v>2.4109589041095889</v>
      </c>
      <c r="F86" s="22">
        <f t="shared" si="6"/>
        <v>-936998.63013698626</v>
      </c>
      <c r="G86" s="22">
        <f t="shared" si="8"/>
        <v>1780</v>
      </c>
      <c r="H86" s="22">
        <f>IF(A86=D86, 'Свод табл'!G86*'Свод табл'!$M$5, 0)</f>
        <v>0</v>
      </c>
      <c r="I86" s="22">
        <f t="shared" si="7"/>
        <v>-936998.63013698626</v>
      </c>
      <c r="J86" s="22">
        <f t="shared" si="9"/>
        <v>-867108.94484034274</v>
      </c>
    </row>
    <row r="87" spans="1:10" x14ac:dyDescent="0.2">
      <c r="A87" s="20">
        <v>43314</v>
      </c>
      <c r="B87" s="21">
        <v>-680</v>
      </c>
      <c r="C87" s="21">
        <f>VLOOKUP(A87,Котировки!СберБ_БО3R_1day_13102017_20102020,5,0)</f>
        <v>101.8</v>
      </c>
      <c r="D87" s="20">
        <f>_xlfn.MAXIFS(Сделки_raw!$A$503:$A$509,Сделки_raw!$A$503:$A$509,"&lt;="&amp;A87)</f>
        <v>43203</v>
      </c>
      <c r="E87" s="22">
        <f t="shared" si="5"/>
        <v>2.4328767123287673</v>
      </c>
      <c r="F87" s="22">
        <f t="shared" si="6"/>
        <v>708783.56164383551</v>
      </c>
      <c r="G87" s="22">
        <f t="shared" si="8"/>
        <v>1100</v>
      </c>
      <c r="H87" s="22">
        <f>IF(A87=D87, 'Свод табл'!G87*'Свод табл'!$M$5, 0)</f>
        <v>0</v>
      </c>
      <c r="I87" s="22">
        <f t="shared" si="7"/>
        <v>708783.56164383551</v>
      </c>
      <c r="J87" s="22">
        <f t="shared" si="9"/>
        <v>655742.08153311547</v>
      </c>
    </row>
    <row r="88" spans="1:10" x14ac:dyDescent="0.2">
      <c r="A88" s="20">
        <v>43315</v>
      </c>
      <c r="B88" s="21">
        <v>-910</v>
      </c>
      <c r="C88" s="21">
        <f>VLOOKUP(A88,Котировки!СберБ_БО3R_1day_13102017_20102020,5,0)</f>
        <v>102.15</v>
      </c>
      <c r="D88" s="20">
        <f>_xlfn.MAXIFS(Сделки_raw!$A$503:$A$509,Сделки_raw!$A$503:$A$509,"&lt;="&amp;A88)</f>
        <v>43203</v>
      </c>
      <c r="E88" s="22">
        <f t="shared" si="5"/>
        <v>2.4547945205479453</v>
      </c>
      <c r="F88" s="22">
        <f t="shared" si="6"/>
        <v>951903.63013698626</v>
      </c>
      <c r="G88" s="22">
        <f t="shared" si="8"/>
        <v>190</v>
      </c>
      <c r="H88" s="22">
        <f>IF(A88=D88, 'Свод табл'!G88*'Свод табл'!$M$5, 0)</f>
        <v>0</v>
      </c>
      <c r="I88" s="22">
        <f t="shared" si="7"/>
        <v>951903.63013698626</v>
      </c>
      <c r="J88" s="22">
        <f t="shared" si="9"/>
        <v>880434.61567786417</v>
      </c>
    </row>
    <row r="89" spans="1:10" x14ac:dyDescent="0.2">
      <c r="A89" s="20">
        <v>43318</v>
      </c>
      <c r="B89" s="21">
        <v>60</v>
      </c>
      <c r="C89" s="21">
        <f>VLOOKUP(A89,Котировки!СберБ_БО3R_1day_13102017_20102020,5,0)</f>
        <v>101.35</v>
      </c>
      <c r="D89" s="20">
        <f>_xlfn.MAXIFS(Сделки_raw!$A$503:$A$509,Сделки_raw!$A$503:$A$509,"&lt;="&amp;A89)</f>
        <v>43203</v>
      </c>
      <c r="E89" s="22">
        <f t="shared" si="5"/>
        <v>2.5205479452054798</v>
      </c>
      <c r="F89" s="22">
        <f t="shared" si="6"/>
        <v>-62322.328767123283</v>
      </c>
      <c r="G89" s="22">
        <f t="shared" si="8"/>
        <v>250</v>
      </c>
      <c r="H89" s="22">
        <f>IF(A89=D89, 'Свод табл'!G89*'Свод табл'!$M$5, 0)</f>
        <v>0</v>
      </c>
      <c r="I89" s="22">
        <f t="shared" si="7"/>
        <v>-62322.328767123283</v>
      </c>
      <c r="J89" s="22">
        <f t="shared" si="9"/>
        <v>-57597.273148797467</v>
      </c>
    </row>
    <row r="90" spans="1:10" x14ac:dyDescent="0.2">
      <c r="A90" s="20">
        <v>43319</v>
      </c>
      <c r="B90" s="21">
        <v>-160</v>
      </c>
      <c r="C90" s="21">
        <f>VLOOKUP(A90,Котировки!СберБ_БО3R_1day_13102017_20102020,5,0)</f>
        <v>101.15</v>
      </c>
      <c r="D90" s="20">
        <f>_xlfn.MAXIFS(Сделки_raw!$A$503:$A$509,Сделки_raw!$A$503:$A$509,"&lt;="&amp;A90)</f>
        <v>43203</v>
      </c>
      <c r="E90" s="22">
        <f t="shared" si="5"/>
        <v>2.5424657534246577</v>
      </c>
      <c r="F90" s="22">
        <f t="shared" si="6"/>
        <v>165907.94520547948</v>
      </c>
      <c r="G90" s="22">
        <f t="shared" si="8"/>
        <v>90</v>
      </c>
      <c r="H90" s="22">
        <f>IF(A90=D90, 'Свод табл'!G90*'Свод табл'!$M$5, 0)</f>
        <v>0</v>
      </c>
      <c r="I90" s="22">
        <f t="shared" si="7"/>
        <v>165907.94520547948</v>
      </c>
      <c r="J90" s="22">
        <f t="shared" si="9"/>
        <v>153288.70044650766</v>
      </c>
    </row>
    <row r="91" spans="1:10" x14ac:dyDescent="0.2">
      <c r="A91" s="20">
        <v>43322</v>
      </c>
      <c r="B91" s="21">
        <v>530</v>
      </c>
      <c r="C91" s="21">
        <f>VLOOKUP(A91,Котировки!СберБ_БО3R_1day_13102017_20102020,5,0)</f>
        <v>100.49</v>
      </c>
      <c r="D91" s="20">
        <f>_xlfn.MAXIFS(Сделки_raw!$A$503:$A$509,Сделки_raw!$A$503:$A$509,"&lt;="&amp;A91)</f>
        <v>43203</v>
      </c>
      <c r="E91" s="22">
        <f t="shared" si="5"/>
        <v>2.6082191780821917</v>
      </c>
      <c r="F91" s="22">
        <f t="shared" si="6"/>
        <v>-546420.56164383562</v>
      </c>
      <c r="G91" s="22">
        <f t="shared" si="8"/>
        <v>620</v>
      </c>
      <c r="H91" s="22">
        <f>IF(A91=D91, 'Свод табл'!G91*'Свод табл'!$M$5, 0)</f>
        <v>0</v>
      </c>
      <c r="I91" s="22">
        <f t="shared" si="7"/>
        <v>-546420.56164383562</v>
      </c>
      <c r="J91" s="22">
        <f t="shared" si="9"/>
        <v>-504456.95595892833</v>
      </c>
    </row>
    <row r="92" spans="1:10" x14ac:dyDescent="0.2">
      <c r="A92" s="20">
        <v>43326</v>
      </c>
      <c r="B92" s="21">
        <v>610</v>
      </c>
      <c r="C92" s="21">
        <f>VLOOKUP(A92,Котировки!СберБ_БО3R_1day_13102017_20102020,5,0)</f>
        <v>100.21</v>
      </c>
      <c r="D92" s="20">
        <f>_xlfn.MAXIFS(Сделки_raw!$A$503:$A$509,Сделки_raw!$A$503:$A$509,"&lt;="&amp;A92)</f>
        <v>43203</v>
      </c>
      <c r="E92" s="22">
        <f t="shared" si="5"/>
        <v>2.6958904109589041</v>
      </c>
      <c r="F92" s="22">
        <f t="shared" si="6"/>
        <v>-627725.93150684936</v>
      </c>
      <c r="G92" s="22">
        <f t="shared" si="8"/>
        <v>1230</v>
      </c>
      <c r="H92" s="22">
        <f>IF(A92=D92, 'Свод табл'!G92*'Свод табл'!$M$5, 0)</f>
        <v>0</v>
      </c>
      <c r="I92" s="22">
        <f t="shared" si="7"/>
        <v>-627725.93150684936</v>
      </c>
      <c r="J92" s="22">
        <f t="shared" si="9"/>
        <v>-578903.24372587644</v>
      </c>
    </row>
    <row r="93" spans="1:10" x14ac:dyDescent="0.2">
      <c r="A93" s="20">
        <v>43327</v>
      </c>
      <c r="B93" s="21">
        <v>-1070</v>
      </c>
      <c r="C93" s="21">
        <f>VLOOKUP(A93,Котировки!СберБ_БО3R_1day_13102017_20102020,5,0)</f>
        <v>100.5</v>
      </c>
      <c r="D93" s="20">
        <f>_xlfn.MAXIFS(Сделки_raw!$A$503:$A$509,Сделки_raw!$A$503:$A$509,"&lt;="&amp;A93)</f>
        <v>43203</v>
      </c>
      <c r="E93" s="22">
        <f t="shared" si="5"/>
        <v>2.7178082191780821</v>
      </c>
      <c r="F93" s="22">
        <f t="shared" si="6"/>
        <v>1104430.5479452056</v>
      </c>
      <c r="G93" s="22">
        <f t="shared" si="8"/>
        <v>160</v>
      </c>
      <c r="H93" s="22">
        <f>IF(A93=D93, 'Свод табл'!G93*'Свод табл'!$M$5, 0)</f>
        <v>0</v>
      </c>
      <c r="I93" s="22">
        <f t="shared" si="7"/>
        <v>1104430.5479452056</v>
      </c>
      <c r="J93" s="22">
        <f t="shared" si="9"/>
        <v>1018260.8153324584</v>
      </c>
    </row>
    <row r="94" spans="1:10" x14ac:dyDescent="0.2">
      <c r="A94" s="20">
        <v>43328</v>
      </c>
      <c r="B94" s="21">
        <v>190</v>
      </c>
      <c r="C94" s="21">
        <f>VLOOKUP(A94,Котировки!СберБ_БО3R_1day_13102017_20102020,5,0)</f>
        <v>100.41</v>
      </c>
      <c r="D94" s="20">
        <f>_xlfn.MAXIFS(Сделки_raw!$A$503:$A$509,Сделки_raw!$A$503:$A$509,"&lt;="&amp;A94)</f>
        <v>43203</v>
      </c>
      <c r="E94" s="22">
        <f t="shared" si="5"/>
        <v>2.7397260273972606</v>
      </c>
      <c r="F94" s="22">
        <f t="shared" si="6"/>
        <v>-195984.4794520548</v>
      </c>
      <c r="G94" s="22">
        <f t="shared" si="8"/>
        <v>350</v>
      </c>
      <c r="H94" s="22">
        <f>IF(A94=D94, 'Свод табл'!G94*'Свод табл'!$M$5, 0)</f>
        <v>0</v>
      </c>
      <c r="I94" s="22">
        <f t="shared" si="7"/>
        <v>-195984.4794520548</v>
      </c>
      <c r="J94" s="22">
        <f t="shared" si="9"/>
        <v>-180645.44230495451</v>
      </c>
    </row>
    <row r="95" spans="1:10" x14ac:dyDescent="0.2">
      <c r="A95" s="20">
        <v>43329</v>
      </c>
      <c r="B95" s="21">
        <v>1150</v>
      </c>
      <c r="C95" s="21">
        <f>VLOOKUP(A95,Котировки!СберБ_БО3R_1day_13102017_20102020,5,0)</f>
        <v>100.44</v>
      </c>
      <c r="D95" s="20">
        <f>_xlfn.MAXIFS(Сделки_raw!$A$503:$A$509,Сделки_raw!$A$503:$A$509,"&lt;="&amp;A95)</f>
        <v>43203</v>
      </c>
      <c r="E95" s="22">
        <f t="shared" si="5"/>
        <v>2.7616438356164381</v>
      </c>
      <c r="F95" s="22">
        <f t="shared" si="6"/>
        <v>-1186818.9041095891</v>
      </c>
      <c r="G95" s="22">
        <f t="shared" si="8"/>
        <v>1500</v>
      </c>
      <c r="H95" s="22">
        <f>IF(A95=D95, 'Свод табл'!G95*'Свод табл'!$M$5, 0)</f>
        <v>0</v>
      </c>
      <c r="I95" s="22">
        <f t="shared" si="7"/>
        <v>-1186818.9041095891</v>
      </c>
      <c r="J95" s="22">
        <f t="shared" si="9"/>
        <v>-1093640.2669888225</v>
      </c>
    </row>
    <row r="96" spans="1:10" x14ac:dyDescent="0.2">
      <c r="A96" s="20">
        <v>43332</v>
      </c>
      <c r="B96" s="21">
        <v>-1320</v>
      </c>
      <c r="C96" s="21">
        <f>VLOOKUP(A96,Котировки!СберБ_БО3R_1day_13102017_20102020,5,0)</f>
        <v>100.45</v>
      </c>
      <c r="D96" s="20">
        <f>_xlfn.MAXIFS(Сделки_raw!$A$503:$A$509,Сделки_raw!$A$503:$A$509,"&lt;="&amp;A96)</f>
        <v>43203</v>
      </c>
      <c r="E96" s="22">
        <f t="shared" si="5"/>
        <v>2.8273972602739725</v>
      </c>
      <c r="F96" s="22">
        <f t="shared" si="6"/>
        <v>1363261.6438356163</v>
      </c>
      <c r="G96" s="22">
        <f t="shared" si="8"/>
        <v>180</v>
      </c>
      <c r="H96" s="22">
        <f>IF(A96=D96, 'Свод табл'!G96*'Свод табл'!$M$5, 0)</f>
        <v>0</v>
      </c>
      <c r="I96" s="22">
        <f t="shared" si="7"/>
        <v>1363261.6438356163</v>
      </c>
      <c r="J96" s="22">
        <f t="shared" si="9"/>
        <v>1255230.1909853276</v>
      </c>
    </row>
    <row r="97" spans="1:10" x14ac:dyDescent="0.2">
      <c r="A97" s="20">
        <v>43333</v>
      </c>
      <c r="B97" s="21">
        <v>340</v>
      </c>
      <c r="C97" s="21">
        <f>VLOOKUP(A97,Котировки!СберБ_БО3R_1day_13102017_20102020,5,0)</f>
        <v>100.39</v>
      </c>
      <c r="D97" s="20">
        <f>_xlfn.MAXIFS(Сделки_raw!$A$503:$A$509,Сделки_raw!$A$503:$A$509,"&lt;="&amp;A97)</f>
        <v>43203</v>
      </c>
      <c r="E97" s="22">
        <f t="shared" si="5"/>
        <v>2.849315068493151</v>
      </c>
      <c r="F97" s="22">
        <f t="shared" si="6"/>
        <v>-351013.67123287678</v>
      </c>
      <c r="G97" s="22">
        <f t="shared" si="8"/>
        <v>520</v>
      </c>
      <c r="H97" s="22">
        <f>IF(A97=D97, 'Свод табл'!G97*'Свод табл'!$M$5, 0)</f>
        <v>0</v>
      </c>
      <c r="I97" s="22">
        <f t="shared" si="7"/>
        <v>-351013.67123287678</v>
      </c>
      <c r="J97" s="22">
        <f t="shared" si="9"/>
        <v>-323111.86066017649</v>
      </c>
    </row>
    <row r="98" spans="1:10" x14ac:dyDescent="0.2">
      <c r="A98" s="20">
        <v>43334</v>
      </c>
      <c r="B98" s="21">
        <v>-490</v>
      </c>
      <c r="C98" s="21">
        <f>VLOOKUP(A98,Котировки!СберБ_БО3R_1day_13102017_20102020,5,0)</f>
        <v>100.2</v>
      </c>
      <c r="D98" s="20">
        <f>_xlfn.MAXIFS(Сделки_raw!$A$503:$A$509,Сделки_raw!$A$503:$A$509,"&lt;="&amp;A98)</f>
        <v>43203</v>
      </c>
      <c r="E98" s="22">
        <f t="shared" si="5"/>
        <v>2.8712328767123285</v>
      </c>
      <c r="F98" s="22">
        <f t="shared" si="6"/>
        <v>505049.04109589034</v>
      </c>
      <c r="G98" s="22">
        <f t="shared" si="8"/>
        <v>30</v>
      </c>
      <c r="H98" s="22">
        <f>IF(A98=D98, 'Свод табл'!G98*'Свод табл'!$M$5, 0)</f>
        <v>0</v>
      </c>
      <c r="I98" s="22">
        <f t="shared" si="7"/>
        <v>505049.04109589034</v>
      </c>
      <c r="J98" s="22">
        <f t="shared" si="9"/>
        <v>464779.67440289864</v>
      </c>
    </row>
    <row r="99" spans="1:10" x14ac:dyDescent="0.2">
      <c r="A99" s="20">
        <v>43340</v>
      </c>
      <c r="B99" s="21">
        <v>310</v>
      </c>
      <c r="C99" s="21">
        <f>VLOOKUP(A99,Котировки!СберБ_БО3R_1day_13102017_20102020,5,0)</f>
        <v>100.34</v>
      </c>
      <c r="D99" s="20">
        <f>_xlfn.MAXIFS(Сделки_raw!$A$503:$A$509,Сделки_raw!$A$503:$A$509,"&lt;="&amp;A99)</f>
        <v>43203</v>
      </c>
      <c r="E99" s="22">
        <f t="shared" si="5"/>
        <v>3.0027397260273974</v>
      </c>
      <c r="F99" s="22">
        <f t="shared" si="6"/>
        <v>-320362.49315068498</v>
      </c>
      <c r="G99" s="22">
        <f t="shared" si="8"/>
        <v>340</v>
      </c>
      <c r="H99" s="22">
        <f>IF(A99=D99, 'Свод табл'!G99*'Свод табл'!$M$5, 0)</f>
        <v>0</v>
      </c>
      <c r="I99" s="22">
        <f t="shared" si="7"/>
        <v>-320362.49315068498</v>
      </c>
      <c r="J99" s="22">
        <f t="shared" si="9"/>
        <v>-294349.62629477412</v>
      </c>
    </row>
    <row r="100" spans="1:10" x14ac:dyDescent="0.2">
      <c r="A100" s="20">
        <v>43341</v>
      </c>
      <c r="B100" s="21">
        <v>110</v>
      </c>
      <c r="C100" s="21">
        <f>VLOOKUP(A100,Котировки!СберБ_БО3R_1day_13102017_20102020,5,0)</f>
        <v>100.05</v>
      </c>
      <c r="D100" s="20">
        <f>_xlfn.MAXIFS(Сделки_raw!$A$503:$A$509,Сделки_raw!$A$503:$A$509,"&lt;="&amp;A100)</f>
        <v>43203</v>
      </c>
      <c r="E100" s="22">
        <f t="shared" si="5"/>
        <v>3.0246575342465754</v>
      </c>
      <c r="F100" s="22">
        <f t="shared" si="6"/>
        <v>-113382.12328767122</v>
      </c>
      <c r="G100" s="22">
        <f t="shared" si="8"/>
        <v>450</v>
      </c>
      <c r="H100" s="22">
        <f>IF(A100=D100, 'Свод табл'!G100*'Свод табл'!$M$5, 0)</f>
        <v>0</v>
      </c>
      <c r="I100" s="22">
        <f t="shared" si="7"/>
        <v>-113382.12328767122</v>
      </c>
      <c r="J100" s="22">
        <f t="shared" si="9"/>
        <v>-104148.04392135963</v>
      </c>
    </row>
    <row r="101" spans="1:10" x14ac:dyDescent="0.2">
      <c r="A101" s="20">
        <v>43343</v>
      </c>
      <c r="B101" s="21">
        <v>-300</v>
      </c>
      <c r="C101" s="21">
        <f>VLOOKUP(A101,Котировки!СберБ_БО3R_1day_13102017_20102020,5,0)</f>
        <v>100.1</v>
      </c>
      <c r="D101" s="20">
        <f>_xlfn.MAXIFS(Сделки_raw!$A$503:$A$509,Сделки_raw!$A$503:$A$509,"&lt;="&amp;A101)</f>
        <v>43203</v>
      </c>
      <c r="E101" s="22">
        <f t="shared" si="5"/>
        <v>3.0684931506849313</v>
      </c>
      <c r="F101" s="22">
        <f t="shared" si="6"/>
        <v>309505.47945205483</v>
      </c>
      <c r="G101" s="22">
        <f t="shared" si="8"/>
        <v>150</v>
      </c>
      <c r="H101" s="22">
        <f>IF(A101=D101, 'Свод табл'!G101*'Свод табл'!$M$5, 0)</f>
        <v>0</v>
      </c>
      <c r="I101" s="22">
        <f t="shared" si="7"/>
        <v>309505.47945205483</v>
      </c>
      <c r="J101" s="22">
        <f t="shared" si="9"/>
        <v>284147.794724887</v>
      </c>
    </row>
    <row r="102" spans="1:10" x14ac:dyDescent="0.2">
      <c r="A102" s="20">
        <v>43346</v>
      </c>
      <c r="B102" s="21">
        <v>700</v>
      </c>
      <c r="C102" s="21">
        <f>VLOOKUP(A102,Котировки!СберБ_БО3R_1day_13102017_20102020,5,0)</f>
        <v>100.38</v>
      </c>
      <c r="D102" s="20">
        <f>_xlfn.MAXIFS(Сделки_raw!$A$503:$A$509,Сделки_raw!$A$503:$A$509,"&lt;="&amp;A102)</f>
        <v>43203</v>
      </c>
      <c r="E102" s="22">
        <f t="shared" si="5"/>
        <v>3.1342465753424658</v>
      </c>
      <c r="F102" s="22">
        <f t="shared" si="6"/>
        <v>-724599.72602739709</v>
      </c>
      <c r="G102" s="22">
        <f t="shared" si="8"/>
        <v>850</v>
      </c>
      <c r="H102" s="22">
        <f>IF(A102=D102, 'Свод табл'!G102*'Свод табл'!$M$5, 0)</f>
        <v>0</v>
      </c>
      <c r="I102" s="22">
        <f t="shared" si="7"/>
        <v>-724599.72602739709</v>
      </c>
      <c r="J102" s="22">
        <f t="shared" si="9"/>
        <v>-664703.91533833975</v>
      </c>
    </row>
    <row r="103" spans="1:10" x14ac:dyDescent="0.2">
      <c r="A103" s="20">
        <v>43347</v>
      </c>
      <c r="B103" s="21">
        <v>-580</v>
      </c>
      <c r="C103" s="21">
        <f>VLOOKUP(A103,Котировки!СберБ_БО3R_1day_13102017_20102020,5,0)</f>
        <v>100.4</v>
      </c>
      <c r="D103" s="20">
        <f>_xlfn.MAXIFS(Сделки_raw!$A$503:$A$509,Сделки_raw!$A$503:$A$509,"&lt;="&amp;A103)</f>
        <v>43203</v>
      </c>
      <c r="E103" s="22">
        <f t="shared" si="5"/>
        <v>3.1561643835616437</v>
      </c>
      <c r="F103" s="22">
        <f t="shared" si="6"/>
        <v>600625.75342465751</v>
      </c>
      <c r="G103" s="22">
        <f t="shared" si="8"/>
        <v>270</v>
      </c>
      <c r="H103" s="22">
        <f>IF(A103=D103, 'Свод табл'!G103*'Свод табл'!$M$5, 0)</f>
        <v>0</v>
      </c>
      <c r="I103" s="22">
        <f t="shared" si="7"/>
        <v>600625.75342465751</v>
      </c>
      <c r="J103" s="22">
        <f t="shared" si="9"/>
        <v>550831.4507421779</v>
      </c>
    </row>
    <row r="104" spans="1:10" x14ac:dyDescent="0.2">
      <c r="A104" s="20">
        <v>43348</v>
      </c>
      <c r="B104" s="21">
        <v>500</v>
      </c>
      <c r="C104" s="21">
        <f>VLOOKUP(A104,Котировки!СберБ_БО3R_1day_13102017_20102020,5,0)</f>
        <v>100.07</v>
      </c>
      <c r="D104" s="20">
        <f>_xlfn.MAXIFS(Сделки_raw!$A$503:$A$509,Сделки_raw!$A$503:$A$509,"&lt;="&amp;A104)</f>
        <v>43203</v>
      </c>
      <c r="E104" s="22">
        <f t="shared" si="5"/>
        <v>3.1780821917808217</v>
      </c>
      <c r="F104" s="22">
        <f t="shared" si="6"/>
        <v>-516240.41095890402</v>
      </c>
      <c r="G104" s="22">
        <f t="shared" si="8"/>
        <v>770</v>
      </c>
      <c r="H104" s="22">
        <f>IF(A104=D104, 'Свод табл'!G104*'Свод табл'!$M$5, 0)</f>
        <v>0</v>
      </c>
      <c r="I104" s="22">
        <f t="shared" si="7"/>
        <v>-516240.41095890402</v>
      </c>
      <c r="J104" s="22">
        <f t="shared" si="9"/>
        <v>-473316.32636100205</v>
      </c>
    </row>
    <row r="105" spans="1:10" x14ac:dyDescent="0.2">
      <c r="A105" s="20">
        <v>43349</v>
      </c>
      <c r="B105" s="21">
        <v>0</v>
      </c>
      <c r="C105" s="21">
        <f>VLOOKUP(A105,Котировки!СберБ_БО3R_1day_13102017_20102020,5,0)</f>
        <v>100.22</v>
      </c>
      <c r="D105" s="20">
        <f>_xlfn.MAXIFS(Сделки_raw!$A$503:$A$509,Сделки_raw!$A$503:$A$509,"&lt;="&amp;A105)</f>
        <v>43203</v>
      </c>
      <c r="E105" s="22">
        <f t="shared" si="5"/>
        <v>3.2</v>
      </c>
      <c r="F105" s="22">
        <f t="shared" si="6"/>
        <v>0</v>
      </c>
      <c r="G105" s="22">
        <f t="shared" si="8"/>
        <v>770</v>
      </c>
      <c r="H105" s="22">
        <f>IF(A105=D105, 'Свод табл'!G105*'Свод табл'!$M$5, 0)</f>
        <v>0</v>
      </c>
      <c r="I105" s="22">
        <f t="shared" si="7"/>
        <v>0</v>
      </c>
      <c r="J105" s="22">
        <f t="shared" si="9"/>
        <v>0</v>
      </c>
    </row>
    <row r="106" spans="1:10" x14ac:dyDescent="0.2">
      <c r="A106" s="20">
        <v>43350</v>
      </c>
      <c r="B106" s="21">
        <v>80</v>
      </c>
      <c r="C106" s="21">
        <f>VLOOKUP(A106,Котировки!СберБ_БО3R_1day_13102017_20102020,5,0)</f>
        <v>99.77</v>
      </c>
      <c r="D106" s="20">
        <f>_xlfn.MAXIFS(Сделки_raw!$A$503:$A$509,Сделки_raw!$A$503:$A$509,"&lt;="&amp;A106)</f>
        <v>43203</v>
      </c>
      <c r="E106" s="22">
        <f t="shared" si="5"/>
        <v>3.2219178082191782</v>
      </c>
      <c r="F106" s="22">
        <f t="shared" si="6"/>
        <v>-82393.53424657532</v>
      </c>
      <c r="G106" s="22">
        <f t="shared" si="8"/>
        <v>850</v>
      </c>
      <c r="H106" s="22">
        <f>IF(A106=D106, 'Свод табл'!G106*'Свод табл'!$M$5, 0)</f>
        <v>0</v>
      </c>
      <c r="I106" s="22">
        <f t="shared" si="7"/>
        <v>-82393.53424657532</v>
      </c>
      <c r="J106" s="22">
        <f t="shared" si="9"/>
        <v>-75502.622265026599</v>
      </c>
    </row>
    <row r="107" spans="1:10" x14ac:dyDescent="0.2">
      <c r="A107" s="20">
        <v>43355</v>
      </c>
      <c r="B107" s="21">
        <v>690</v>
      </c>
      <c r="C107" s="21">
        <f>VLOOKUP(A107,Котировки!СберБ_БО3R_1day_13102017_20102020,5,0)</f>
        <v>99.7</v>
      </c>
      <c r="D107" s="20">
        <f>_xlfn.MAXIFS(Сделки_raw!$A$503:$A$509,Сделки_raw!$A$503:$A$509,"&lt;="&amp;A107)</f>
        <v>43203</v>
      </c>
      <c r="E107" s="22">
        <f t="shared" si="5"/>
        <v>3.3315068493150681</v>
      </c>
      <c r="F107" s="22">
        <f t="shared" si="6"/>
        <v>-710917.39726027392</v>
      </c>
      <c r="G107" s="22">
        <f t="shared" si="8"/>
        <v>1540</v>
      </c>
      <c r="H107" s="22">
        <f>IF(A107=D107, 'Свод табл'!G107*'Свод табл'!$M$5, 0)</f>
        <v>0</v>
      </c>
      <c r="I107" s="22">
        <f t="shared" si="7"/>
        <v>-710917.39726027392</v>
      </c>
      <c r="J107" s="22">
        <f t="shared" si="9"/>
        <v>-650596.29369088809</v>
      </c>
    </row>
    <row r="108" spans="1:10" x14ac:dyDescent="0.2">
      <c r="A108" s="20">
        <v>43357</v>
      </c>
      <c r="B108" s="21">
        <v>-1060</v>
      </c>
      <c r="C108" s="21">
        <f>VLOOKUP(A108,Котировки!СберБ_БО3R_1day_13102017_20102020,5,0)</f>
        <v>99.76</v>
      </c>
      <c r="D108" s="20">
        <f>_xlfn.MAXIFS(Сделки_raw!$A$503:$A$509,Сделки_raw!$A$503:$A$509,"&lt;="&amp;A108)</f>
        <v>43203</v>
      </c>
      <c r="E108" s="22">
        <f t="shared" si="5"/>
        <v>3.3753424657534246</v>
      </c>
      <c r="F108" s="22">
        <f t="shared" si="6"/>
        <v>1093234.6301369863</v>
      </c>
      <c r="G108" s="22">
        <f t="shared" si="8"/>
        <v>480</v>
      </c>
      <c r="H108" s="22">
        <f>IF(A108=D108, 'Свод табл'!G108*'Свод табл'!$M$5, 0)</f>
        <v>0</v>
      </c>
      <c r="I108" s="22">
        <f t="shared" si="7"/>
        <v>1093234.6301369863</v>
      </c>
      <c r="J108" s="22">
        <f t="shared" si="9"/>
        <v>999942.98674758954</v>
      </c>
    </row>
    <row r="109" spans="1:10" x14ac:dyDescent="0.2">
      <c r="A109" s="20">
        <v>43360</v>
      </c>
      <c r="B109" s="21">
        <v>0</v>
      </c>
      <c r="C109" s="21">
        <f>VLOOKUP(A109,Котировки!СберБ_БО3R_1day_13102017_20102020,5,0)</f>
        <v>99.8</v>
      </c>
      <c r="D109" s="20">
        <f>_xlfn.MAXIFS(Сделки_raw!$A$503:$A$509,Сделки_raw!$A$503:$A$509,"&lt;="&amp;A109)</f>
        <v>43203</v>
      </c>
      <c r="E109" s="22">
        <f t="shared" si="5"/>
        <v>3.441095890410959</v>
      </c>
      <c r="F109" s="22">
        <f t="shared" si="6"/>
        <v>0</v>
      </c>
      <c r="G109" s="22">
        <f t="shared" si="8"/>
        <v>480</v>
      </c>
      <c r="H109" s="22">
        <f>IF(A109=D109, 'Свод табл'!G109*'Свод табл'!$M$5, 0)</f>
        <v>0</v>
      </c>
      <c r="I109" s="22">
        <f t="shared" si="7"/>
        <v>0</v>
      </c>
      <c r="J109" s="22">
        <f t="shared" si="9"/>
        <v>0</v>
      </c>
    </row>
    <row r="110" spans="1:10" x14ac:dyDescent="0.2">
      <c r="A110" s="20">
        <v>43361</v>
      </c>
      <c r="B110" s="21">
        <v>400</v>
      </c>
      <c r="C110" s="21">
        <f>VLOOKUP(A110,Котировки!СберБ_БО3R_1day_13102017_20102020,5,0)</f>
        <v>99.8</v>
      </c>
      <c r="D110" s="20">
        <f>_xlfn.MAXIFS(Сделки_raw!$A$503:$A$509,Сделки_raw!$A$503:$A$509,"&lt;="&amp;A110)</f>
        <v>43203</v>
      </c>
      <c r="E110" s="22">
        <f t="shared" si="5"/>
        <v>3.4630136986301374</v>
      </c>
      <c r="F110" s="22">
        <f t="shared" si="6"/>
        <v>-413052.05479452049</v>
      </c>
      <c r="G110" s="22">
        <f t="shared" si="8"/>
        <v>880</v>
      </c>
      <c r="H110" s="22">
        <f>IF(A110=D110, 'Свод табл'!G110*'Свод табл'!$M$5, 0)</f>
        <v>0</v>
      </c>
      <c r="I110" s="22">
        <f t="shared" si="7"/>
        <v>-413052.05479452049</v>
      </c>
      <c r="J110" s="22">
        <f t="shared" si="9"/>
        <v>-377403.11211380438</v>
      </c>
    </row>
    <row r="111" spans="1:10" x14ac:dyDescent="0.2">
      <c r="A111" s="20">
        <v>43364</v>
      </c>
      <c r="B111" s="21">
        <v>640</v>
      </c>
      <c r="C111" s="21">
        <f>VLOOKUP(A111,Котировки!СберБ_БО3R_1day_13102017_20102020,5,0)</f>
        <v>100.15</v>
      </c>
      <c r="D111" s="20">
        <f>_xlfn.MAXIFS(Сделки_raw!$A$503:$A$509,Сделки_raw!$A$503:$A$509,"&lt;="&amp;A111)</f>
        <v>43203</v>
      </c>
      <c r="E111" s="22">
        <f t="shared" si="5"/>
        <v>3.5287671232876709</v>
      </c>
      <c r="F111" s="22">
        <f t="shared" si="6"/>
        <v>-663544.10958904121</v>
      </c>
      <c r="G111" s="22">
        <f t="shared" si="8"/>
        <v>1520</v>
      </c>
      <c r="H111" s="22">
        <f>IF(A111=D111, 'Свод табл'!G111*'Свод табл'!$M$5, 0)</f>
        <v>0</v>
      </c>
      <c r="I111" s="22">
        <f t="shared" si="7"/>
        <v>-663544.10958904121</v>
      </c>
      <c r="J111" s="22">
        <f t="shared" si="9"/>
        <v>-605793.50405155413</v>
      </c>
    </row>
    <row r="112" spans="1:10" x14ac:dyDescent="0.2">
      <c r="A112" s="20">
        <v>43367</v>
      </c>
      <c r="B112" s="21">
        <v>-1300</v>
      </c>
      <c r="C112" s="21">
        <f>VLOOKUP(A112,Котировки!СберБ_БО3R_1day_13102017_20102020,5,0)</f>
        <v>100.2</v>
      </c>
      <c r="D112" s="20">
        <f>_xlfn.MAXIFS(Сделки_raw!$A$503:$A$509,Сделки_raw!$A$503:$A$509,"&lt;="&amp;A112)</f>
        <v>43203</v>
      </c>
      <c r="E112" s="22">
        <f t="shared" si="5"/>
        <v>3.5945205479452054</v>
      </c>
      <c r="F112" s="22">
        <f t="shared" si="6"/>
        <v>1349328.7671232878</v>
      </c>
      <c r="G112" s="22">
        <f t="shared" si="8"/>
        <v>220</v>
      </c>
      <c r="H112" s="22">
        <f>IF(A112=D112, 'Свод табл'!G112*'Свод табл'!$M$5, 0)</f>
        <v>0</v>
      </c>
      <c r="I112" s="22">
        <f t="shared" si="7"/>
        <v>1349328.7671232878</v>
      </c>
      <c r="J112" s="22">
        <f t="shared" si="9"/>
        <v>1230911.1821403061</v>
      </c>
    </row>
    <row r="113" spans="1:11" x14ac:dyDescent="0.2">
      <c r="A113" s="20">
        <v>43368</v>
      </c>
      <c r="B113" s="21">
        <v>60</v>
      </c>
      <c r="C113" s="21">
        <f>VLOOKUP(A113,Котировки!СберБ_БО3R_1day_13102017_20102020,5,0)</f>
        <v>100.2</v>
      </c>
      <c r="D113" s="20">
        <f>_xlfn.MAXIFS(Сделки_raw!$A$503:$A$509,Сделки_raw!$A$503:$A$509,"&lt;="&amp;A113)</f>
        <v>43203</v>
      </c>
      <c r="E113" s="22">
        <f t="shared" si="5"/>
        <v>3.6164383561643838</v>
      </c>
      <c r="F113" s="22">
        <f t="shared" si="6"/>
        <v>-62289.863013698625</v>
      </c>
      <c r="G113" s="22">
        <f t="shared" si="8"/>
        <v>280</v>
      </c>
      <c r="H113" s="22">
        <f>IF(A113=D113, 'Свод табл'!G113*'Свод табл'!$M$5, 0)</f>
        <v>0</v>
      </c>
      <c r="I113" s="22">
        <f t="shared" si="7"/>
        <v>-62289.863013698625</v>
      </c>
      <c r="J113" s="22">
        <f t="shared" si="9"/>
        <v>-56808.199039966363</v>
      </c>
    </row>
    <row r="114" spans="1:11" x14ac:dyDescent="0.2">
      <c r="A114" s="20">
        <v>43371</v>
      </c>
      <c r="B114" s="21">
        <v>850</v>
      </c>
      <c r="C114" s="21">
        <f>VLOOKUP(A114,Котировки!СберБ_БО3R_1day_13102017_20102020,5,0)</f>
        <v>100.26</v>
      </c>
      <c r="D114" s="20">
        <f>_xlfn.MAXIFS(Сделки_raw!$A$503:$A$509,Сделки_raw!$A$503:$A$509,"&lt;="&amp;A114)</f>
        <v>43203</v>
      </c>
      <c r="E114" s="22">
        <f t="shared" si="5"/>
        <v>3.6821917808219182</v>
      </c>
      <c r="F114" s="22">
        <f t="shared" si="6"/>
        <v>-883508.6301369865</v>
      </c>
      <c r="G114" s="22">
        <f t="shared" si="8"/>
        <v>1130</v>
      </c>
      <c r="H114" s="22">
        <f>IF(A114=D114, 'Свод табл'!G114*'Свод табл'!$M$5, 0)</f>
        <v>0</v>
      </c>
      <c r="I114" s="22">
        <f t="shared" si="7"/>
        <v>-883508.6301369865</v>
      </c>
      <c r="J114" s="22">
        <f t="shared" si="9"/>
        <v>-805116.19999235426</v>
      </c>
    </row>
    <row r="115" spans="1:11" x14ac:dyDescent="0.2">
      <c r="A115" s="20">
        <v>43378</v>
      </c>
      <c r="B115" s="21">
        <v>-900</v>
      </c>
      <c r="C115" s="21">
        <f>VLOOKUP(A115,Котировки!СберБ_БО3R_1day_13102017_20102020,5,0)</f>
        <v>100.5</v>
      </c>
      <c r="D115" s="20">
        <f>_xlfn.MAXIFS(Сделки_raw!$A$503:$A$509,Сделки_raw!$A$503:$A$509,"&lt;="&amp;A115)</f>
        <v>43203</v>
      </c>
      <c r="E115" s="22">
        <f t="shared" si="5"/>
        <v>3.8356164383561646</v>
      </c>
      <c r="F115" s="22">
        <f t="shared" si="6"/>
        <v>939020.54794520547</v>
      </c>
      <c r="G115" s="22">
        <f t="shared" si="8"/>
        <v>230</v>
      </c>
      <c r="H115" s="22">
        <f>IF(A115=D115, 'Свод табл'!G115*'Свод табл'!$M$5, 0)</f>
        <v>0</v>
      </c>
      <c r="I115" s="22">
        <f t="shared" si="7"/>
        <v>939020.54794520547</v>
      </c>
      <c r="J115" s="22">
        <f t="shared" si="9"/>
        <v>854113.96028868912</v>
      </c>
    </row>
    <row r="116" spans="1:11" x14ac:dyDescent="0.2">
      <c r="A116" s="20">
        <v>43382</v>
      </c>
      <c r="B116" s="21">
        <v>50</v>
      </c>
      <c r="C116" s="21">
        <f>VLOOKUP(A116,Котировки!СберБ_БО3R_1day_13102017_20102020,5,0)</f>
        <v>100.49</v>
      </c>
      <c r="D116" s="20">
        <f>_xlfn.MAXIFS(Сделки_raw!$A$503:$A$509,Сделки_raw!$A$503:$A$509,"&lt;="&amp;A116)</f>
        <v>43203</v>
      </c>
      <c r="E116" s="22">
        <f t="shared" si="5"/>
        <v>3.9232876712328766</v>
      </c>
      <c r="F116" s="22">
        <f t="shared" si="6"/>
        <v>-52206.643835616429</v>
      </c>
      <c r="G116" s="22">
        <f t="shared" si="8"/>
        <v>280</v>
      </c>
      <c r="H116" s="22">
        <f>IF(A116=D116, 'Свод табл'!G116*'Свод табл'!$M$5, 0)</f>
        <v>0</v>
      </c>
      <c r="I116" s="22">
        <f t="shared" si="7"/>
        <v>-52206.643835616429</v>
      </c>
      <c r="J116" s="22">
        <f t="shared" si="9"/>
        <v>-47435.701910365162</v>
      </c>
    </row>
    <row r="117" spans="1:11" x14ac:dyDescent="0.2">
      <c r="A117" s="20">
        <v>43383</v>
      </c>
      <c r="B117" s="21">
        <v>-20</v>
      </c>
      <c r="C117" s="21">
        <f>VLOOKUP(A117,Котировки!СберБ_БО3R_1day_13102017_20102020,5,0)</f>
        <v>100.11</v>
      </c>
      <c r="D117" s="20">
        <f>_xlfn.MAXIFS(Сделки_raw!$A$503:$A$509,Сделки_raw!$A$503:$A$509,"&lt;="&amp;A117)</f>
        <v>43203</v>
      </c>
      <c r="E117" s="22">
        <f t="shared" si="5"/>
        <v>3.9452054794520546</v>
      </c>
      <c r="F117" s="22">
        <f t="shared" si="6"/>
        <v>20811.04109589041</v>
      </c>
      <c r="G117" s="22">
        <f t="shared" si="8"/>
        <v>260</v>
      </c>
      <c r="H117" s="22">
        <f>IF(A117=D117, 'Свод табл'!G117*'Свод табл'!$M$5, 0)</f>
        <v>0</v>
      </c>
      <c r="I117" s="22">
        <f t="shared" si="7"/>
        <v>20811.04109589041</v>
      </c>
      <c r="J117" s="22">
        <f t="shared" si="9"/>
        <v>18904.189887325134</v>
      </c>
    </row>
    <row r="118" spans="1:11" x14ac:dyDescent="0.2">
      <c r="A118" s="20">
        <v>43384</v>
      </c>
      <c r="B118" s="21">
        <v>540</v>
      </c>
      <c r="C118" s="21">
        <f>VLOOKUP(A118,Котировки!СберБ_БО3R_1day_13102017_20102020,5,0)</f>
        <v>100.2</v>
      </c>
      <c r="D118" s="20">
        <f>_xlfn.MAXIFS(Сделки_raw!$A$503:$A$509,Сделки_raw!$A$503:$A$509,"&lt;="&amp;A118)</f>
        <v>43203</v>
      </c>
      <c r="E118" s="22">
        <f t="shared" si="5"/>
        <v>3.967123287671233</v>
      </c>
      <c r="F118" s="22">
        <f t="shared" si="6"/>
        <v>-562502.46575342468</v>
      </c>
      <c r="G118" s="22">
        <f t="shared" si="8"/>
        <v>800</v>
      </c>
      <c r="H118" s="22">
        <f>IF(A118=D118, 'Свод табл'!G118*'Свод табл'!$M$5, 0)</f>
        <v>0</v>
      </c>
      <c r="I118" s="22">
        <f t="shared" si="7"/>
        <v>-562502.46575342468</v>
      </c>
      <c r="J118" s="22">
        <f t="shared" si="9"/>
        <v>-510826.4808122745</v>
      </c>
      <c r="K118">
        <f>E118*M5</f>
        <v>158.24854794520547</v>
      </c>
    </row>
    <row r="119" spans="1:11" x14ac:dyDescent="0.2">
      <c r="A119" s="20">
        <v>43385</v>
      </c>
      <c r="B119" s="21">
        <v>-20</v>
      </c>
      <c r="C119" s="23">
        <f>VLOOKUP(A119,Котировки!СберБ_БО3R_1day_13102017_20102020,5,0)</f>
        <v>99.98</v>
      </c>
      <c r="D119" s="20">
        <f>_xlfn.MAXIFS(Сделки_raw!$A$503:$A$509,Сделки_raw!$A$503:$A$509,"&lt;="&amp;A119)</f>
        <v>43385</v>
      </c>
      <c r="E119" s="22">
        <f t="shared" si="5"/>
        <v>0</v>
      </c>
      <c r="F119" s="22">
        <f t="shared" si="6"/>
        <v>19996</v>
      </c>
      <c r="G119" s="22">
        <f t="shared" si="8"/>
        <v>780</v>
      </c>
      <c r="H119" s="22">
        <f>IF(A119=D119, 'Свод табл'!G119*'Свод табл'!$M$5, 0)</f>
        <v>31114.2</v>
      </c>
      <c r="I119" s="22">
        <f t="shared" si="7"/>
        <v>51110.2</v>
      </c>
      <c r="J119" s="22">
        <f t="shared" si="9"/>
        <v>46402.487285339666</v>
      </c>
    </row>
    <row r="120" spans="1:11" x14ac:dyDescent="0.2">
      <c r="A120" s="20">
        <v>43388</v>
      </c>
      <c r="B120" s="21">
        <v>80</v>
      </c>
      <c r="C120" s="21">
        <f>VLOOKUP(A120,Котировки!СберБ_БО3R_1day_13102017_20102020,5,0)</f>
        <v>100.1</v>
      </c>
      <c r="D120" s="20">
        <f>_xlfn.MAXIFS(Сделки_raw!$A$503:$A$509,Сделки_raw!$A$503:$A$509,"&lt;="&amp;A120)</f>
        <v>43385</v>
      </c>
      <c r="E120" s="22">
        <f t="shared" si="5"/>
        <v>6.5753424657534254E-2</v>
      </c>
      <c r="F120" s="22">
        <f t="shared" si="6"/>
        <v>-80132.602739726019</v>
      </c>
      <c r="G120" s="22">
        <f t="shared" si="8"/>
        <v>860</v>
      </c>
      <c r="H120" s="22">
        <f>IF(A120=D120, 'Свод табл'!G120*'Свод табл'!$M$5, 0)</f>
        <v>0</v>
      </c>
      <c r="I120" s="22">
        <f t="shared" si="7"/>
        <v>-80132.602739726019</v>
      </c>
      <c r="J120" s="22">
        <f t="shared" si="9"/>
        <v>-72693.746603358697</v>
      </c>
    </row>
    <row r="121" spans="1:11" x14ac:dyDescent="0.2">
      <c r="A121" s="20">
        <v>43392</v>
      </c>
      <c r="B121" s="21">
        <v>-640</v>
      </c>
      <c r="C121" s="21">
        <f>VLOOKUP(A121,Котировки!СберБ_БО3R_1day_13102017_20102020,5,0)</f>
        <v>100.47</v>
      </c>
      <c r="D121" s="20">
        <f>_xlfn.MAXIFS(Сделки_raw!$A$503:$A$509,Сделки_raw!$A$503:$A$509,"&lt;="&amp;A121)</f>
        <v>43385</v>
      </c>
      <c r="E121" s="22">
        <f t="shared" si="5"/>
        <v>0.15342465753424658</v>
      </c>
      <c r="F121" s="22">
        <f t="shared" si="6"/>
        <v>643989.91780821909</v>
      </c>
      <c r="G121" s="22">
        <f t="shared" si="8"/>
        <v>220</v>
      </c>
      <c r="H121" s="22">
        <f>IF(A121=D121, 'Свод табл'!G121*'Свод табл'!$M$5, 0)</f>
        <v>0</v>
      </c>
      <c r="I121" s="22">
        <f t="shared" si="7"/>
        <v>643989.91780821909</v>
      </c>
      <c r="J121" s="22">
        <f t="shared" si="9"/>
        <v>583587.12711502414</v>
      </c>
    </row>
    <row r="122" spans="1:11" x14ac:dyDescent="0.2">
      <c r="A122" s="20">
        <v>43397</v>
      </c>
      <c r="B122" s="21">
        <v>370</v>
      </c>
      <c r="C122" s="21">
        <f>VLOOKUP(A122,Котировки!СберБ_БО3R_1day_13102017_20102020,5,0)</f>
        <v>100.3</v>
      </c>
      <c r="D122" s="20">
        <f>_xlfn.MAXIFS(Сделки_raw!$A$503:$A$509,Сделки_raw!$A$503:$A$509,"&lt;="&amp;A122)</f>
        <v>43385</v>
      </c>
      <c r="E122" s="22">
        <f t="shared" si="5"/>
        <v>0.26301369863013702</v>
      </c>
      <c r="F122" s="22">
        <f t="shared" si="6"/>
        <v>-372083.15068493143</v>
      </c>
      <c r="G122" s="22">
        <f t="shared" si="8"/>
        <v>590</v>
      </c>
      <c r="H122" s="22">
        <f>IF(A122=D122, 'Свод табл'!G122*'Свод табл'!$M$5, 0)</f>
        <v>0</v>
      </c>
      <c r="I122" s="22">
        <f t="shared" si="7"/>
        <v>-372083.15068493143</v>
      </c>
      <c r="J122" s="22">
        <f t="shared" si="9"/>
        <v>-336736.48865505139</v>
      </c>
    </row>
    <row r="123" spans="1:11" x14ac:dyDescent="0.2">
      <c r="A123" s="20">
        <v>43399</v>
      </c>
      <c r="B123" s="21">
        <v>-340</v>
      </c>
      <c r="C123" s="21">
        <f>VLOOKUP(A123,Котировки!СберБ_БО3R_1day_13102017_20102020,5,0)</f>
        <v>100.35</v>
      </c>
      <c r="D123" s="20">
        <f>_xlfn.MAXIFS(Сделки_raw!$A$503:$A$509,Сделки_raw!$A$503:$A$509,"&lt;="&amp;A123)</f>
        <v>43385</v>
      </c>
      <c r="E123" s="22">
        <f t="shared" si="5"/>
        <v>0.30684931506849317</v>
      </c>
      <c r="F123" s="22">
        <f t="shared" si="6"/>
        <v>342233.28767123283</v>
      </c>
      <c r="G123" s="22">
        <f t="shared" si="8"/>
        <v>250</v>
      </c>
      <c r="H123" s="22">
        <f>IF(A123=D123, 'Свод табл'!G123*'Свод табл'!$M$5, 0)</f>
        <v>0</v>
      </c>
      <c r="I123" s="22">
        <f t="shared" si="7"/>
        <v>342233.28767123283</v>
      </c>
      <c r="J123" s="22">
        <f t="shared" si="9"/>
        <v>309557.86317409185</v>
      </c>
    </row>
    <row r="124" spans="1:11" x14ac:dyDescent="0.2">
      <c r="A124" s="20">
        <v>43402</v>
      </c>
      <c r="B124" s="21">
        <v>720</v>
      </c>
      <c r="C124" s="21">
        <f>VLOOKUP(A124,Котировки!СберБ_БО3R_1day_13102017_20102020,5,0)</f>
        <v>100.24</v>
      </c>
      <c r="D124" s="20">
        <f>_xlfn.MAXIFS(Сделки_raw!$A$503:$A$509,Сделки_raw!$A$503:$A$509,"&lt;="&amp;A124)</f>
        <v>43385</v>
      </c>
      <c r="E124" s="22">
        <f t="shared" si="5"/>
        <v>0.37260273972602742</v>
      </c>
      <c r="F124" s="22">
        <f t="shared" si="6"/>
        <v>-724410.73972602747</v>
      </c>
      <c r="G124" s="22">
        <f t="shared" si="8"/>
        <v>970</v>
      </c>
      <c r="H124" s="22">
        <f>IF(A124=D124, 'Свод табл'!G124*'Свод табл'!$M$5, 0)</f>
        <v>0</v>
      </c>
      <c r="I124" s="22">
        <f t="shared" si="7"/>
        <v>-724410.73972602747</v>
      </c>
      <c r="J124" s="22">
        <f t="shared" si="9"/>
        <v>-654724.50325388601</v>
      </c>
    </row>
    <row r="125" spans="1:11" x14ac:dyDescent="0.2">
      <c r="A125" s="20">
        <v>43403</v>
      </c>
      <c r="B125" s="21">
        <v>-180</v>
      </c>
      <c r="C125" s="21">
        <f>VLOOKUP(A125,Котировки!СберБ_БО3R_1day_13102017_20102020,5,0)</f>
        <v>100.42</v>
      </c>
      <c r="D125" s="20">
        <f>_xlfn.MAXIFS(Сделки_raw!$A$503:$A$509,Сделки_raw!$A$503:$A$509,"&lt;="&amp;A125)</f>
        <v>43385</v>
      </c>
      <c r="E125" s="22">
        <f t="shared" si="5"/>
        <v>0.39452054794520547</v>
      </c>
      <c r="F125" s="22">
        <f t="shared" si="6"/>
        <v>181466.13698630137</v>
      </c>
      <c r="G125" s="22">
        <f t="shared" si="8"/>
        <v>790</v>
      </c>
      <c r="H125" s="22">
        <f>IF(A125=D125, 'Свод табл'!G125*'Свод табл'!$M$5, 0)</f>
        <v>0</v>
      </c>
      <c r="I125" s="22">
        <f t="shared" si="7"/>
        <v>181466.13698630137</v>
      </c>
      <c r="J125" s="22">
        <f t="shared" si="9"/>
        <v>163966.08099454618</v>
      </c>
    </row>
    <row r="126" spans="1:11" x14ac:dyDescent="0.2">
      <c r="A126" s="20">
        <v>43406</v>
      </c>
      <c r="B126" s="21">
        <v>410</v>
      </c>
      <c r="C126" s="21">
        <f>VLOOKUP(A126,Котировки!СберБ_БО3R_1day_13102017_20102020,5,0)</f>
        <v>100.5</v>
      </c>
      <c r="D126" s="20">
        <f>_xlfn.MAXIFS(Сделки_raw!$A$503:$A$509,Сделки_raw!$A$503:$A$509,"&lt;="&amp;A126)</f>
        <v>43385</v>
      </c>
      <c r="E126" s="22">
        <f t="shared" si="5"/>
        <v>0.46027397260273978</v>
      </c>
      <c r="F126" s="22">
        <f t="shared" si="6"/>
        <v>-413937.12328767125</v>
      </c>
      <c r="G126" s="22">
        <f t="shared" si="8"/>
        <v>1200</v>
      </c>
      <c r="H126" s="22">
        <f>IF(A126=D126, 'Свод табл'!G126*'Свод табл'!$M$5, 0)</f>
        <v>0</v>
      </c>
      <c r="I126" s="22">
        <f t="shared" si="7"/>
        <v>-413937.12328767125</v>
      </c>
      <c r="J126" s="22">
        <f t="shared" si="9"/>
        <v>-373720.50180552201</v>
      </c>
    </row>
    <row r="127" spans="1:11" x14ac:dyDescent="0.2">
      <c r="A127" s="20">
        <v>43410</v>
      </c>
      <c r="B127" s="21">
        <v>610</v>
      </c>
      <c r="C127" s="21">
        <f>VLOOKUP(A127,Котировки!СберБ_БО3R_1day_13102017_20102020,5,0)</f>
        <v>100.44</v>
      </c>
      <c r="D127" s="20">
        <f>_xlfn.MAXIFS(Сделки_raw!$A$503:$A$509,Сделки_raw!$A$503:$A$509,"&lt;="&amp;A127)</f>
        <v>43385</v>
      </c>
      <c r="E127" s="22">
        <f t="shared" si="5"/>
        <v>0.54794520547945202</v>
      </c>
      <c r="F127" s="22">
        <f t="shared" si="6"/>
        <v>-616026.46575342468</v>
      </c>
      <c r="G127" s="22">
        <f t="shared" si="8"/>
        <v>1810</v>
      </c>
      <c r="H127" s="22">
        <f>IF(A127=D127, 'Свод табл'!G127*'Свод табл'!$M$5, 0)</f>
        <v>0</v>
      </c>
      <c r="I127" s="22">
        <f t="shared" si="7"/>
        <v>-616026.46575342468</v>
      </c>
      <c r="J127" s="22">
        <f t="shared" si="9"/>
        <v>-555585.30275485094</v>
      </c>
    </row>
    <row r="128" spans="1:11" x14ac:dyDescent="0.2">
      <c r="A128" s="20">
        <v>43412</v>
      </c>
      <c r="B128" s="21">
        <v>690</v>
      </c>
      <c r="C128" s="21">
        <f>VLOOKUP(A128,Котировки!СберБ_БО3R_1day_13102017_20102020,5,0)</f>
        <v>100.3</v>
      </c>
      <c r="D128" s="20">
        <f>_xlfn.MAXIFS(Сделки_raw!$A$503:$A$509,Сделки_raw!$A$503:$A$509,"&lt;="&amp;A128)</f>
        <v>43385</v>
      </c>
      <c r="E128" s="22">
        <f t="shared" si="5"/>
        <v>0.59178082191780823</v>
      </c>
      <c r="F128" s="22">
        <f t="shared" si="6"/>
        <v>-696153.28767123295</v>
      </c>
      <c r="G128" s="22">
        <f t="shared" si="8"/>
        <v>2500</v>
      </c>
      <c r="H128" s="22">
        <f>IF(A128=D128, 'Свод табл'!G128*'Свод табл'!$M$5, 0)</f>
        <v>0</v>
      </c>
      <c r="I128" s="22">
        <f t="shared" si="7"/>
        <v>-696153.28767123295</v>
      </c>
      <c r="J128" s="22">
        <f t="shared" si="9"/>
        <v>-627517.25486161956</v>
      </c>
    </row>
    <row r="129" spans="1:10" x14ac:dyDescent="0.2">
      <c r="A129" s="20">
        <v>43413</v>
      </c>
      <c r="B129" s="21">
        <v>-730</v>
      </c>
      <c r="C129" s="21">
        <f>VLOOKUP(A129,Котировки!СберБ_БО3R_1day_13102017_20102020,5,0)</f>
        <v>100.45</v>
      </c>
      <c r="D129" s="20">
        <f>_xlfn.MAXIFS(Сделки_raw!$A$503:$A$509,Сделки_raw!$A$503:$A$509,"&lt;="&amp;A129)</f>
        <v>43385</v>
      </c>
      <c r="E129" s="22">
        <f t="shared" si="5"/>
        <v>0.61369863013698633</v>
      </c>
      <c r="F129" s="22">
        <f t="shared" si="6"/>
        <v>737765</v>
      </c>
      <c r="G129" s="22">
        <f t="shared" si="8"/>
        <v>1770</v>
      </c>
      <c r="H129" s="22">
        <f>IF(A129=D129, 'Свод табл'!G129*'Свод табл'!$M$5, 0)</f>
        <v>0</v>
      </c>
      <c r="I129" s="22">
        <f t="shared" si="7"/>
        <v>737765</v>
      </c>
      <c r="J129" s="22">
        <f t="shared" si="9"/>
        <v>664849.81117263902</v>
      </c>
    </row>
    <row r="130" spans="1:10" x14ac:dyDescent="0.2">
      <c r="A130" s="20">
        <v>43420</v>
      </c>
      <c r="B130" s="21">
        <v>-710</v>
      </c>
      <c r="C130" s="21">
        <f>VLOOKUP(A130,Котировки!СберБ_БО3R_1day_13102017_20102020,5,0)</f>
        <v>100.29</v>
      </c>
      <c r="D130" s="20">
        <f>_xlfn.MAXIFS(Сделки_raw!$A$503:$A$509,Сделки_raw!$A$503:$A$509,"&lt;="&amp;A130)</f>
        <v>43385</v>
      </c>
      <c r="E130" s="22">
        <f t="shared" si="5"/>
        <v>0.76712328767123283</v>
      </c>
      <c r="F130" s="22">
        <f t="shared" si="6"/>
        <v>717505.57534246577</v>
      </c>
      <c r="G130" s="22">
        <f t="shared" si="8"/>
        <v>1060</v>
      </c>
      <c r="H130" s="22">
        <f>IF(A130=D130, 'Свод табл'!G130*'Свод табл'!$M$5, 0)</f>
        <v>0</v>
      </c>
      <c r="I130" s="22">
        <f t="shared" si="7"/>
        <v>717505.57534246577</v>
      </c>
      <c r="J130" s="22">
        <f t="shared" si="9"/>
        <v>645392.23664500227</v>
      </c>
    </row>
    <row r="131" spans="1:10" x14ac:dyDescent="0.2">
      <c r="A131" s="20">
        <v>43423</v>
      </c>
      <c r="B131" s="21">
        <v>-710</v>
      </c>
      <c r="C131" s="21">
        <f>VLOOKUP(A131,Котировки!СберБ_БО3R_1day_13102017_20102020,5,0)</f>
        <v>100.23</v>
      </c>
      <c r="D131" s="20">
        <f>_xlfn.MAXIFS(Сделки_raw!$A$503:$A$509,Сделки_raw!$A$503:$A$509,"&lt;="&amp;A131)</f>
        <v>43385</v>
      </c>
      <c r="E131" s="22">
        <f t="shared" ref="E131:E194" si="10">$M$2/365*(A131-D131)*100</f>
        <v>0.83287671232876703</v>
      </c>
      <c r="F131" s="22">
        <f t="shared" ref="F131:F194" si="11">((C131+E131)*$M$4/100)*-B131</f>
        <v>717546.42465753434</v>
      </c>
      <c r="G131" s="22">
        <f t="shared" si="8"/>
        <v>350</v>
      </c>
      <c r="H131" s="22">
        <f>IF(A131=D131, 'Свод табл'!G131*'Свод табл'!$M$5, 0)</f>
        <v>0</v>
      </c>
      <c r="I131" s="22">
        <f t="shared" ref="I131:I194" si="12">F131+H131</f>
        <v>717546.42465753434</v>
      </c>
      <c r="J131" s="22">
        <f t="shared" si="9"/>
        <v>644915.15921766986</v>
      </c>
    </row>
    <row r="132" spans="1:10" x14ac:dyDescent="0.2">
      <c r="A132" s="20">
        <v>43426</v>
      </c>
      <c r="B132" s="21">
        <v>750</v>
      </c>
      <c r="C132" s="21">
        <f>VLOOKUP(A132,Котировки!СберБ_БО3R_1day_13102017_20102020,5,0)</f>
        <v>100.2</v>
      </c>
      <c r="D132" s="20">
        <f>_xlfn.MAXIFS(Сделки_raw!$A$503:$A$509,Сделки_raw!$A$503:$A$509,"&lt;="&amp;A132)</f>
        <v>43385</v>
      </c>
      <c r="E132" s="22">
        <f t="shared" si="10"/>
        <v>0.89863013698630134</v>
      </c>
      <c r="F132" s="22">
        <f t="shared" si="11"/>
        <v>-758239.72602739732</v>
      </c>
      <c r="G132" s="22">
        <f t="shared" ref="G132:G195" si="13">B132+G131</f>
        <v>1100</v>
      </c>
      <c r="H132" s="22">
        <f>IF(A132=D132, 'Свод табл'!G132*'Свод табл'!$M$5, 0)</f>
        <v>0</v>
      </c>
      <c r="I132" s="22">
        <f t="shared" si="12"/>
        <v>-758239.72602739732</v>
      </c>
      <c r="J132" s="22">
        <f t="shared" ref="J132:J195" si="14">I132*POWER(1+$M$9,-(A132-$A$2)/365)</f>
        <v>-680946.88704415958</v>
      </c>
    </row>
    <row r="133" spans="1:10" x14ac:dyDescent="0.2">
      <c r="A133" s="20">
        <v>43431</v>
      </c>
      <c r="B133" s="21">
        <v>170</v>
      </c>
      <c r="C133" s="21">
        <f>VLOOKUP(A133,Котировки!СберБ_БО3R_1day_13102017_20102020,5,0)</f>
        <v>100.1</v>
      </c>
      <c r="D133" s="20">
        <f>_xlfn.MAXIFS(Сделки_raw!$A$503:$A$509,Сделки_raw!$A$503:$A$509,"&lt;="&amp;A133)</f>
        <v>43385</v>
      </c>
      <c r="E133" s="22">
        <f t="shared" si="10"/>
        <v>1.0082191780821919</v>
      </c>
      <c r="F133" s="22">
        <f t="shared" si="11"/>
        <v>-171883.9726027397</v>
      </c>
      <c r="G133" s="22">
        <f t="shared" si="13"/>
        <v>1270</v>
      </c>
      <c r="H133" s="22">
        <f>IF(A133=D133, 'Свод табл'!G133*'Свод табл'!$M$5, 0)</f>
        <v>0</v>
      </c>
      <c r="I133" s="22">
        <f t="shared" si="12"/>
        <v>-171883.9726027397</v>
      </c>
      <c r="J133" s="22">
        <f t="shared" si="14"/>
        <v>-154157.84356248315</v>
      </c>
    </row>
    <row r="134" spans="1:10" x14ac:dyDescent="0.2">
      <c r="A134" s="20">
        <v>43433</v>
      </c>
      <c r="B134" s="21">
        <v>-120</v>
      </c>
      <c r="C134" s="21">
        <f>VLOOKUP(A134,Котировки!СберБ_БО3R_1day_13102017_20102020,5,0)</f>
        <v>100.14</v>
      </c>
      <c r="D134" s="20">
        <f>_xlfn.MAXIFS(Сделки_raw!$A$503:$A$509,Сделки_raw!$A$503:$A$509,"&lt;="&amp;A134)</f>
        <v>43385</v>
      </c>
      <c r="E134" s="22">
        <f t="shared" si="10"/>
        <v>1.0520547945205481</v>
      </c>
      <c r="F134" s="22">
        <f t="shared" si="11"/>
        <v>121430.46575342467</v>
      </c>
      <c r="G134" s="22">
        <f t="shared" si="13"/>
        <v>1150</v>
      </c>
      <c r="H134" s="22">
        <f>IF(A134=D134, 'Свод табл'!G134*'Свод табл'!$M$5, 0)</f>
        <v>0</v>
      </c>
      <c r="I134" s="22">
        <f t="shared" si="12"/>
        <v>121430.46575342467</v>
      </c>
      <c r="J134" s="22">
        <f t="shared" si="14"/>
        <v>108849.72109090158</v>
      </c>
    </row>
    <row r="135" spans="1:10" x14ac:dyDescent="0.2">
      <c r="A135" s="20">
        <v>43434</v>
      </c>
      <c r="B135" s="21">
        <v>90</v>
      </c>
      <c r="C135" s="21">
        <f>VLOOKUP(A135,Котировки!СберБ_БО3R_1day_13102017_20102020,5,0)</f>
        <v>100.41</v>
      </c>
      <c r="D135" s="20">
        <f>_xlfn.MAXIFS(Сделки_raw!$A$503:$A$509,Сделки_raw!$A$503:$A$509,"&lt;="&amp;A135)</f>
        <v>43385</v>
      </c>
      <c r="E135" s="22">
        <f t="shared" si="10"/>
        <v>1.0739726027397261</v>
      </c>
      <c r="F135" s="22">
        <f t="shared" si="11"/>
        <v>-91335.57534246576</v>
      </c>
      <c r="G135" s="22">
        <f t="shared" si="13"/>
        <v>1240</v>
      </c>
      <c r="H135" s="22">
        <f>IF(A135=D135, 'Свод табл'!G135*'Свод табл'!$M$5, 0)</f>
        <v>0</v>
      </c>
      <c r="I135" s="22">
        <f t="shared" si="12"/>
        <v>-91335.57534246576</v>
      </c>
      <c r="J135" s="22">
        <f t="shared" si="14"/>
        <v>-81851.065368682262</v>
      </c>
    </row>
    <row r="136" spans="1:10" x14ac:dyDescent="0.2">
      <c r="A136" s="20">
        <v>43438</v>
      </c>
      <c r="B136" s="21">
        <v>-1190</v>
      </c>
      <c r="C136" s="21">
        <f>VLOOKUP(A136,Котировки!СберБ_БО3R_1day_13102017_20102020,5,0)</f>
        <v>100.28</v>
      </c>
      <c r="D136" s="20">
        <f>_xlfn.MAXIFS(Сделки_raw!$A$503:$A$509,Сделки_raw!$A$503:$A$509,"&lt;="&amp;A136)</f>
        <v>43385</v>
      </c>
      <c r="E136" s="22">
        <f t="shared" si="10"/>
        <v>1.1616438356164385</v>
      </c>
      <c r="F136" s="22">
        <f t="shared" si="11"/>
        <v>1207155.5616438356</v>
      </c>
      <c r="G136" s="22">
        <f t="shared" si="13"/>
        <v>50</v>
      </c>
      <c r="H136" s="22">
        <f>IF(A136=D136, 'Свод табл'!G136*'Свод табл'!$M$5, 0)</f>
        <v>0</v>
      </c>
      <c r="I136" s="22">
        <f t="shared" si="12"/>
        <v>1207155.5616438356</v>
      </c>
      <c r="J136" s="22">
        <f t="shared" si="14"/>
        <v>1080653.43675033</v>
      </c>
    </row>
    <row r="137" spans="1:10" x14ac:dyDescent="0.2">
      <c r="A137" s="20">
        <v>43440</v>
      </c>
      <c r="B137" s="21">
        <v>190</v>
      </c>
      <c r="C137" s="21">
        <f>VLOOKUP(A137,Котировки!СберБ_БО3R_1day_13102017_20102020,5,0)</f>
        <v>99.91</v>
      </c>
      <c r="D137" s="20">
        <f>_xlfn.MAXIFS(Сделки_raw!$A$503:$A$509,Сделки_raw!$A$503:$A$509,"&lt;="&amp;A137)</f>
        <v>43385</v>
      </c>
      <c r="E137" s="22">
        <f t="shared" si="10"/>
        <v>1.2054794520547945</v>
      </c>
      <c r="F137" s="22">
        <f t="shared" si="11"/>
        <v>-192119.4109589041</v>
      </c>
      <c r="G137" s="22">
        <f t="shared" si="13"/>
        <v>240</v>
      </c>
      <c r="H137" s="22">
        <f>IF(A137=D137, 'Свод табл'!G137*'Свод табл'!$M$5, 0)</f>
        <v>0</v>
      </c>
      <c r="I137" s="22">
        <f t="shared" si="12"/>
        <v>-192119.4109589041</v>
      </c>
      <c r="J137" s="22">
        <f t="shared" si="14"/>
        <v>-171895.24431803735</v>
      </c>
    </row>
    <row r="138" spans="1:10" x14ac:dyDescent="0.2">
      <c r="A138" s="20">
        <v>43441</v>
      </c>
      <c r="B138" s="21">
        <v>570</v>
      </c>
      <c r="C138" s="21">
        <f>VLOOKUP(A138,Котировки!СберБ_БО3R_1day_13102017_20102020,5,0)</f>
        <v>99.8</v>
      </c>
      <c r="D138" s="20">
        <f>_xlfn.MAXIFS(Сделки_raw!$A$503:$A$509,Сделки_raw!$A$503:$A$509,"&lt;="&amp;A138)</f>
        <v>43385</v>
      </c>
      <c r="E138" s="22">
        <f t="shared" si="10"/>
        <v>1.2273972602739727</v>
      </c>
      <c r="F138" s="22">
        <f t="shared" si="11"/>
        <v>-575856.16438356158</v>
      </c>
      <c r="G138" s="22">
        <f t="shared" si="13"/>
        <v>810</v>
      </c>
      <c r="H138" s="22">
        <f>IF(A138=D138, 'Свод табл'!G138*'Свод табл'!$M$5, 0)</f>
        <v>0</v>
      </c>
      <c r="I138" s="22">
        <f t="shared" si="12"/>
        <v>-575856.16438356158</v>
      </c>
      <c r="J138" s="22">
        <f t="shared" si="14"/>
        <v>-515099.75497096672</v>
      </c>
    </row>
    <row r="139" spans="1:10" x14ac:dyDescent="0.2">
      <c r="A139" s="20">
        <v>43445</v>
      </c>
      <c r="B139" s="21">
        <v>100</v>
      </c>
      <c r="C139" s="21">
        <f>VLOOKUP(A139,Котировки!СберБ_БО3R_1day_13102017_20102020,5,0)</f>
        <v>100.03</v>
      </c>
      <c r="D139" s="20">
        <f>_xlfn.MAXIFS(Сделки_raw!$A$503:$A$509,Сделки_raw!$A$503:$A$509,"&lt;="&amp;A139)</f>
        <v>43385</v>
      </c>
      <c r="E139" s="22">
        <f t="shared" si="10"/>
        <v>1.3150684931506851</v>
      </c>
      <c r="F139" s="22">
        <f t="shared" si="11"/>
        <v>-101345.0684931507</v>
      </c>
      <c r="G139" s="22">
        <f t="shared" si="13"/>
        <v>910</v>
      </c>
      <c r="H139" s="22">
        <f>IF(A139=D139, 'Свод табл'!G139*'Свод табл'!$M$5, 0)</f>
        <v>0</v>
      </c>
      <c r="I139" s="22">
        <f t="shared" si="12"/>
        <v>-101345.0684931507</v>
      </c>
      <c r="J139" s="22">
        <f t="shared" si="14"/>
        <v>-90556.322042211454</v>
      </c>
    </row>
    <row r="140" spans="1:10" x14ac:dyDescent="0.2">
      <c r="A140" s="20">
        <v>43448</v>
      </c>
      <c r="B140" s="21">
        <v>-310</v>
      </c>
      <c r="C140" s="21">
        <f>VLOOKUP(A140,Котировки!СберБ_БО3R_1day_13102017_20102020,5,0)</f>
        <v>99.9</v>
      </c>
      <c r="D140" s="20">
        <f>_xlfn.MAXIFS(Сделки_raw!$A$503:$A$509,Сделки_raw!$A$503:$A$509,"&lt;="&amp;A140)</f>
        <v>43385</v>
      </c>
      <c r="E140" s="22">
        <f t="shared" si="10"/>
        <v>1.3808219178082191</v>
      </c>
      <c r="F140" s="22">
        <f t="shared" si="11"/>
        <v>313970.54794520547</v>
      </c>
      <c r="G140" s="22">
        <f t="shared" si="13"/>
        <v>600</v>
      </c>
      <c r="H140" s="22">
        <f>IF(A140=D140, 'Свод табл'!G140*'Свод табл'!$M$5, 0)</f>
        <v>0</v>
      </c>
      <c r="I140" s="22">
        <f t="shared" si="12"/>
        <v>313970.54794520547</v>
      </c>
      <c r="J140" s="22">
        <f t="shared" si="14"/>
        <v>280323.29503716336</v>
      </c>
    </row>
    <row r="141" spans="1:10" x14ac:dyDescent="0.2">
      <c r="A141" s="20">
        <v>43452</v>
      </c>
      <c r="B141" s="21">
        <v>580</v>
      </c>
      <c r="C141" s="21">
        <f>VLOOKUP(A141,Котировки!СберБ_БО3R_1day_13102017_20102020,5,0)</f>
        <v>99.89</v>
      </c>
      <c r="D141" s="20">
        <f>_xlfn.MAXIFS(Сделки_raw!$A$503:$A$509,Сделки_raw!$A$503:$A$509,"&lt;="&amp;A141)</f>
        <v>43385</v>
      </c>
      <c r="E141" s="22">
        <f t="shared" si="10"/>
        <v>1.4684931506849317</v>
      </c>
      <c r="F141" s="22">
        <f t="shared" si="11"/>
        <v>-587879.26027397264</v>
      </c>
      <c r="G141" s="22">
        <f t="shared" si="13"/>
        <v>1180</v>
      </c>
      <c r="H141" s="22">
        <f>IF(A141=D141, 'Свод табл'!G141*'Свод табл'!$M$5, 0)</f>
        <v>0</v>
      </c>
      <c r="I141" s="22">
        <f t="shared" si="12"/>
        <v>-587879.26027397264</v>
      </c>
      <c r="J141" s="22">
        <f t="shared" si="14"/>
        <v>-524320.99615655921</v>
      </c>
    </row>
    <row r="142" spans="1:10" x14ac:dyDescent="0.2">
      <c r="A142" s="20">
        <v>43453</v>
      </c>
      <c r="B142" s="21">
        <v>720</v>
      </c>
      <c r="C142" s="21">
        <f>VLOOKUP(A142,Котировки!СберБ_БО3R_1day_13102017_20102020,5,0)</f>
        <v>99.98</v>
      </c>
      <c r="D142" s="20">
        <f>_xlfn.MAXIFS(Сделки_raw!$A$503:$A$509,Сделки_raw!$A$503:$A$509,"&lt;="&amp;A142)</f>
        <v>43385</v>
      </c>
      <c r="E142" s="22">
        <f t="shared" si="10"/>
        <v>1.4904109589041097</v>
      </c>
      <c r="F142" s="22">
        <f t="shared" si="11"/>
        <v>-730586.95890410966</v>
      </c>
      <c r="G142" s="22">
        <f t="shared" si="13"/>
        <v>1900</v>
      </c>
      <c r="H142" s="22">
        <f>IF(A142=D142, 'Свод табл'!G142*'Свод табл'!$M$5, 0)</f>
        <v>0</v>
      </c>
      <c r="I142" s="22">
        <f t="shared" si="12"/>
        <v>-730586.95890410966</v>
      </c>
      <c r="J142" s="22">
        <f t="shared" si="14"/>
        <v>-651426.96811447199</v>
      </c>
    </row>
    <row r="143" spans="1:10" x14ac:dyDescent="0.2">
      <c r="A143" s="20">
        <v>43455</v>
      </c>
      <c r="B143" s="21">
        <v>-230</v>
      </c>
      <c r="C143" s="21">
        <f>VLOOKUP(A143,Котировки!СберБ_БО3R_1day_13102017_20102020,5,0)</f>
        <v>100</v>
      </c>
      <c r="D143" s="20">
        <f>_xlfn.MAXIFS(Сделки_raw!$A$503:$A$509,Сделки_raw!$A$503:$A$509,"&lt;="&amp;A143)</f>
        <v>43385</v>
      </c>
      <c r="E143" s="22">
        <f t="shared" si="10"/>
        <v>1.5342465753424657</v>
      </c>
      <c r="F143" s="22">
        <f t="shared" si="11"/>
        <v>233528.76712328769</v>
      </c>
      <c r="G143" s="22">
        <f t="shared" si="13"/>
        <v>1670</v>
      </c>
      <c r="H143" s="22">
        <f>IF(A143=D143, 'Свод табл'!G143*'Свод табл'!$M$5, 0)</f>
        <v>0</v>
      </c>
      <c r="I143" s="22">
        <f t="shared" si="12"/>
        <v>233528.76712328769</v>
      </c>
      <c r="J143" s="22">
        <f t="shared" si="14"/>
        <v>208115.11359712327</v>
      </c>
    </row>
    <row r="144" spans="1:10" x14ac:dyDescent="0.2">
      <c r="A144" s="20">
        <v>43460</v>
      </c>
      <c r="B144" s="21">
        <v>-1560</v>
      </c>
      <c r="C144" s="21">
        <f>VLOOKUP(A144,Котировки!СберБ_БО3R_1day_13102017_20102020,5,0)</f>
        <v>100.25</v>
      </c>
      <c r="D144" s="20">
        <f>_xlfn.MAXIFS(Сделки_raw!$A$503:$A$509,Сделки_raw!$A$503:$A$509,"&lt;="&amp;A144)</f>
        <v>43385</v>
      </c>
      <c r="E144" s="22">
        <f t="shared" si="10"/>
        <v>1.6438356164383563</v>
      </c>
      <c r="F144" s="22">
        <f t="shared" si="11"/>
        <v>1589543.8356164384</v>
      </c>
      <c r="G144" s="22">
        <f t="shared" si="13"/>
        <v>110</v>
      </c>
      <c r="H144" s="22">
        <f>IF(A144=D144, 'Свод табл'!G144*'Свод табл'!$M$5, 0)</f>
        <v>0</v>
      </c>
      <c r="I144" s="22">
        <f t="shared" si="12"/>
        <v>1589543.8356164384</v>
      </c>
      <c r="J144" s="22">
        <f t="shared" si="14"/>
        <v>1414683.4816519248</v>
      </c>
    </row>
    <row r="145" spans="1:10" x14ac:dyDescent="0.2">
      <c r="A145" s="20">
        <v>43468</v>
      </c>
      <c r="B145" s="21">
        <v>250</v>
      </c>
      <c r="C145" s="21">
        <f>VLOOKUP(A145,Котировки!СберБ_БО3R_1day_13102017_20102020,5,0)</f>
        <v>100.4</v>
      </c>
      <c r="D145" s="20">
        <f>_xlfn.MAXIFS(Сделки_raw!$A$503:$A$509,Сделки_raw!$A$503:$A$509,"&lt;="&amp;A145)</f>
        <v>43385</v>
      </c>
      <c r="E145" s="22">
        <f t="shared" si="10"/>
        <v>1.8191780821917809</v>
      </c>
      <c r="F145" s="22">
        <f t="shared" si="11"/>
        <v>-255547.94520547948</v>
      </c>
      <c r="G145" s="22">
        <f t="shared" si="13"/>
        <v>360</v>
      </c>
      <c r="H145" s="22">
        <f>IF(A145=D145, 'Свод табл'!G145*'Свод табл'!$M$5, 0)</f>
        <v>0</v>
      </c>
      <c r="I145" s="22">
        <f t="shared" si="12"/>
        <v>-255547.94520547948</v>
      </c>
      <c r="J145" s="22">
        <f t="shared" si="14"/>
        <v>-226953.47141404127</v>
      </c>
    </row>
    <row r="146" spans="1:10" x14ac:dyDescent="0.2">
      <c r="A146" s="20">
        <v>43474</v>
      </c>
      <c r="B146" s="21">
        <v>50</v>
      </c>
      <c r="C146" s="21">
        <f>VLOOKUP(A146,Котировки!СберБ_БО3R_1day_13102017_20102020,5,0)</f>
        <v>100.15</v>
      </c>
      <c r="D146" s="20">
        <f>_xlfn.MAXIFS(Сделки_raw!$A$503:$A$509,Сделки_raw!$A$503:$A$509,"&lt;="&amp;A146)</f>
        <v>43385</v>
      </c>
      <c r="E146" s="22">
        <f t="shared" si="10"/>
        <v>1.9506849315068495</v>
      </c>
      <c r="F146" s="22">
        <f t="shared" si="11"/>
        <v>-51050.342465753434</v>
      </c>
      <c r="G146" s="22">
        <f t="shared" si="13"/>
        <v>410</v>
      </c>
      <c r="H146" s="22">
        <f>IF(A146=D146, 'Свод табл'!G146*'Свод табл'!$M$5, 0)</f>
        <v>0</v>
      </c>
      <c r="I146" s="22">
        <f t="shared" si="12"/>
        <v>-51050.342465753434</v>
      </c>
      <c r="J146" s="22">
        <f t="shared" si="14"/>
        <v>-45265.919217540861</v>
      </c>
    </row>
    <row r="147" spans="1:10" x14ac:dyDescent="0.2">
      <c r="A147" s="20">
        <v>43476</v>
      </c>
      <c r="B147" s="21">
        <v>-110</v>
      </c>
      <c r="C147" s="21">
        <f>VLOOKUP(A147,Котировки!СберБ_БО3R_1day_13102017_20102020,5,0)</f>
        <v>100.3</v>
      </c>
      <c r="D147" s="20">
        <f>_xlfn.MAXIFS(Сделки_raw!$A$503:$A$509,Сделки_raw!$A$503:$A$509,"&lt;="&amp;A147)</f>
        <v>43385</v>
      </c>
      <c r="E147" s="22">
        <f t="shared" si="10"/>
        <v>1.9945205479452055</v>
      </c>
      <c r="F147" s="22">
        <f t="shared" si="11"/>
        <v>112523.97260273971</v>
      </c>
      <c r="G147" s="22">
        <f t="shared" si="13"/>
        <v>300</v>
      </c>
      <c r="H147" s="22">
        <f>IF(A147=D147, 'Свод табл'!G147*'Свод табл'!$M$5, 0)</f>
        <v>0</v>
      </c>
      <c r="I147" s="22">
        <f t="shared" si="12"/>
        <v>112523.97260273971</v>
      </c>
      <c r="J147" s="22">
        <f t="shared" si="14"/>
        <v>99721.122012696243</v>
      </c>
    </row>
    <row r="148" spans="1:10" x14ac:dyDescent="0.2">
      <c r="A148" s="20">
        <v>43479</v>
      </c>
      <c r="B148" s="21">
        <v>230</v>
      </c>
      <c r="C148" s="21">
        <f>VLOOKUP(A148,Котировки!СберБ_БО3R_1day_13102017_20102020,5,0)</f>
        <v>100.2</v>
      </c>
      <c r="D148" s="20">
        <f>_xlfn.MAXIFS(Сделки_raw!$A$503:$A$509,Сделки_raw!$A$503:$A$509,"&lt;="&amp;A148)</f>
        <v>43385</v>
      </c>
      <c r="E148" s="22">
        <f t="shared" si="10"/>
        <v>2.0602739726027397</v>
      </c>
      <c r="F148" s="22">
        <f t="shared" si="11"/>
        <v>-235198.63013698632</v>
      </c>
      <c r="G148" s="22">
        <f t="shared" si="13"/>
        <v>530</v>
      </c>
      <c r="H148" s="22">
        <f>IF(A148=D148, 'Свод табл'!G148*'Свод табл'!$M$5, 0)</f>
        <v>0</v>
      </c>
      <c r="I148" s="22">
        <f t="shared" si="12"/>
        <v>-235198.63013698632</v>
      </c>
      <c r="J148" s="22">
        <f t="shared" si="14"/>
        <v>-208272.05956258666</v>
      </c>
    </row>
    <row r="149" spans="1:10" x14ac:dyDescent="0.2">
      <c r="A149" s="20">
        <v>43480</v>
      </c>
      <c r="B149" s="21">
        <v>-270</v>
      </c>
      <c r="C149" s="21">
        <f>VLOOKUP(A149,Котировки!СберБ_БО3R_1day_13102017_20102020,5,0)</f>
        <v>100.2</v>
      </c>
      <c r="D149" s="20">
        <f>_xlfn.MAXIFS(Сделки_raw!$A$503:$A$509,Сделки_raw!$A$503:$A$509,"&lt;="&amp;A149)</f>
        <v>43385</v>
      </c>
      <c r="E149" s="22">
        <f t="shared" si="10"/>
        <v>2.0821917808219177</v>
      </c>
      <c r="F149" s="22">
        <f t="shared" si="11"/>
        <v>276161.91780821915</v>
      </c>
      <c r="G149" s="22">
        <f t="shared" si="13"/>
        <v>260</v>
      </c>
      <c r="H149" s="22">
        <f>IF(A149=D149, 'Свод табл'!G149*'Свод табл'!$M$5, 0)</f>
        <v>0</v>
      </c>
      <c r="I149" s="22">
        <f t="shared" si="12"/>
        <v>276161.91780821915</v>
      </c>
      <c r="J149" s="22">
        <f t="shared" si="14"/>
        <v>244480.77953873703</v>
      </c>
    </row>
    <row r="150" spans="1:10" x14ac:dyDescent="0.2">
      <c r="A150" s="20">
        <v>43481</v>
      </c>
      <c r="B150" s="21">
        <v>910</v>
      </c>
      <c r="C150" s="21">
        <f>VLOOKUP(A150,Котировки!СберБ_БО3R_1day_13102017_20102020,5,0)</f>
        <v>100.2</v>
      </c>
      <c r="D150" s="20">
        <f>_xlfn.MAXIFS(Сделки_raw!$A$503:$A$509,Сделки_raw!$A$503:$A$509,"&lt;="&amp;A150)</f>
        <v>43385</v>
      </c>
      <c r="E150" s="22">
        <f t="shared" si="10"/>
        <v>2.1041095890410961</v>
      </c>
      <c r="F150" s="22">
        <f t="shared" si="11"/>
        <v>-930967.39726027404</v>
      </c>
      <c r="G150" s="22">
        <f t="shared" si="13"/>
        <v>1170</v>
      </c>
      <c r="H150" s="22">
        <f>IF(A150=D150, 'Свод табл'!G150*'Свод табл'!$M$5, 0)</f>
        <v>0</v>
      </c>
      <c r="I150" s="22">
        <f t="shared" si="12"/>
        <v>-930967.39726027404</v>
      </c>
      <c r="J150" s="22">
        <f t="shared" si="14"/>
        <v>-823948.58397353219</v>
      </c>
    </row>
    <row r="151" spans="1:10" x14ac:dyDescent="0.2">
      <c r="A151" s="20">
        <v>43482</v>
      </c>
      <c r="B151" s="21">
        <v>-1080</v>
      </c>
      <c r="C151" s="21">
        <f>VLOOKUP(A151,Котировки!СберБ_БО3R_1day_13102017_20102020,5,0)</f>
        <v>100.3</v>
      </c>
      <c r="D151" s="20">
        <f>_xlfn.MAXIFS(Сделки_raw!$A$503:$A$509,Сделки_raw!$A$503:$A$509,"&lt;="&amp;A151)</f>
        <v>43385</v>
      </c>
      <c r="E151" s="22">
        <f t="shared" si="10"/>
        <v>2.1260273972602741</v>
      </c>
      <c r="F151" s="22">
        <f t="shared" si="11"/>
        <v>1106201.0958904109</v>
      </c>
      <c r="G151" s="22">
        <f t="shared" si="13"/>
        <v>90</v>
      </c>
      <c r="H151" s="22">
        <f>IF(A151=D151, 'Свод табл'!G151*'Свод табл'!$M$5, 0)</f>
        <v>0</v>
      </c>
      <c r="I151" s="22">
        <f t="shared" si="12"/>
        <v>1106201.0958904109</v>
      </c>
      <c r="J151" s="22">
        <f t="shared" si="14"/>
        <v>978778.52447454911</v>
      </c>
    </row>
    <row r="152" spans="1:10" x14ac:dyDescent="0.2">
      <c r="A152" s="20">
        <v>43483</v>
      </c>
      <c r="B152" s="21">
        <v>370</v>
      </c>
      <c r="C152" s="21">
        <f>VLOOKUP(A152,Котировки!СберБ_БО3R_1day_13102017_20102020,5,0)</f>
        <v>100.2</v>
      </c>
      <c r="D152" s="20">
        <f>_xlfn.MAXIFS(Сделки_raw!$A$503:$A$509,Сделки_raw!$A$503:$A$509,"&lt;="&amp;A152)</f>
        <v>43385</v>
      </c>
      <c r="E152" s="22">
        <f t="shared" si="10"/>
        <v>2.1479452054794521</v>
      </c>
      <c r="F152" s="22">
        <f t="shared" si="11"/>
        <v>-378687.39726027398</v>
      </c>
      <c r="G152" s="22">
        <f t="shared" si="13"/>
        <v>460</v>
      </c>
      <c r="H152" s="22">
        <f>IF(A152=D152, 'Свод табл'!G152*'Свод табл'!$M$5, 0)</f>
        <v>0</v>
      </c>
      <c r="I152" s="22">
        <f t="shared" si="12"/>
        <v>-378687.39726027398</v>
      </c>
      <c r="J152" s="22">
        <f t="shared" si="14"/>
        <v>-334977.70855273306</v>
      </c>
    </row>
    <row r="153" spans="1:10" x14ac:dyDescent="0.2">
      <c r="A153" s="20">
        <v>43486</v>
      </c>
      <c r="B153" s="21">
        <v>50</v>
      </c>
      <c r="C153" s="21">
        <f>VLOOKUP(A153,Котировки!СберБ_БО3R_1day_13102017_20102020,5,0)</f>
        <v>100.2</v>
      </c>
      <c r="D153" s="20">
        <f>_xlfn.MAXIFS(Сделки_raw!$A$503:$A$509,Сделки_raw!$A$503:$A$509,"&lt;="&amp;A153)</f>
        <v>43385</v>
      </c>
      <c r="E153" s="22">
        <f t="shared" si="10"/>
        <v>2.2136986301369865</v>
      </c>
      <c r="F153" s="22">
        <f t="shared" si="11"/>
        <v>-51206.849315068495</v>
      </c>
      <c r="G153" s="22">
        <f t="shared" si="13"/>
        <v>510</v>
      </c>
      <c r="H153" s="22">
        <f>IF(A153=D153, 'Свод табл'!G153*'Свод табл'!$M$5, 0)</f>
        <v>0</v>
      </c>
      <c r="I153" s="22">
        <f t="shared" si="12"/>
        <v>-51206.849315068495</v>
      </c>
      <c r="J153" s="22">
        <f t="shared" si="14"/>
        <v>-45260.279781264537</v>
      </c>
    </row>
    <row r="154" spans="1:10" x14ac:dyDescent="0.2">
      <c r="A154" s="20">
        <v>43489</v>
      </c>
      <c r="B154" s="21">
        <v>540</v>
      </c>
      <c r="C154" s="21">
        <f>VLOOKUP(A154,Котировки!СберБ_БО3R_1day_13102017_20102020,5,0)</f>
        <v>99.94</v>
      </c>
      <c r="D154" s="20">
        <f>_xlfn.MAXIFS(Сделки_raw!$A$503:$A$509,Сделки_raw!$A$503:$A$509,"&lt;="&amp;A154)</f>
        <v>43385</v>
      </c>
      <c r="E154" s="22">
        <f t="shared" si="10"/>
        <v>2.2794520547945205</v>
      </c>
      <c r="F154" s="22">
        <f t="shared" si="11"/>
        <v>-551985.04109589034</v>
      </c>
      <c r="G154" s="22">
        <f t="shared" si="13"/>
        <v>1050</v>
      </c>
      <c r="H154" s="22">
        <f>IF(A154=D154, 'Свод табл'!G154*'Свод табл'!$M$5, 0)</f>
        <v>0</v>
      </c>
      <c r="I154" s="22">
        <f t="shared" si="12"/>
        <v>-551985.04109589034</v>
      </c>
      <c r="J154" s="22">
        <f t="shared" si="14"/>
        <v>-487495.50016548787</v>
      </c>
    </row>
    <row r="155" spans="1:10" x14ac:dyDescent="0.2">
      <c r="A155" s="20">
        <v>43490</v>
      </c>
      <c r="B155" s="21">
        <v>-160</v>
      </c>
      <c r="C155" s="21">
        <f>VLOOKUP(A155,Котировки!СберБ_БО3R_1day_13102017_20102020,5,0)</f>
        <v>99.91</v>
      </c>
      <c r="D155" s="20">
        <f>_xlfn.MAXIFS(Сделки_raw!$A$503:$A$509,Сделки_raw!$A$503:$A$509,"&lt;="&amp;A155)</f>
        <v>43385</v>
      </c>
      <c r="E155" s="22">
        <f t="shared" si="10"/>
        <v>2.3013698630136985</v>
      </c>
      <c r="F155" s="22">
        <f t="shared" si="11"/>
        <v>163538.19178082192</v>
      </c>
      <c r="G155" s="22">
        <f t="shared" si="13"/>
        <v>890</v>
      </c>
      <c r="H155" s="22">
        <f>IF(A155=D155, 'Свод табл'!G155*'Свод табл'!$M$5, 0)</f>
        <v>0</v>
      </c>
      <c r="I155" s="22">
        <f t="shared" si="12"/>
        <v>163538.19178082192</v>
      </c>
      <c r="J155" s="22">
        <f t="shared" si="14"/>
        <v>144393.35329840708</v>
      </c>
    </row>
    <row r="156" spans="1:10" x14ac:dyDescent="0.2">
      <c r="A156" s="20">
        <v>43494</v>
      </c>
      <c r="B156" s="21">
        <v>-310</v>
      </c>
      <c r="C156" s="21">
        <f>VLOOKUP(A156,Котировки!СберБ_БО3R_1day_13102017_20102020,5,0)</f>
        <v>99.99</v>
      </c>
      <c r="D156" s="20">
        <f>_xlfn.MAXIFS(Сделки_raw!$A$503:$A$509,Сделки_raw!$A$503:$A$509,"&lt;="&amp;A156)</f>
        <v>43385</v>
      </c>
      <c r="E156" s="22">
        <f t="shared" si="10"/>
        <v>2.3890410958904109</v>
      </c>
      <c r="F156" s="22">
        <f t="shared" si="11"/>
        <v>317375.02739726024</v>
      </c>
      <c r="G156" s="22">
        <f t="shared" si="13"/>
        <v>580</v>
      </c>
      <c r="H156" s="22">
        <f>IF(A156=D156, 'Свод табл'!G156*'Свод табл'!$M$5, 0)</f>
        <v>0</v>
      </c>
      <c r="I156" s="22">
        <f t="shared" si="12"/>
        <v>317375.02739726024</v>
      </c>
      <c r="J156" s="22">
        <f t="shared" si="14"/>
        <v>279923.65090701298</v>
      </c>
    </row>
    <row r="157" spans="1:10" x14ac:dyDescent="0.2">
      <c r="A157" s="20">
        <v>43497</v>
      </c>
      <c r="B157" s="21">
        <v>-460</v>
      </c>
      <c r="C157" s="21">
        <f>VLOOKUP(A157,Котировки!СберБ_БО3R_1day_13102017_20102020,5,0)</f>
        <v>100</v>
      </c>
      <c r="D157" s="20">
        <f>_xlfn.MAXIFS(Сделки_raw!$A$503:$A$509,Сделки_raw!$A$503:$A$509,"&lt;="&amp;A157)</f>
        <v>43385</v>
      </c>
      <c r="E157" s="22">
        <f t="shared" si="10"/>
        <v>2.4547945205479453</v>
      </c>
      <c r="F157" s="22">
        <f t="shared" si="11"/>
        <v>471292.05479452055</v>
      </c>
      <c r="G157" s="22">
        <f t="shared" si="13"/>
        <v>120</v>
      </c>
      <c r="H157" s="22">
        <f>IF(A157=D157, 'Свод табл'!G157*'Свод табл'!$M$5, 0)</f>
        <v>0</v>
      </c>
      <c r="I157" s="22">
        <f t="shared" si="12"/>
        <v>471292.05479452055</v>
      </c>
      <c r="J157" s="22">
        <f t="shared" si="14"/>
        <v>415347.00625730195</v>
      </c>
    </row>
    <row r="158" spans="1:10" x14ac:dyDescent="0.2">
      <c r="A158" s="20">
        <v>43501</v>
      </c>
      <c r="B158" s="21">
        <v>560</v>
      </c>
      <c r="C158" s="21">
        <f>VLOOKUP(A158,Котировки!СберБ_БО3R_1day_13102017_20102020,5,0)</f>
        <v>99.91</v>
      </c>
      <c r="D158" s="20">
        <f>_xlfn.MAXIFS(Сделки_raw!$A$503:$A$509,Сделки_raw!$A$503:$A$509,"&lt;="&amp;A158)</f>
        <v>43385</v>
      </c>
      <c r="E158" s="22">
        <f t="shared" si="10"/>
        <v>2.5424657534246577</v>
      </c>
      <c r="F158" s="22">
        <f t="shared" si="11"/>
        <v>-573733.80821917811</v>
      </c>
      <c r="G158" s="22">
        <f t="shared" si="13"/>
        <v>680</v>
      </c>
      <c r="H158" s="22">
        <f>IF(A158=D158, 'Свод табл'!G158*'Свод табл'!$M$5, 0)</f>
        <v>0</v>
      </c>
      <c r="I158" s="22">
        <f t="shared" si="12"/>
        <v>-573733.80821917811</v>
      </c>
      <c r="J158" s="22">
        <f t="shared" si="14"/>
        <v>-505091.70932557608</v>
      </c>
    </row>
    <row r="159" spans="1:10" x14ac:dyDescent="0.2">
      <c r="A159" s="20">
        <v>43503</v>
      </c>
      <c r="B159" s="21">
        <v>-500</v>
      </c>
      <c r="C159" s="21">
        <f>VLOOKUP(A159,Котировки!СберБ_БО3R_1day_13102017_20102020,5,0)</f>
        <v>100</v>
      </c>
      <c r="D159" s="20">
        <f>_xlfn.MAXIFS(Сделки_raw!$A$503:$A$509,Сделки_raw!$A$503:$A$509,"&lt;="&amp;A159)</f>
        <v>43385</v>
      </c>
      <c r="E159" s="22">
        <f t="shared" si="10"/>
        <v>2.5863013698630137</v>
      </c>
      <c r="F159" s="22">
        <f t="shared" si="11"/>
        <v>512931.50684931502</v>
      </c>
      <c r="G159" s="22">
        <f t="shared" si="13"/>
        <v>180</v>
      </c>
      <c r="H159" s="22">
        <f>IF(A159=D159, 'Свод табл'!G159*'Свод табл'!$M$5, 0)</f>
        <v>0</v>
      </c>
      <c r="I159" s="22">
        <f t="shared" si="12"/>
        <v>512931.50684931502</v>
      </c>
      <c r="J159" s="22">
        <f t="shared" si="14"/>
        <v>451324.16786552698</v>
      </c>
    </row>
    <row r="160" spans="1:10" x14ac:dyDescent="0.2">
      <c r="A160" s="20">
        <v>43509</v>
      </c>
      <c r="B160" s="21">
        <v>450</v>
      </c>
      <c r="C160" s="21">
        <f>VLOOKUP(A160,Котировки!СберБ_БО3R_1day_13102017_20102020,5,0)</f>
        <v>99.99</v>
      </c>
      <c r="D160" s="20">
        <f>_xlfn.MAXIFS(Сделки_raw!$A$503:$A$509,Сделки_raw!$A$503:$A$509,"&lt;="&amp;A160)</f>
        <v>43385</v>
      </c>
      <c r="E160" s="22">
        <f t="shared" si="10"/>
        <v>2.7178082191780821</v>
      </c>
      <c r="F160" s="22">
        <f t="shared" si="11"/>
        <v>-462185.13698630128</v>
      </c>
      <c r="G160" s="22">
        <f t="shared" si="13"/>
        <v>630</v>
      </c>
      <c r="H160" s="22">
        <f>IF(A160=D160, 'Свод табл'!G160*'Свод табл'!$M$5, 0)</f>
        <v>0</v>
      </c>
      <c r="I160" s="22">
        <f t="shared" si="12"/>
        <v>-462185.13698630128</v>
      </c>
      <c r="J160" s="22">
        <f t="shared" si="14"/>
        <v>-406025.6183032706</v>
      </c>
    </row>
    <row r="161" spans="1:10" x14ac:dyDescent="0.2">
      <c r="A161" s="20">
        <v>43511</v>
      </c>
      <c r="B161" s="21">
        <v>-480</v>
      </c>
      <c r="C161" s="21">
        <f>VLOOKUP(A161,Котировки!СберБ_БО3R_1day_13102017_20102020,5,0)</f>
        <v>100</v>
      </c>
      <c r="D161" s="20">
        <f>_xlfn.MAXIFS(Сделки_raw!$A$503:$A$509,Сделки_raw!$A$503:$A$509,"&lt;="&amp;A161)</f>
        <v>43385</v>
      </c>
      <c r="E161" s="22">
        <f t="shared" si="10"/>
        <v>2.7616438356164381</v>
      </c>
      <c r="F161" s="22">
        <f t="shared" si="11"/>
        <v>493255.89041095896</v>
      </c>
      <c r="G161" s="22">
        <f t="shared" si="13"/>
        <v>150</v>
      </c>
      <c r="H161" s="22">
        <f>IF(A161=D161, 'Свод табл'!G161*'Свод табл'!$M$5, 0)</f>
        <v>0</v>
      </c>
      <c r="I161" s="22">
        <f t="shared" si="12"/>
        <v>493255.89041095896</v>
      </c>
      <c r="J161" s="22">
        <f t="shared" si="14"/>
        <v>433090.99838114134</v>
      </c>
    </row>
    <row r="162" spans="1:10" x14ac:dyDescent="0.2">
      <c r="A162" s="20">
        <v>43518</v>
      </c>
      <c r="B162" s="21">
        <v>570</v>
      </c>
      <c r="C162" s="21">
        <f>VLOOKUP(A162,Котировки!СберБ_БО3R_1day_13102017_20102020,5,0)</f>
        <v>100</v>
      </c>
      <c r="D162" s="20">
        <f>_xlfn.MAXIFS(Сделки_raw!$A$503:$A$509,Сделки_raw!$A$503:$A$509,"&lt;="&amp;A162)</f>
        <v>43385</v>
      </c>
      <c r="E162" s="22">
        <f t="shared" si="10"/>
        <v>2.9150684931506849</v>
      </c>
      <c r="F162" s="22">
        <f t="shared" si="11"/>
        <v>-586615.89041095891</v>
      </c>
      <c r="G162" s="22">
        <f t="shared" si="13"/>
        <v>720</v>
      </c>
      <c r="H162" s="22">
        <f>IF(A162=D162, 'Свод табл'!G162*'Свод табл'!$M$5, 0)</f>
        <v>0</v>
      </c>
      <c r="I162" s="22">
        <f t="shared" si="12"/>
        <v>-586615.89041095891</v>
      </c>
      <c r="J162" s="22">
        <f t="shared" si="14"/>
        <v>-514107.16362025897</v>
      </c>
    </row>
    <row r="163" spans="1:10" x14ac:dyDescent="0.2">
      <c r="A163" s="20">
        <v>43525</v>
      </c>
      <c r="B163" s="21">
        <v>-510</v>
      </c>
      <c r="C163" s="21">
        <f>VLOOKUP(A163,Котировки!СберБ_БО3R_1day_13102017_20102020,5,0)</f>
        <v>100</v>
      </c>
      <c r="D163" s="20">
        <f>_xlfn.MAXIFS(Сделки_raw!$A$503:$A$509,Сделки_raw!$A$503:$A$509,"&lt;="&amp;A163)</f>
        <v>43385</v>
      </c>
      <c r="E163" s="22">
        <f t="shared" si="10"/>
        <v>3.0684931506849313</v>
      </c>
      <c r="F163" s="22">
        <f t="shared" si="11"/>
        <v>525649.31506849313</v>
      </c>
      <c r="G163" s="22">
        <f t="shared" si="13"/>
        <v>210</v>
      </c>
      <c r="H163" s="22">
        <f>IF(A163=D163, 'Свод табл'!G163*'Свод табл'!$M$5, 0)</f>
        <v>0</v>
      </c>
      <c r="I163" s="22">
        <f t="shared" si="12"/>
        <v>525649.31506849313</v>
      </c>
      <c r="J163" s="22">
        <f t="shared" si="14"/>
        <v>459821.09419907845</v>
      </c>
    </row>
    <row r="164" spans="1:10" x14ac:dyDescent="0.2">
      <c r="A164" s="20">
        <v>43530</v>
      </c>
      <c r="B164" s="21">
        <v>650</v>
      </c>
      <c r="C164" s="21">
        <f>VLOOKUP(A164,Котировки!СберБ_БО3R_1day_13102017_20102020,5,0)</f>
        <v>99.98</v>
      </c>
      <c r="D164" s="20">
        <f>_xlfn.MAXIFS(Сделки_raw!$A$503:$A$509,Сделки_raw!$A$503:$A$509,"&lt;="&amp;A164)</f>
        <v>43385</v>
      </c>
      <c r="E164" s="22">
        <f t="shared" si="10"/>
        <v>3.1780821917808217</v>
      </c>
      <c r="F164" s="22">
        <f t="shared" si="11"/>
        <v>-670527.53424657532</v>
      </c>
      <c r="G164" s="22">
        <f t="shared" si="13"/>
        <v>860</v>
      </c>
      <c r="H164" s="22">
        <f>IF(A164=D164, 'Свод табл'!G164*'Свод табл'!$M$5, 0)</f>
        <v>0</v>
      </c>
      <c r="I164" s="22">
        <f t="shared" si="12"/>
        <v>-670527.53424657532</v>
      </c>
      <c r="J164" s="22">
        <f t="shared" si="14"/>
        <v>-585777.84703873028</v>
      </c>
    </row>
    <row r="165" spans="1:10" x14ac:dyDescent="0.2">
      <c r="A165" s="20">
        <v>43531</v>
      </c>
      <c r="B165" s="21">
        <v>-410</v>
      </c>
      <c r="C165" s="21">
        <f>VLOOKUP(A165,Котировки!СберБ_БО3R_1day_13102017_20102020,5,0)</f>
        <v>99.99</v>
      </c>
      <c r="D165" s="20">
        <f>_xlfn.MAXIFS(Сделки_raw!$A$503:$A$509,Сделки_raw!$A$503:$A$509,"&lt;="&amp;A165)</f>
        <v>43385</v>
      </c>
      <c r="E165" s="22">
        <f t="shared" si="10"/>
        <v>3.2</v>
      </c>
      <c r="F165" s="22">
        <f t="shared" si="11"/>
        <v>423079.00000000006</v>
      </c>
      <c r="G165" s="22">
        <f t="shared" si="13"/>
        <v>450</v>
      </c>
      <c r="H165" s="22">
        <f>IF(A165=D165, 'Свод табл'!G165*'Свод табл'!$M$5, 0)</f>
        <v>0</v>
      </c>
      <c r="I165" s="22">
        <f t="shared" si="12"/>
        <v>423079.00000000006</v>
      </c>
      <c r="J165" s="22">
        <f t="shared" si="14"/>
        <v>369506.85893221892</v>
      </c>
    </row>
    <row r="166" spans="1:10" x14ac:dyDescent="0.2">
      <c r="A166" s="20">
        <v>43538</v>
      </c>
      <c r="B166" s="21">
        <v>-350</v>
      </c>
      <c r="C166" s="21">
        <f>VLOOKUP(A166,Котировки!СберБ_БО3R_1day_13102017_20102020,5,0)</f>
        <v>100</v>
      </c>
      <c r="D166" s="20">
        <f>_xlfn.MAXIFS(Сделки_raw!$A$503:$A$509,Сделки_raw!$A$503:$A$509,"&lt;="&amp;A166)</f>
        <v>43385</v>
      </c>
      <c r="E166" s="22">
        <f t="shared" si="10"/>
        <v>3.3534246575342466</v>
      </c>
      <c r="F166" s="22">
        <f t="shared" si="11"/>
        <v>361736.98630136991</v>
      </c>
      <c r="G166" s="22">
        <f t="shared" si="13"/>
        <v>100</v>
      </c>
      <c r="H166" s="22">
        <f>IF(A166=D166, 'Свод табл'!G166*'Свод табл'!$M$5, 0)</f>
        <v>0</v>
      </c>
      <c r="I166" s="22">
        <f t="shared" si="12"/>
        <v>361736.98630136991</v>
      </c>
      <c r="J166" s="22">
        <f t="shared" si="14"/>
        <v>315345.69508693326</v>
      </c>
    </row>
    <row r="167" spans="1:10" x14ac:dyDescent="0.2">
      <c r="A167" s="20">
        <v>43539</v>
      </c>
      <c r="B167" s="21">
        <v>-40</v>
      </c>
      <c r="C167" s="21">
        <f>VLOOKUP(A167,Котировки!СберБ_БО3R_1day_13102017_20102020,5,0)</f>
        <v>100</v>
      </c>
      <c r="D167" s="20">
        <f>_xlfn.MAXIFS(Сделки_raw!$A$503:$A$509,Сделки_raw!$A$503:$A$509,"&lt;="&amp;A167)</f>
        <v>43385</v>
      </c>
      <c r="E167" s="22">
        <f t="shared" si="10"/>
        <v>3.3753424657534246</v>
      </c>
      <c r="F167" s="22">
        <f t="shared" si="11"/>
        <v>41350.136986301368</v>
      </c>
      <c r="G167" s="22">
        <f t="shared" si="13"/>
        <v>60</v>
      </c>
      <c r="H167" s="22">
        <f>IF(A167=D167, 'Свод табл'!G167*'Свод табл'!$M$5, 0)</f>
        <v>0</v>
      </c>
      <c r="I167" s="22">
        <f t="shared" si="12"/>
        <v>41350.136986301368</v>
      </c>
      <c r="J167" s="22">
        <f t="shared" si="14"/>
        <v>36037.582624093935</v>
      </c>
    </row>
    <row r="168" spans="1:10" x14ac:dyDescent="0.2">
      <c r="A168" s="20">
        <v>43542</v>
      </c>
      <c r="B168" s="21">
        <v>130</v>
      </c>
      <c r="C168" s="21">
        <f>VLOOKUP(A168,Котировки!СберБ_БО3R_1day_13102017_20102020,5,0)</f>
        <v>99.99</v>
      </c>
      <c r="D168" s="20">
        <f>_xlfn.MAXIFS(Сделки_raw!$A$503:$A$509,Сделки_raw!$A$503:$A$509,"&lt;="&amp;A168)</f>
        <v>43385</v>
      </c>
      <c r="E168" s="22">
        <f t="shared" si="10"/>
        <v>3.441095890410959</v>
      </c>
      <c r="F168" s="22">
        <f t="shared" si="11"/>
        <v>-134460.42465753425</v>
      </c>
      <c r="G168" s="22">
        <f t="shared" si="13"/>
        <v>190</v>
      </c>
      <c r="H168" s="22">
        <f>IF(A168=D168, 'Свод табл'!G168*'Свод табл'!$M$5, 0)</f>
        <v>0</v>
      </c>
      <c r="I168" s="22">
        <f t="shared" si="12"/>
        <v>-134460.42465753425</v>
      </c>
      <c r="J168" s="22">
        <f t="shared" si="14"/>
        <v>-117092.02067061215</v>
      </c>
    </row>
    <row r="169" spans="1:10" x14ac:dyDescent="0.2">
      <c r="A169" s="20">
        <v>43544</v>
      </c>
      <c r="B169" s="21">
        <v>300</v>
      </c>
      <c r="C169" s="21">
        <f>VLOOKUP(A169,Котировки!СберБ_БО3R_1day_13102017_20102020,5,0)</f>
        <v>99.98</v>
      </c>
      <c r="D169" s="20">
        <f>_xlfn.MAXIFS(Сделки_raw!$A$503:$A$509,Сделки_raw!$A$503:$A$509,"&lt;="&amp;A169)</f>
        <v>43385</v>
      </c>
      <c r="E169" s="22">
        <f t="shared" si="10"/>
        <v>3.4849315068493154</v>
      </c>
      <c r="F169" s="22">
        <f t="shared" si="11"/>
        <v>-310394.79452054796</v>
      </c>
      <c r="G169" s="22">
        <f t="shared" si="13"/>
        <v>490</v>
      </c>
      <c r="H169" s="22">
        <f>IF(A169=D169, 'Свод табл'!G169*'Свод табл'!$M$5, 0)</f>
        <v>0</v>
      </c>
      <c r="I169" s="22">
        <f t="shared" si="12"/>
        <v>-310394.79452054796</v>
      </c>
      <c r="J169" s="22">
        <f t="shared" si="14"/>
        <v>-270157.27518556319</v>
      </c>
    </row>
    <row r="170" spans="1:10" x14ac:dyDescent="0.2">
      <c r="A170" s="20">
        <v>43546</v>
      </c>
      <c r="B170" s="21">
        <v>570</v>
      </c>
      <c r="C170" s="21">
        <f>VLOOKUP(A170,Котировки!СберБ_БО3R_1day_13102017_20102020,5,0)</f>
        <v>99.98</v>
      </c>
      <c r="D170" s="20">
        <f>_xlfn.MAXIFS(Сделки_raw!$A$503:$A$509,Сделки_raw!$A$503:$A$509,"&lt;="&amp;A170)</f>
        <v>43385</v>
      </c>
      <c r="E170" s="22">
        <f t="shared" si="10"/>
        <v>3.5287671232876709</v>
      </c>
      <c r="F170" s="22">
        <f t="shared" si="11"/>
        <v>-589999.97260273981</v>
      </c>
      <c r="G170" s="22">
        <f t="shared" si="13"/>
        <v>1060</v>
      </c>
      <c r="H170" s="22">
        <f>IF(A170=D170, 'Свод табл'!G170*'Свод табл'!$M$5, 0)</f>
        <v>0</v>
      </c>
      <c r="I170" s="22">
        <f t="shared" si="12"/>
        <v>-589999.97260273981</v>
      </c>
      <c r="J170" s="22">
        <f t="shared" si="14"/>
        <v>-513243.72147096338</v>
      </c>
    </row>
    <row r="171" spans="1:10" x14ac:dyDescent="0.2">
      <c r="A171" s="20">
        <v>43550</v>
      </c>
      <c r="B171" s="21">
        <v>40</v>
      </c>
      <c r="C171" s="21">
        <f>VLOOKUP(A171,Котировки!СберБ_БО3R_1day_13102017_20102020,5,0)</f>
        <v>99.77</v>
      </c>
      <c r="D171" s="20">
        <f>_xlfn.MAXIFS(Сделки_raw!$A$503:$A$509,Сделки_raw!$A$503:$A$509,"&lt;="&amp;A171)</f>
        <v>43385</v>
      </c>
      <c r="E171" s="22">
        <f t="shared" si="10"/>
        <v>3.6164383561643838</v>
      </c>
      <c r="F171" s="22">
        <f t="shared" si="11"/>
        <v>-41354.575342465752</v>
      </c>
      <c r="G171" s="22">
        <f t="shared" si="13"/>
        <v>1100</v>
      </c>
      <c r="H171" s="22">
        <f>IF(A171=D171, 'Свод табл'!G171*'Свод табл'!$M$5, 0)</f>
        <v>0</v>
      </c>
      <c r="I171" s="22">
        <f t="shared" si="12"/>
        <v>-41354.575342465752</v>
      </c>
      <c r="J171" s="22">
        <f t="shared" si="14"/>
        <v>-35936.35717138683</v>
      </c>
    </row>
    <row r="172" spans="1:10" x14ac:dyDescent="0.2">
      <c r="A172" s="20">
        <v>43551</v>
      </c>
      <c r="B172" s="21">
        <v>-300</v>
      </c>
      <c r="C172" s="21">
        <f>VLOOKUP(A172,Котировки!СберБ_БО3R_1day_13102017_20102020,5,0)</f>
        <v>99.95</v>
      </c>
      <c r="D172" s="20">
        <f>_xlfn.MAXIFS(Сделки_raw!$A$503:$A$509,Сделки_raw!$A$503:$A$509,"&lt;="&amp;A172)</f>
        <v>43385</v>
      </c>
      <c r="E172" s="22">
        <f t="shared" si="10"/>
        <v>3.6383561643835618</v>
      </c>
      <c r="F172" s="22">
        <f t="shared" si="11"/>
        <v>310765.0684931507</v>
      </c>
      <c r="G172" s="22">
        <f t="shared" si="13"/>
        <v>800</v>
      </c>
      <c r="H172" s="22">
        <f>IF(A172=D172, 'Свод табл'!G172*'Свод табл'!$M$5, 0)</f>
        <v>0</v>
      </c>
      <c r="I172" s="22">
        <f t="shared" si="12"/>
        <v>310765.0684931507</v>
      </c>
      <c r="J172" s="22">
        <f t="shared" si="14"/>
        <v>269977.38688163349</v>
      </c>
    </row>
    <row r="173" spans="1:10" x14ac:dyDescent="0.2">
      <c r="A173" s="20">
        <v>43553</v>
      </c>
      <c r="B173" s="21">
        <v>-400</v>
      </c>
      <c r="C173" s="21">
        <f>VLOOKUP(A173,Котировки!СберБ_БО3R_1day_13102017_20102020,5,0)</f>
        <v>99.99</v>
      </c>
      <c r="D173" s="20">
        <f>_xlfn.MAXIFS(Сделки_raw!$A$503:$A$509,Сделки_raw!$A$503:$A$509,"&lt;="&amp;A173)</f>
        <v>43385</v>
      </c>
      <c r="E173" s="22">
        <f t="shared" si="10"/>
        <v>3.6821917808219182</v>
      </c>
      <c r="F173" s="22">
        <f t="shared" si="11"/>
        <v>414688.76712328766</v>
      </c>
      <c r="G173" s="22">
        <f t="shared" si="13"/>
        <v>400</v>
      </c>
      <c r="H173" s="22">
        <f>IF(A173=D173, 'Свод табл'!G173*'Свод табл'!$M$5, 0)</f>
        <v>0</v>
      </c>
      <c r="I173" s="22">
        <f t="shared" si="12"/>
        <v>414688.76712328766</v>
      </c>
      <c r="J173" s="22">
        <f t="shared" si="14"/>
        <v>360069.95200725622</v>
      </c>
    </row>
    <row r="174" spans="1:10" x14ac:dyDescent="0.2">
      <c r="A174" s="20">
        <v>43557</v>
      </c>
      <c r="B174" s="21">
        <v>220</v>
      </c>
      <c r="C174" s="21">
        <f>VLOOKUP(A174,Котировки!СберБ_БО3R_1day_13102017_20102020,5,0)</f>
        <v>100</v>
      </c>
      <c r="D174" s="20">
        <f>_xlfn.MAXIFS(Сделки_raw!$A$503:$A$509,Сделки_raw!$A$503:$A$509,"&lt;="&amp;A174)</f>
        <v>43385</v>
      </c>
      <c r="E174" s="22">
        <f t="shared" si="10"/>
        <v>3.7698630136986302</v>
      </c>
      <c r="F174" s="22">
        <f t="shared" si="11"/>
        <v>-228293.69863013699</v>
      </c>
      <c r="G174" s="22">
        <f t="shared" si="13"/>
        <v>620</v>
      </c>
      <c r="H174" s="22">
        <f>IF(A174=D174, 'Свод табл'!G174*'Свод табл'!$M$5, 0)</f>
        <v>0</v>
      </c>
      <c r="I174" s="22">
        <f t="shared" si="12"/>
        <v>-228293.69863013699</v>
      </c>
      <c r="J174" s="22">
        <f t="shared" si="14"/>
        <v>-198014.66945111833</v>
      </c>
    </row>
    <row r="175" spans="1:10" x14ac:dyDescent="0.2">
      <c r="A175" s="20">
        <v>43559</v>
      </c>
      <c r="B175" s="21">
        <v>-480</v>
      </c>
      <c r="C175" s="21">
        <f>VLOOKUP(A175,Котировки!СберБ_БО3R_1day_13102017_20102020,5,0)</f>
        <v>99.96</v>
      </c>
      <c r="D175" s="20">
        <f>_xlfn.MAXIFS(Сделки_raw!$A$503:$A$509,Сделки_raw!$A$503:$A$509,"&lt;="&amp;A175)</f>
        <v>43385</v>
      </c>
      <c r="E175" s="22">
        <f t="shared" si="10"/>
        <v>3.8136986301369866</v>
      </c>
      <c r="F175" s="22">
        <f t="shared" si="11"/>
        <v>498113.75342465751</v>
      </c>
      <c r="G175" s="22">
        <f t="shared" si="13"/>
        <v>140</v>
      </c>
      <c r="H175" s="22">
        <f>IF(A175=D175, 'Свод табл'!G175*'Свод табл'!$M$5, 0)</f>
        <v>0</v>
      </c>
      <c r="I175" s="22">
        <f t="shared" si="12"/>
        <v>498113.75342465751</v>
      </c>
      <c r="J175" s="22">
        <f t="shared" si="14"/>
        <v>431818.64462297875</v>
      </c>
    </row>
    <row r="176" spans="1:10" x14ac:dyDescent="0.2">
      <c r="A176" s="20">
        <v>43560</v>
      </c>
      <c r="B176" s="21">
        <v>-40</v>
      </c>
      <c r="C176" s="21">
        <f>VLOOKUP(A176,Котировки!СберБ_БО3R_1day_13102017_20102020,5,0)</f>
        <v>100</v>
      </c>
      <c r="D176" s="20">
        <f>_xlfn.MAXIFS(Сделки_raw!$A$503:$A$509,Сделки_raw!$A$503:$A$509,"&lt;="&amp;A176)</f>
        <v>43385</v>
      </c>
      <c r="E176" s="22">
        <f t="shared" si="10"/>
        <v>3.8356164383561646</v>
      </c>
      <c r="F176" s="22">
        <f t="shared" si="11"/>
        <v>41534.246575342469</v>
      </c>
      <c r="G176" s="22">
        <f t="shared" si="13"/>
        <v>100</v>
      </c>
      <c r="H176" s="22">
        <f>IF(A176=D176, 'Свод табл'!G176*'Свод табл'!$M$5, 0)</f>
        <v>0</v>
      </c>
      <c r="I176" s="22">
        <f t="shared" si="12"/>
        <v>41534.246575342469</v>
      </c>
      <c r="J176" s="22">
        <f t="shared" si="14"/>
        <v>35996.800528098895</v>
      </c>
    </row>
    <row r="177" spans="1:10" x14ac:dyDescent="0.2">
      <c r="A177" s="20">
        <v>43564</v>
      </c>
      <c r="B177" s="21">
        <v>10</v>
      </c>
      <c r="C177" s="21">
        <f>VLOOKUP(A177,Котировки!СберБ_БО3R_1day_13102017_20102020,5,0)</f>
        <v>100</v>
      </c>
      <c r="D177" s="20">
        <f>_xlfn.MAXIFS(Сделки_raw!$A$503:$A$509,Сделки_raw!$A$503:$A$509,"&lt;="&amp;A177)</f>
        <v>43385</v>
      </c>
      <c r="E177" s="22">
        <f t="shared" si="10"/>
        <v>3.9232876712328766</v>
      </c>
      <c r="F177" s="22">
        <f t="shared" si="11"/>
        <v>-10392.328767123288</v>
      </c>
      <c r="G177" s="22">
        <f t="shared" si="13"/>
        <v>110</v>
      </c>
      <c r="H177" s="22">
        <f>IF(A177=D177, 'Свод табл'!G177*'Свод табл'!$M$5, 0)</f>
        <v>0</v>
      </c>
      <c r="I177" s="22">
        <f t="shared" si="12"/>
        <v>-10392.328767123288</v>
      </c>
      <c r="J177" s="22">
        <f t="shared" si="14"/>
        <v>-8997.2393440198466</v>
      </c>
    </row>
    <row r="178" spans="1:10" x14ac:dyDescent="0.2">
      <c r="A178" s="20">
        <v>43565</v>
      </c>
      <c r="B178" s="21">
        <v>370</v>
      </c>
      <c r="C178" s="21">
        <f>VLOOKUP(A178,Котировки!СберБ_БО3R_1day_13102017_20102020,5,0)</f>
        <v>100</v>
      </c>
      <c r="D178" s="20">
        <f>_xlfn.MAXIFS(Сделки_raw!$A$503:$A$509,Сделки_raw!$A$503:$A$509,"&lt;="&amp;A178)</f>
        <v>43385</v>
      </c>
      <c r="E178" s="22">
        <f t="shared" si="10"/>
        <v>3.9452054794520546</v>
      </c>
      <c r="F178" s="22">
        <f t="shared" si="11"/>
        <v>-384597.26027397258</v>
      </c>
      <c r="G178" s="22">
        <f t="shared" si="13"/>
        <v>480</v>
      </c>
      <c r="H178" s="22">
        <f>IF(A178=D178, 'Свод табл'!G178*'Свод табл'!$M$5, 0)</f>
        <v>0</v>
      </c>
      <c r="I178" s="22">
        <f t="shared" si="12"/>
        <v>-384597.26027397258</v>
      </c>
      <c r="J178" s="22">
        <f t="shared" si="14"/>
        <v>-332879.68387755851</v>
      </c>
    </row>
    <row r="179" spans="1:10" x14ac:dyDescent="0.2">
      <c r="A179" s="20">
        <v>43567</v>
      </c>
      <c r="B179" s="21">
        <v>0</v>
      </c>
      <c r="C179" s="21">
        <f>VLOOKUP(A179,Котировки!СберБ_БО3R_1day_13102017_20102020,5,0)</f>
        <v>100.16</v>
      </c>
      <c r="D179" s="20">
        <f>_xlfn.MAXIFS(Сделки_raw!$A$503:$A$509,Сделки_raw!$A$503:$A$509,"&lt;="&amp;A179)</f>
        <v>43567</v>
      </c>
      <c r="E179" s="22">
        <f t="shared" si="10"/>
        <v>0</v>
      </c>
      <c r="F179" s="22">
        <f t="shared" si="11"/>
        <v>0</v>
      </c>
      <c r="G179" s="22">
        <f t="shared" si="13"/>
        <v>480</v>
      </c>
      <c r="H179" s="22">
        <f>IF(A179=D179, 'Свод табл'!G179*'Свод табл'!$M$5, 0)</f>
        <v>19147.2</v>
      </c>
      <c r="I179" s="22">
        <f t="shared" si="12"/>
        <v>19147.2</v>
      </c>
      <c r="J179" s="22">
        <f t="shared" si="14"/>
        <v>16563.64041481238</v>
      </c>
    </row>
    <row r="180" spans="1:10" x14ac:dyDescent="0.2">
      <c r="A180" s="20">
        <v>43570</v>
      </c>
      <c r="B180" s="21">
        <v>670</v>
      </c>
      <c r="C180" s="21">
        <f>VLOOKUP(A180,Котировки!СберБ_БО3R_1day_13102017_20102020,5,0)</f>
        <v>100.15</v>
      </c>
      <c r="D180" s="20">
        <f>_xlfn.MAXIFS(Сделки_raw!$A$503:$A$509,Сделки_raw!$A$503:$A$509,"&lt;="&amp;A180)</f>
        <v>43567</v>
      </c>
      <c r="E180" s="22">
        <f t="shared" si="10"/>
        <v>6.5753424657534254E-2</v>
      </c>
      <c r="F180" s="22">
        <f t="shared" si="11"/>
        <v>-671445.54794520547</v>
      </c>
      <c r="G180" s="22">
        <f t="shared" si="13"/>
        <v>1150</v>
      </c>
      <c r="H180" s="22">
        <f>IF(A180=D180, 'Свод табл'!G180*'Свод табл'!$M$5, 0)</f>
        <v>0</v>
      </c>
      <c r="I180" s="22">
        <f t="shared" si="12"/>
        <v>-671445.54794520547</v>
      </c>
      <c r="J180" s="22">
        <f t="shared" si="14"/>
        <v>-580384.01468722243</v>
      </c>
    </row>
    <row r="181" spans="1:10" x14ac:dyDescent="0.2">
      <c r="A181" s="20">
        <v>43572</v>
      </c>
      <c r="B181" s="21">
        <v>-1120</v>
      </c>
      <c r="C181" s="21">
        <f>VLOOKUP(A181,Котировки!СберБ_БО3R_1day_13102017_20102020,5,0)</f>
        <v>100.17</v>
      </c>
      <c r="D181" s="20">
        <f>_xlfn.MAXIFS(Сделки_raw!$A$503:$A$509,Сделки_raw!$A$503:$A$509,"&lt;="&amp;A181)</f>
        <v>43567</v>
      </c>
      <c r="E181" s="22">
        <f t="shared" si="10"/>
        <v>0.1095890410958904</v>
      </c>
      <c r="F181" s="22">
        <f t="shared" si="11"/>
        <v>1123131.3972602738</v>
      </c>
      <c r="G181" s="22">
        <f t="shared" si="13"/>
        <v>30</v>
      </c>
      <c r="H181" s="22">
        <f>IF(A181=D181, 'Свод табл'!G181*'Свод табл'!$M$5, 0)</f>
        <v>0</v>
      </c>
      <c r="I181" s="22">
        <f t="shared" si="12"/>
        <v>1123131.3972602738</v>
      </c>
      <c r="J181" s="22">
        <f t="shared" si="14"/>
        <v>970296.86399110476</v>
      </c>
    </row>
    <row r="182" spans="1:10" x14ac:dyDescent="0.2">
      <c r="A182" s="20">
        <v>43574</v>
      </c>
      <c r="B182" s="21">
        <v>510</v>
      </c>
      <c r="C182" s="21">
        <f>VLOOKUP(A182,Котировки!СберБ_БО3R_1day_13102017_20102020,5,0)</f>
        <v>100.29</v>
      </c>
      <c r="D182" s="20">
        <f>_xlfn.MAXIFS(Сделки_raw!$A$503:$A$509,Сделки_raw!$A$503:$A$509,"&lt;="&amp;A182)</f>
        <v>43567</v>
      </c>
      <c r="E182" s="22">
        <f t="shared" si="10"/>
        <v>0.15342465753424658</v>
      </c>
      <c r="F182" s="22">
        <f t="shared" si="11"/>
        <v>-512261.46575342468</v>
      </c>
      <c r="G182" s="22">
        <f t="shared" si="13"/>
        <v>540</v>
      </c>
      <c r="H182" s="22">
        <f>IF(A182=D182, 'Свод табл'!G182*'Свод табл'!$M$5, 0)</f>
        <v>0</v>
      </c>
      <c r="I182" s="22">
        <f t="shared" si="12"/>
        <v>-512261.46575342468</v>
      </c>
      <c r="J182" s="22">
        <f t="shared" si="14"/>
        <v>-442318.56017632456</v>
      </c>
    </row>
    <row r="183" spans="1:10" x14ac:dyDescent="0.2">
      <c r="A183" s="20">
        <v>43578</v>
      </c>
      <c r="B183" s="21">
        <v>660</v>
      </c>
      <c r="C183" s="21">
        <f>VLOOKUP(A183,Котировки!СберБ_БО3R_1day_13102017_20102020,5,0)</f>
        <v>100.5</v>
      </c>
      <c r="D183" s="20">
        <f>_xlfn.MAXIFS(Сделки_raw!$A$503:$A$509,Сделки_raw!$A$503:$A$509,"&lt;="&amp;A183)</f>
        <v>43567</v>
      </c>
      <c r="E183" s="22">
        <f t="shared" si="10"/>
        <v>0.24109589041095891</v>
      </c>
      <c r="F183" s="22">
        <f t="shared" si="11"/>
        <v>-664891.23287671234</v>
      </c>
      <c r="G183" s="22">
        <f t="shared" si="13"/>
        <v>1200</v>
      </c>
      <c r="H183" s="22">
        <f>IF(A183=D183, 'Свод табл'!G183*'Свод табл'!$M$5, 0)</f>
        <v>0</v>
      </c>
      <c r="I183" s="22">
        <f t="shared" si="12"/>
        <v>-664891.23287671234</v>
      </c>
      <c r="J183" s="22">
        <f t="shared" si="14"/>
        <v>-573499.32821746368</v>
      </c>
    </row>
    <row r="184" spans="1:10" x14ac:dyDescent="0.2">
      <c r="A184" s="20">
        <v>43579</v>
      </c>
      <c r="B184" s="21">
        <v>-940</v>
      </c>
      <c r="C184" s="21">
        <f>VLOOKUP(A184,Котировки!СберБ_БО3R_1day_13102017_20102020,5,0)</f>
        <v>100.3</v>
      </c>
      <c r="D184" s="20">
        <f>_xlfn.MAXIFS(Сделки_raw!$A$503:$A$509,Сделки_raw!$A$503:$A$509,"&lt;="&amp;A184)</f>
        <v>43567</v>
      </c>
      <c r="E184" s="22">
        <f t="shared" si="10"/>
        <v>0.26301369863013702</v>
      </c>
      <c r="F184" s="22">
        <f t="shared" si="11"/>
        <v>945292.32876712317</v>
      </c>
      <c r="G184" s="22">
        <f t="shared" si="13"/>
        <v>260</v>
      </c>
      <c r="H184" s="22">
        <f>IF(A184=D184, 'Свод табл'!G184*'Свод табл'!$M$5, 0)</f>
        <v>0</v>
      </c>
      <c r="I184" s="22">
        <f t="shared" si="12"/>
        <v>945292.32876712317</v>
      </c>
      <c r="J184" s="22">
        <f t="shared" si="14"/>
        <v>815141.77072749764</v>
      </c>
    </row>
    <row r="185" spans="1:10" x14ac:dyDescent="0.2">
      <c r="A185" s="20">
        <v>43581</v>
      </c>
      <c r="B185" s="21">
        <v>590</v>
      </c>
      <c r="C185" s="21">
        <f>VLOOKUP(A185,Котировки!СберБ_БО3R_1day_13102017_20102020,5,0)</f>
        <v>100.2</v>
      </c>
      <c r="D185" s="20">
        <f>_xlfn.MAXIFS(Сделки_raw!$A$503:$A$509,Сделки_raw!$A$503:$A$509,"&lt;="&amp;A185)</f>
        <v>43567</v>
      </c>
      <c r="E185" s="22">
        <f t="shared" si="10"/>
        <v>0.30684931506849317</v>
      </c>
      <c r="F185" s="22">
        <f t="shared" si="11"/>
        <v>-592990.41095890407</v>
      </c>
      <c r="G185" s="22">
        <f t="shared" si="13"/>
        <v>850</v>
      </c>
      <c r="H185" s="22">
        <f>IF(A185=D185, 'Свод табл'!G185*'Свод табл'!$M$5, 0)</f>
        <v>0</v>
      </c>
      <c r="I185" s="22">
        <f t="shared" si="12"/>
        <v>-592990.41095890407</v>
      </c>
      <c r="J185" s="22">
        <f t="shared" si="14"/>
        <v>-511074.36932278861</v>
      </c>
    </row>
    <row r="186" spans="1:10" x14ac:dyDescent="0.2">
      <c r="A186" s="20">
        <v>43585</v>
      </c>
      <c r="B186" s="21">
        <v>-160</v>
      </c>
      <c r="C186" s="21">
        <f>VLOOKUP(A186,Котировки!СберБ_БО3R_1day_13102017_20102020,5,0)</f>
        <v>100.36</v>
      </c>
      <c r="D186" s="20">
        <f>_xlfn.MAXIFS(Сделки_raw!$A$503:$A$509,Сделки_raw!$A$503:$A$509,"&lt;="&amp;A186)</f>
        <v>43567</v>
      </c>
      <c r="E186" s="22">
        <f t="shared" si="10"/>
        <v>0.39452054794520547</v>
      </c>
      <c r="F186" s="22">
        <f t="shared" si="11"/>
        <v>161207.23287671231</v>
      </c>
      <c r="G186" s="22">
        <f t="shared" si="13"/>
        <v>690</v>
      </c>
      <c r="H186" s="22">
        <f>IF(A186=D186, 'Свод табл'!G186*'Свод табл'!$M$5, 0)</f>
        <v>0</v>
      </c>
      <c r="I186" s="22">
        <f t="shared" si="12"/>
        <v>161207.23287671231</v>
      </c>
      <c r="J186" s="22">
        <f t="shared" si="14"/>
        <v>138790.51453170489</v>
      </c>
    </row>
    <row r="187" spans="1:10" x14ac:dyDescent="0.2">
      <c r="A187" s="20">
        <v>43587</v>
      </c>
      <c r="B187" s="21">
        <v>220</v>
      </c>
      <c r="C187" s="21">
        <f>VLOOKUP(A187,Котировки!СберБ_БО3R_1day_13102017_20102020,5,0)</f>
        <v>100.16</v>
      </c>
      <c r="D187" s="20">
        <f>_xlfn.MAXIFS(Сделки_raw!$A$503:$A$509,Сделки_raw!$A$503:$A$509,"&lt;="&amp;A187)</f>
        <v>43567</v>
      </c>
      <c r="E187" s="22">
        <f t="shared" si="10"/>
        <v>0.43835616438356162</v>
      </c>
      <c r="F187" s="22">
        <f t="shared" si="11"/>
        <v>-221316.3835616438</v>
      </c>
      <c r="G187" s="22">
        <f t="shared" si="13"/>
        <v>910</v>
      </c>
      <c r="H187" s="22">
        <f>IF(A187=D187, 'Свод табл'!G187*'Свод табл'!$M$5, 0)</f>
        <v>0</v>
      </c>
      <c r="I187" s="22">
        <f t="shared" si="12"/>
        <v>-221316.3835616438</v>
      </c>
      <c r="J187" s="22">
        <f t="shared" si="14"/>
        <v>-190440.03088376002</v>
      </c>
    </row>
    <row r="188" spans="1:10" x14ac:dyDescent="0.2">
      <c r="A188" s="20">
        <v>43588</v>
      </c>
      <c r="B188" s="21">
        <v>-360</v>
      </c>
      <c r="C188" s="21">
        <f>VLOOKUP(A188,Котировки!СберБ_БО3R_1day_13102017_20102020,5,0)</f>
        <v>100.25</v>
      </c>
      <c r="D188" s="20">
        <f>_xlfn.MAXIFS(Сделки_raw!$A$503:$A$509,Сделки_raw!$A$503:$A$509,"&lt;="&amp;A188)</f>
        <v>43567</v>
      </c>
      <c r="E188" s="22">
        <f t="shared" si="10"/>
        <v>0.46027397260273978</v>
      </c>
      <c r="F188" s="22">
        <f t="shared" si="11"/>
        <v>362556.98630136985</v>
      </c>
      <c r="G188" s="22">
        <f t="shared" si="13"/>
        <v>550</v>
      </c>
      <c r="H188" s="22">
        <f>IF(A188=D188, 'Свод табл'!G188*'Свод табл'!$M$5, 0)</f>
        <v>0</v>
      </c>
      <c r="I188" s="22">
        <f t="shared" si="12"/>
        <v>362556.98630136985</v>
      </c>
      <c r="J188" s="22">
        <f t="shared" si="14"/>
        <v>311893.02630199306</v>
      </c>
    </row>
    <row r="189" spans="1:10" x14ac:dyDescent="0.2">
      <c r="A189" s="20">
        <v>43593</v>
      </c>
      <c r="B189" s="21">
        <v>140</v>
      </c>
      <c r="C189" s="21">
        <f>VLOOKUP(A189,Котировки!СберБ_БО3R_1day_13102017_20102020,5,0)</f>
        <v>100.15</v>
      </c>
      <c r="D189" s="20">
        <f>_xlfn.MAXIFS(Сделки_raw!$A$503:$A$509,Сделки_raw!$A$503:$A$509,"&lt;="&amp;A189)</f>
        <v>43567</v>
      </c>
      <c r="E189" s="22">
        <f t="shared" si="10"/>
        <v>0.56986301369863013</v>
      </c>
      <c r="F189" s="22">
        <f t="shared" si="11"/>
        <v>-141007.80821917811</v>
      </c>
      <c r="G189" s="22">
        <f t="shared" si="13"/>
        <v>690</v>
      </c>
      <c r="H189" s="22">
        <f>IF(A189=D189, 'Свод табл'!G189*'Свод табл'!$M$5, 0)</f>
        <v>0</v>
      </c>
      <c r="I189" s="22">
        <f t="shared" si="12"/>
        <v>-141007.80821917811</v>
      </c>
      <c r="J189" s="22">
        <f t="shared" si="14"/>
        <v>-121142.37613478</v>
      </c>
    </row>
    <row r="190" spans="1:10" x14ac:dyDescent="0.2">
      <c r="A190" s="20">
        <v>43598</v>
      </c>
      <c r="B190" s="21">
        <v>140</v>
      </c>
      <c r="C190" s="21">
        <f>VLOOKUP(A190,Котировки!СберБ_БО3R_1day_13102017_20102020,5,0)</f>
        <v>100.08</v>
      </c>
      <c r="D190" s="20">
        <f>_xlfn.MAXIFS(Сделки_raw!$A$503:$A$509,Сделки_raw!$A$503:$A$509,"&lt;="&amp;A190)</f>
        <v>43567</v>
      </c>
      <c r="E190" s="22">
        <f t="shared" si="10"/>
        <v>0.67945205479452053</v>
      </c>
      <c r="F190" s="22">
        <f t="shared" si="11"/>
        <v>-141063.23287671234</v>
      </c>
      <c r="G190" s="22">
        <f t="shared" si="13"/>
        <v>830</v>
      </c>
      <c r="H190" s="22">
        <f>IF(A190=D190, 'Свод табл'!G190*'Свод табл'!$M$5, 0)</f>
        <v>0</v>
      </c>
      <c r="I190" s="22">
        <f t="shared" si="12"/>
        <v>-141063.23287671234</v>
      </c>
      <c r="J190" s="22">
        <f t="shared" si="14"/>
        <v>-121029.23773860755</v>
      </c>
    </row>
    <row r="191" spans="1:10" x14ac:dyDescent="0.2">
      <c r="A191" s="20">
        <v>43599</v>
      </c>
      <c r="B191" s="21">
        <v>-280</v>
      </c>
      <c r="C191" s="21">
        <f>VLOOKUP(A191,Котировки!СберБ_БО3R_1day_13102017_20102020,5,0)</f>
        <v>100.31</v>
      </c>
      <c r="D191" s="20">
        <f>_xlfn.MAXIFS(Сделки_raw!$A$503:$A$509,Сделки_raw!$A$503:$A$509,"&lt;="&amp;A191)</f>
        <v>43567</v>
      </c>
      <c r="E191" s="22">
        <f t="shared" si="10"/>
        <v>0.70136986301369864</v>
      </c>
      <c r="F191" s="22">
        <f t="shared" si="11"/>
        <v>282831.83561643836</v>
      </c>
      <c r="G191" s="22">
        <f t="shared" si="13"/>
        <v>550</v>
      </c>
      <c r="H191" s="22">
        <f>IF(A191=D191, 'Свод табл'!G191*'Свод табл'!$M$5, 0)</f>
        <v>0</v>
      </c>
      <c r="I191" s="22">
        <f t="shared" si="12"/>
        <v>282831.83561643836</v>
      </c>
      <c r="J191" s="22">
        <f t="shared" si="14"/>
        <v>242599.25640244287</v>
      </c>
    </row>
    <row r="192" spans="1:10" x14ac:dyDescent="0.2">
      <c r="A192" s="20">
        <v>43600</v>
      </c>
      <c r="B192" s="21">
        <v>-230</v>
      </c>
      <c r="C192" s="21">
        <f>VLOOKUP(A192,Котировки!СберБ_БО3R_1day_13102017_20102020,5,0)</f>
        <v>100.3</v>
      </c>
      <c r="D192" s="20">
        <f>_xlfn.MAXIFS(Сделки_raw!$A$503:$A$509,Сделки_raw!$A$503:$A$509,"&lt;="&amp;A192)</f>
        <v>43567</v>
      </c>
      <c r="E192" s="22">
        <f t="shared" si="10"/>
        <v>0.72328767123287674</v>
      </c>
      <c r="F192" s="22">
        <f t="shared" si="11"/>
        <v>232353.56164383559</v>
      </c>
      <c r="G192" s="22">
        <f t="shared" si="13"/>
        <v>320</v>
      </c>
      <c r="H192" s="22">
        <f>IF(A192=D192, 'Свод табл'!G192*'Свод табл'!$M$5, 0)</f>
        <v>0</v>
      </c>
      <c r="I192" s="22">
        <f t="shared" si="12"/>
        <v>232353.56164383559</v>
      </c>
      <c r="J192" s="22">
        <f t="shared" si="14"/>
        <v>199248.5708820851</v>
      </c>
    </row>
    <row r="193" spans="1:10" x14ac:dyDescent="0.2">
      <c r="A193" s="20">
        <v>43601</v>
      </c>
      <c r="B193" s="21">
        <v>550</v>
      </c>
      <c r="C193" s="21">
        <f>VLOOKUP(A193,Котировки!СберБ_БО3R_1day_13102017_20102020,5,0)</f>
        <v>100.31</v>
      </c>
      <c r="D193" s="20">
        <f>_xlfn.MAXIFS(Сделки_raw!$A$503:$A$509,Сделки_raw!$A$503:$A$509,"&lt;="&amp;A193)</f>
        <v>43567</v>
      </c>
      <c r="E193" s="22">
        <f t="shared" si="10"/>
        <v>0.74520547945205484</v>
      </c>
      <c r="F193" s="22">
        <f t="shared" si="11"/>
        <v>-555803.63013698626</v>
      </c>
      <c r="G193" s="22">
        <f t="shared" si="13"/>
        <v>870</v>
      </c>
      <c r="H193" s="22">
        <f>IF(A193=D193, 'Свод табл'!G193*'Свод табл'!$M$5, 0)</f>
        <v>0</v>
      </c>
      <c r="I193" s="22">
        <f t="shared" si="12"/>
        <v>-555803.63013698626</v>
      </c>
      <c r="J193" s="22">
        <f t="shared" si="14"/>
        <v>-476488.0002989379</v>
      </c>
    </row>
    <row r="194" spans="1:10" x14ac:dyDescent="0.2">
      <c r="A194" s="20">
        <v>43605</v>
      </c>
      <c r="B194" s="21">
        <v>-660</v>
      </c>
      <c r="C194" s="21">
        <f>VLOOKUP(A194,Котировки!СберБ_БО3R_1day_13102017_20102020,5,0)</f>
        <v>100.6</v>
      </c>
      <c r="D194" s="20">
        <f>_xlfn.MAXIFS(Сделки_raw!$A$503:$A$509,Сделки_raw!$A$503:$A$509,"&lt;="&amp;A194)</f>
        <v>43567</v>
      </c>
      <c r="E194" s="22">
        <f t="shared" si="10"/>
        <v>0.83287671232876703</v>
      </c>
      <c r="F194" s="22">
        <f t="shared" si="11"/>
        <v>669456.98630136985</v>
      </c>
      <c r="G194" s="22">
        <f t="shared" si="13"/>
        <v>210</v>
      </c>
      <c r="H194" s="22">
        <f>IF(A194=D194, 'Свод табл'!G194*'Свод табл'!$M$5, 0)</f>
        <v>0</v>
      </c>
      <c r="I194" s="22">
        <f t="shared" si="12"/>
        <v>669456.98630136985</v>
      </c>
      <c r="J194" s="22">
        <f t="shared" si="14"/>
        <v>573313.40815278213</v>
      </c>
    </row>
    <row r="195" spans="1:10" x14ac:dyDescent="0.2">
      <c r="A195" s="20">
        <v>43608</v>
      </c>
      <c r="B195" s="21">
        <v>330</v>
      </c>
      <c r="C195" s="21">
        <f>VLOOKUP(A195,Котировки!СберБ_БО3R_1day_13102017_20102020,5,0)</f>
        <v>100.9</v>
      </c>
      <c r="D195" s="20">
        <f>_xlfn.MAXIFS(Сделки_raw!$A$503:$A$509,Сделки_raw!$A$503:$A$509,"&lt;="&amp;A195)</f>
        <v>43567</v>
      </c>
      <c r="E195" s="22">
        <f t="shared" ref="E195:E258" si="15">$M$2/365*(A195-D195)*100</f>
        <v>0.89863013698630134</v>
      </c>
      <c r="F195" s="22">
        <f t="shared" ref="F195:F258" si="16">((C195+E195)*$M$4/100)*-B195</f>
        <v>-335935.47945205483</v>
      </c>
      <c r="G195" s="22">
        <f t="shared" si="13"/>
        <v>540</v>
      </c>
      <c r="H195" s="22">
        <f>IF(A195=D195, 'Свод табл'!G195*'Свод табл'!$M$5, 0)</f>
        <v>0</v>
      </c>
      <c r="I195" s="22">
        <f t="shared" ref="I195:I258" si="17">F195+H195</f>
        <v>-335935.47945205483</v>
      </c>
      <c r="J195" s="22">
        <f t="shared" si="14"/>
        <v>-287461.32179420826</v>
      </c>
    </row>
    <row r="196" spans="1:10" x14ac:dyDescent="0.2">
      <c r="A196" s="20">
        <v>43609</v>
      </c>
      <c r="B196" s="21">
        <v>400</v>
      </c>
      <c r="C196" s="21">
        <f>VLOOKUP(A196,Котировки!СберБ_БО3R_1day_13102017_20102020,5,0)</f>
        <v>100.68</v>
      </c>
      <c r="D196" s="20">
        <f>_xlfn.MAXIFS(Сделки_raw!$A$503:$A$509,Сделки_raw!$A$503:$A$509,"&lt;="&amp;A196)</f>
        <v>43567</v>
      </c>
      <c r="E196" s="22">
        <f t="shared" si="15"/>
        <v>0.92054794520547956</v>
      </c>
      <c r="F196" s="22">
        <f t="shared" si="16"/>
        <v>-406402.19178082194</v>
      </c>
      <c r="G196" s="22">
        <f t="shared" ref="G196:G259" si="18">B196+G195</f>
        <v>940</v>
      </c>
      <c r="H196" s="22">
        <f>IF(A196=D196, 'Свод табл'!G196*'Свод табл'!$M$5, 0)</f>
        <v>0</v>
      </c>
      <c r="I196" s="22">
        <f t="shared" si="17"/>
        <v>-406402.19178082194</v>
      </c>
      <c r="J196" s="22">
        <f t="shared" ref="J196:J259" si="19">I196*POWER(1+$M$9,-(A196-$A$2)/365)</f>
        <v>-347667.65941263054</v>
      </c>
    </row>
    <row r="197" spans="1:10" x14ac:dyDescent="0.2">
      <c r="A197" s="20">
        <v>43615</v>
      </c>
      <c r="B197" s="21">
        <v>30</v>
      </c>
      <c r="C197" s="21">
        <f>VLOOKUP(A197,Котировки!СберБ_БО3R_1day_13102017_20102020,5,0)</f>
        <v>100.39</v>
      </c>
      <c r="D197" s="20">
        <f>_xlfn.MAXIFS(Сделки_raw!$A$503:$A$509,Сделки_raw!$A$503:$A$509,"&lt;="&amp;A197)</f>
        <v>43567</v>
      </c>
      <c r="E197" s="22">
        <f t="shared" si="15"/>
        <v>1.0520547945205481</v>
      </c>
      <c r="F197" s="22">
        <f t="shared" si="16"/>
        <v>-30432.616438356166</v>
      </c>
      <c r="G197" s="22">
        <f t="shared" si="18"/>
        <v>970</v>
      </c>
      <c r="H197" s="22">
        <f>IF(A197=D197, 'Свод табл'!G197*'Свод табл'!$M$5, 0)</f>
        <v>0</v>
      </c>
      <c r="I197" s="22">
        <f t="shared" si="17"/>
        <v>-30432.616438356166</v>
      </c>
      <c r="J197" s="22">
        <f t="shared" si="19"/>
        <v>-25992.963212735005</v>
      </c>
    </row>
    <row r="198" spans="1:10" x14ac:dyDescent="0.2">
      <c r="A198" s="20">
        <v>43616</v>
      </c>
      <c r="B198" s="21">
        <v>-680</v>
      </c>
      <c r="C198" s="21">
        <f>VLOOKUP(A198,Котировки!СберБ_БО3R_1day_13102017_20102020,5,0)</f>
        <v>100.88</v>
      </c>
      <c r="D198" s="20">
        <f>_xlfn.MAXIFS(Сделки_raw!$A$503:$A$509,Сделки_raw!$A$503:$A$509,"&lt;="&amp;A198)</f>
        <v>43567</v>
      </c>
      <c r="E198" s="22">
        <f t="shared" si="15"/>
        <v>1.0739726027397261</v>
      </c>
      <c r="F198" s="22">
        <f t="shared" si="16"/>
        <v>693287.01369863015</v>
      </c>
      <c r="G198" s="22">
        <f t="shared" si="18"/>
        <v>290</v>
      </c>
      <c r="H198" s="22">
        <f>IF(A198=D198, 'Свод табл'!G198*'Свод табл'!$M$5, 0)</f>
        <v>0</v>
      </c>
      <c r="I198" s="22">
        <f t="shared" si="17"/>
        <v>693287.01369863015</v>
      </c>
      <c r="J198" s="22">
        <f t="shared" si="19"/>
        <v>591989.86695091834</v>
      </c>
    </row>
    <row r="199" spans="1:10" x14ac:dyDescent="0.2">
      <c r="A199" s="20">
        <v>43621</v>
      </c>
      <c r="B199" s="21">
        <v>680</v>
      </c>
      <c r="C199" s="21">
        <f>VLOOKUP(A199,Котировки!СберБ_БО3R_1day_13102017_20102020,5,0)</f>
        <v>100.84</v>
      </c>
      <c r="D199" s="20">
        <f>_xlfn.MAXIFS(Сделки_raw!$A$503:$A$509,Сделки_raw!$A$503:$A$509,"&lt;="&amp;A199)</f>
        <v>43567</v>
      </c>
      <c r="E199" s="22">
        <f t="shared" si="15"/>
        <v>1.1835616438356165</v>
      </c>
      <c r="F199" s="22">
        <f t="shared" si="16"/>
        <v>-693760.21917808231</v>
      </c>
      <c r="G199" s="22">
        <f t="shared" si="18"/>
        <v>970</v>
      </c>
      <c r="H199" s="22">
        <f>IF(A199=D199, 'Свод табл'!G199*'Свод табл'!$M$5, 0)</f>
        <v>0</v>
      </c>
      <c r="I199" s="22">
        <f t="shared" si="17"/>
        <v>-693760.21917808231</v>
      </c>
      <c r="J199" s="22">
        <f t="shared" si="19"/>
        <v>-591608.13971367921</v>
      </c>
    </row>
    <row r="200" spans="1:10" x14ac:dyDescent="0.2">
      <c r="A200" s="20">
        <v>43623</v>
      </c>
      <c r="B200" s="21">
        <v>-330</v>
      </c>
      <c r="C200" s="21">
        <f>VLOOKUP(A200,Котировки!СберБ_БО3R_1day_13102017_20102020,5,0)</f>
        <v>100.71</v>
      </c>
      <c r="D200" s="20">
        <f>_xlfn.MAXIFS(Сделки_raw!$A$503:$A$509,Сделки_raw!$A$503:$A$509,"&lt;="&amp;A200)</f>
        <v>43567</v>
      </c>
      <c r="E200" s="22">
        <f t="shared" si="15"/>
        <v>1.2273972602739727</v>
      </c>
      <c r="F200" s="22">
        <f t="shared" si="16"/>
        <v>336393.41095890407</v>
      </c>
      <c r="G200" s="22">
        <f t="shared" si="18"/>
        <v>640</v>
      </c>
      <c r="H200" s="22">
        <f>IF(A200=D200, 'Свод табл'!G200*'Свод табл'!$M$5, 0)</f>
        <v>0</v>
      </c>
      <c r="I200" s="22">
        <f t="shared" si="17"/>
        <v>336393.41095890407</v>
      </c>
      <c r="J200" s="22">
        <f t="shared" si="19"/>
        <v>286709.20971572772</v>
      </c>
    </row>
    <row r="201" spans="1:10" x14ac:dyDescent="0.2">
      <c r="A201" s="20">
        <v>43626</v>
      </c>
      <c r="B201" s="21">
        <v>380</v>
      </c>
      <c r="C201" s="21">
        <f>VLOOKUP(A201,Котировки!СберБ_БО3R_1day_13102017_20102020,5,0)</f>
        <v>100.85</v>
      </c>
      <c r="D201" s="20">
        <f>_xlfn.MAXIFS(Сделки_raw!$A$503:$A$509,Сделки_raw!$A$503:$A$509,"&lt;="&amp;A201)</f>
        <v>43567</v>
      </c>
      <c r="E201" s="22">
        <f t="shared" si="15"/>
        <v>1.2931506849315069</v>
      </c>
      <c r="F201" s="22">
        <f t="shared" si="16"/>
        <v>-388143.9726027397</v>
      </c>
      <c r="G201" s="22">
        <f t="shared" si="18"/>
        <v>1020</v>
      </c>
      <c r="H201" s="22">
        <f>IF(A201=D201, 'Свод табл'!G201*'Свод табл'!$M$5, 0)</f>
        <v>0</v>
      </c>
      <c r="I201" s="22">
        <f t="shared" si="17"/>
        <v>-388143.9726027397</v>
      </c>
      <c r="J201" s="22">
        <f t="shared" si="19"/>
        <v>-330553.02304799762</v>
      </c>
    </row>
    <row r="202" spans="1:10" x14ac:dyDescent="0.2">
      <c r="A202" s="20">
        <v>43627</v>
      </c>
      <c r="B202" s="21">
        <v>20</v>
      </c>
      <c r="C202" s="21">
        <f>VLOOKUP(A202,Котировки!СберБ_БО3R_1day_13102017_20102020,5,0)</f>
        <v>100.89</v>
      </c>
      <c r="D202" s="20">
        <f>_xlfn.MAXIFS(Сделки_raw!$A$503:$A$509,Сделки_raw!$A$503:$A$509,"&lt;="&amp;A202)</f>
        <v>43567</v>
      </c>
      <c r="E202" s="22">
        <f t="shared" si="15"/>
        <v>1.3150684931506851</v>
      </c>
      <c r="F202" s="22">
        <f t="shared" si="16"/>
        <v>-20441.013698630137</v>
      </c>
      <c r="G202" s="22">
        <f t="shared" si="18"/>
        <v>1040</v>
      </c>
      <c r="H202" s="22">
        <f>IF(A202=D202, 'Свод табл'!G202*'Свод табл'!$M$5, 0)</f>
        <v>0</v>
      </c>
      <c r="I202" s="22">
        <f t="shared" si="17"/>
        <v>-20441.013698630137</v>
      </c>
      <c r="J202" s="22">
        <f t="shared" si="19"/>
        <v>-17403.452971503251</v>
      </c>
    </row>
    <row r="203" spans="1:10" x14ac:dyDescent="0.2">
      <c r="A203" s="20">
        <v>43630</v>
      </c>
      <c r="B203" s="21">
        <v>-140</v>
      </c>
      <c r="C203" s="21">
        <f>VLOOKUP(A203,Котировки!СберБ_БО3R_1day_13102017_20102020,5,0)</f>
        <v>100.99</v>
      </c>
      <c r="D203" s="20">
        <f>_xlfn.MAXIFS(Сделки_raw!$A$503:$A$509,Сделки_raw!$A$503:$A$509,"&lt;="&amp;A203)</f>
        <v>43567</v>
      </c>
      <c r="E203" s="22">
        <f t="shared" si="15"/>
        <v>1.3808219178082191</v>
      </c>
      <c r="F203" s="22">
        <f t="shared" si="16"/>
        <v>143319.15068493152</v>
      </c>
      <c r="G203" s="22">
        <f t="shared" si="18"/>
        <v>900</v>
      </c>
      <c r="H203" s="22">
        <f>IF(A203=D203, 'Свод табл'!G203*'Свод табл'!$M$5, 0)</f>
        <v>0</v>
      </c>
      <c r="I203" s="22">
        <f t="shared" si="17"/>
        <v>143319.15068493152</v>
      </c>
      <c r="J203" s="22">
        <f t="shared" si="19"/>
        <v>121924.60136535147</v>
      </c>
    </row>
    <row r="204" spans="1:10" x14ac:dyDescent="0.2">
      <c r="A204" s="20">
        <v>43637</v>
      </c>
      <c r="B204" s="21">
        <v>750</v>
      </c>
      <c r="C204" s="21">
        <f>VLOOKUP(A204,Котировки!СберБ_БО3R_1day_13102017_20102020,5,0)</f>
        <v>101.18</v>
      </c>
      <c r="D204" s="20">
        <f>_xlfn.MAXIFS(Сделки_raw!$A$503:$A$509,Сделки_raw!$A$503:$A$509,"&lt;="&amp;A204)</f>
        <v>43567</v>
      </c>
      <c r="E204" s="22">
        <f t="shared" si="15"/>
        <v>1.5342465753424657</v>
      </c>
      <c r="F204" s="22">
        <f t="shared" si="16"/>
        <v>-770356.84931506868</v>
      </c>
      <c r="G204" s="22">
        <f t="shared" si="18"/>
        <v>1650</v>
      </c>
      <c r="H204" s="22">
        <f>IF(A204=D204, 'Свод табл'!G204*'Свод табл'!$M$5, 0)</f>
        <v>0</v>
      </c>
      <c r="I204" s="22">
        <f t="shared" si="17"/>
        <v>-770356.84931506868</v>
      </c>
      <c r="J204" s="22">
        <f t="shared" si="19"/>
        <v>-654141.98146123847</v>
      </c>
    </row>
    <row r="205" spans="1:10" x14ac:dyDescent="0.2">
      <c r="A205" s="20">
        <v>43641</v>
      </c>
      <c r="B205" s="21">
        <v>-1180</v>
      </c>
      <c r="C205" s="21">
        <f>VLOOKUP(A205,Котировки!СберБ_БО3R_1day_13102017_20102020,5,0)</f>
        <v>101</v>
      </c>
      <c r="D205" s="20">
        <f>_xlfn.MAXIFS(Сделки_raw!$A$503:$A$509,Сделки_raw!$A$503:$A$509,"&lt;="&amp;A205)</f>
        <v>43567</v>
      </c>
      <c r="E205" s="22">
        <f t="shared" si="15"/>
        <v>1.6219178082191781</v>
      </c>
      <c r="F205" s="22">
        <f t="shared" si="16"/>
        <v>1210938.6301369863</v>
      </c>
      <c r="G205" s="22">
        <f t="shared" si="18"/>
        <v>470</v>
      </c>
      <c r="H205" s="22">
        <f>IF(A205=D205, 'Свод табл'!G205*'Свод табл'!$M$5, 0)</f>
        <v>0</v>
      </c>
      <c r="I205" s="22">
        <f t="shared" si="17"/>
        <v>1210938.6301369863</v>
      </c>
      <c r="J205" s="22">
        <f t="shared" si="19"/>
        <v>1027166.9552176686</v>
      </c>
    </row>
    <row r="206" spans="1:10" x14ac:dyDescent="0.2">
      <c r="A206" s="20">
        <v>43650</v>
      </c>
      <c r="B206" s="21">
        <v>280</v>
      </c>
      <c r="C206" s="21">
        <f>VLOOKUP(A206,Котировки!СберБ_БО3R_1day_13102017_20102020,5,0)</f>
        <v>100.87</v>
      </c>
      <c r="D206" s="20">
        <f>_xlfn.MAXIFS(Сделки_raw!$A$503:$A$509,Сделки_raw!$A$503:$A$509,"&lt;="&amp;A206)</f>
        <v>43567</v>
      </c>
      <c r="E206" s="22">
        <f t="shared" si="15"/>
        <v>1.8191780821917809</v>
      </c>
      <c r="F206" s="22">
        <f t="shared" si="16"/>
        <v>-287529.69863013702</v>
      </c>
      <c r="G206" s="22">
        <f t="shared" si="18"/>
        <v>750</v>
      </c>
      <c r="H206" s="22">
        <f>IF(A206=D206, 'Свод табл'!G206*'Свод табл'!$M$5, 0)</f>
        <v>0</v>
      </c>
      <c r="I206" s="22">
        <f t="shared" si="17"/>
        <v>-287529.69863013702</v>
      </c>
      <c r="J206" s="22">
        <f t="shared" si="19"/>
        <v>-243312.25618308506</v>
      </c>
    </row>
    <row r="207" spans="1:10" x14ac:dyDescent="0.2">
      <c r="A207" s="20">
        <v>43654</v>
      </c>
      <c r="B207" s="21">
        <v>-80</v>
      </c>
      <c r="C207" s="21">
        <f>VLOOKUP(A207,Котировки!СберБ_БО3R_1day_13102017_20102020,5,0)</f>
        <v>100.9</v>
      </c>
      <c r="D207" s="20">
        <f>_xlfn.MAXIFS(Сделки_raw!$A$503:$A$509,Сделки_raw!$A$503:$A$509,"&lt;="&amp;A207)</f>
        <v>43567</v>
      </c>
      <c r="E207" s="22">
        <f t="shared" si="15"/>
        <v>1.9068493150684933</v>
      </c>
      <c r="F207" s="22">
        <f t="shared" si="16"/>
        <v>82245.479452054802</v>
      </c>
      <c r="G207" s="22">
        <f t="shared" si="18"/>
        <v>670</v>
      </c>
      <c r="H207" s="22">
        <f>IF(A207=D207, 'Свод табл'!G207*'Свод табл'!$M$5, 0)</f>
        <v>0</v>
      </c>
      <c r="I207" s="22">
        <f t="shared" si="17"/>
        <v>82245.479452054802</v>
      </c>
      <c r="J207" s="22">
        <f t="shared" si="19"/>
        <v>69523.582843664029</v>
      </c>
    </row>
    <row r="208" spans="1:10" x14ac:dyDescent="0.2">
      <c r="A208" s="20">
        <v>43655</v>
      </c>
      <c r="B208" s="21">
        <v>440</v>
      </c>
      <c r="C208" s="21">
        <f>VLOOKUP(A208,Котировки!СберБ_БО3R_1day_13102017_20102020,5,0)</f>
        <v>100.8</v>
      </c>
      <c r="D208" s="20">
        <f>_xlfn.MAXIFS(Сделки_raw!$A$503:$A$509,Сделки_raw!$A$503:$A$509,"&lt;="&amp;A208)</f>
        <v>43567</v>
      </c>
      <c r="E208" s="22">
        <f t="shared" si="15"/>
        <v>1.9287671232876713</v>
      </c>
      <c r="F208" s="22">
        <f t="shared" si="16"/>
        <v>-452006.57534246583</v>
      </c>
      <c r="G208" s="22">
        <f t="shared" si="18"/>
        <v>1110</v>
      </c>
      <c r="H208" s="22">
        <f>IF(A208=D208, 'Свод табл'!G208*'Свод табл'!$M$5, 0)</f>
        <v>0</v>
      </c>
      <c r="I208" s="22">
        <f t="shared" si="17"/>
        <v>-452006.57534246583</v>
      </c>
      <c r="J208" s="22">
        <f t="shared" si="19"/>
        <v>-381987.86708376178</v>
      </c>
    </row>
    <row r="209" spans="1:10" x14ac:dyDescent="0.2">
      <c r="A209" s="20">
        <v>43656</v>
      </c>
      <c r="B209" s="21">
        <v>-630</v>
      </c>
      <c r="C209" s="21">
        <f>VLOOKUP(A209,Котировки!СберБ_БО3R_1day_13102017_20102020,5,0)</f>
        <v>100.79</v>
      </c>
      <c r="D209" s="20">
        <f>_xlfn.MAXIFS(Сделки_raw!$A$503:$A$509,Сделки_raw!$A$503:$A$509,"&lt;="&amp;A209)</f>
        <v>43567</v>
      </c>
      <c r="E209" s="22">
        <f t="shared" si="15"/>
        <v>1.9506849315068495</v>
      </c>
      <c r="F209" s="22">
        <f t="shared" si="16"/>
        <v>647266.31506849325</v>
      </c>
      <c r="G209" s="22">
        <f t="shared" si="18"/>
        <v>480</v>
      </c>
      <c r="H209" s="22">
        <f>IF(A209=D209, 'Свод табл'!G209*'Свод табл'!$M$5, 0)</f>
        <v>0</v>
      </c>
      <c r="I209" s="22">
        <f t="shared" si="17"/>
        <v>647266.31506849325</v>
      </c>
      <c r="J209" s="22">
        <f t="shared" si="19"/>
        <v>546855.43190782424</v>
      </c>
    </row>
    <row r="210" spans="1:10" x14ac:dyDescent="0.2">
      <c r="A210" s="20">
        <v>43658</v>
      </c>
      <c r="B210" s="21">
        <v>80</v>
      </c>
      <c r="C210" s="21">
        <f>VLOOKUP(A210,Котировки!СберБ_БО3R_1day_13102017_20102020,5,0)</f>
        <v>100.86</v>
      </c>
      <c r="D210" s="20">
        <f>_xlfn.MAXIFS(Сделки_raw!$A$503:$A$509,Сделки_raw!$A$503:$A$509,"&lt;="&amp;A210)</f>
        <v>43567</v>
      </c>
      <c r="E210" s="22">
        <f t="shared" si="15"/>
        <v>1.9945205479452055</v>
      </c>
      <c r="F210" s="22">
        <f t="shared" si="16"/>
        <v>-82283.61643835617</v>
      </c>
      <c r="G210" s="22">
        <f t="shared" si="18"/>
        <v>560</v>
      </c>
      <c r="H210" s="22">
        <f>IF(A210=D210, 'Свод табл'!G210*'Свод табл'!$M$5, 0)</f>
        <v>0</v>
      </c>
      <c r="I210" s="22">
        <f t="shared" si="17"/>
        <v>-82283.61643835617</v>
      </c>
      <c r="J210" s="22">
        <f t="shared" si="19"/>
        <v>-69482.00003408872</v>
      </c>
    </row>
    <row r="211" spans="1:10" x14ac:dyDescent="0.2">
      <c r="A211" s="20">
        <v>43664</v>
      </c>
      <c r="B211" s="21">
        <v>580</v>
      </c>
      <c r="C211" s="21">
        <f>VLOOKUP(A211,Котировки!СберБ_БО3R_1day_13102017_20102020,5,0)</f>
        <v>100.7</v>
      </c>
      <c r="D211" s="20">
        <f>_xlfn.MAXIFS(Сделки_raw!$A$503:$A$509,Сделки_raw!$A$503:$A$509,"&lt;="&amp;A211)</f>
        <v>43567</v>
      </c>
      <c r="E211" s="22">
        <f t="shared" si="15"/>
        <v>2.1260273972602741</v>
      </c>
      <c r="F211" s="22">
        <f t="shared" si="16"/>
        <v>-596390.95890410966</v>
      </c>
      <c r="G211" s="22">
        <f t="shared" si="18"/>
        <v>1140</v>
      </c>
      <c r="H211" s="22">
        <f>IF(A211=D211, 'Свод табл'!G211*'Свод табл'!$M$5, 0)</f>
        <v>0</v>
      </c>
      <c r="I211" s="22">
        <f t="shared" si="17"/>
        <v>-596390.95890410966</v>
      </c>
      <c r="J211" s="22">
        <f t="shared" si="19"/>
        <v>-502803.43796741206</v>
      </c>
    </row>
    <row r="212" spans="1:10" x14ac:dyDescent="0.2">
      <c r="A212" s="20">
        <v>43665</v>
      </c>
      <c r="B212" s="21">
        <v>10</v>
      </c>
      <c r="C212" s="21">
        <f>VLOOKUP(A212,Котировки!СберБ_БО3R_1day_13102017_20102020,5,0)</f>
        <v>100.7</v>
      </c>
      <c r="D212" s="20">
        <f>_xlfn.MAXIFS(Сделки_raw!$A$503:$A$509,Сделки_raw!$A$503:$A$509,"&lt;="&amp;A212)</f>
        <v>43567</v>
      </c>
      <c r="E212" s="22">
        <f t="shared" si="15"/>
        <v>2.1479452054794521</v>
      </c>
      <c r="F212" s="22">
        <f t="shared" si="16"/>
        <v>-10284.794520547946</v>
      </c>
      <c r="G212" s="22">
        <f t="shared" si="18"/>
        <v>1150</v>
      </c>
      <c r="H212" s="22">
        <f>IF(A212=D212, 'Свод табл'!G212*'Свод табл'!$M$5, 0)</f>
        <v>0</v>
      </c>
      <c r="I212" s="22">
        <f t="shared" si="17"/>
        <v>-10284.794520547946</v>
      </c>
      <c r="J212" s="22">
        <f t="shared" si="19"/>
        <v>-8668.571082625891</v>
      </c>
    </row>
    <row r="213" spans="1:10" x14ac:dyDescent="0.2">
      <c r="A213" s="20">
        <v>43669</v>
      </c>
      <c r="B213" s="21">
        <v>480</v>
      </c>
      <c r="C213" s="21">
        <f>VLOOKUP(A213,Котировки!СберБ_БО3R_1day_13102017_20102020,5,0)</f>
        <v>100.79</v>
      </c>
      <c r="D213" s="20">
        <f>_xlfn.MAXIFS(Сделки_raw!$A$503:$A$509,Сделки_raw!$A$503:$A$509,"&lt;="&amp;A213)</f>
        <v>43567</v>
      </c>
      <c r="E213" s="22">
        <f t="shared" si="15"/>
        <v>2.2356164383561645</v>
      </c>
      <c r="F213" s="22">
        <f t="shared" si="16"/>
        <v>-494522.95890410966</v>
      </c>
      <c r="G213" s="22">
        <f t="shared" si="18"/>
        <v>1630</v>
      </c>
      <c r="H213" s="22">
        <f>IF(A213=D213, 'Свод табл'!G213*'Свод табл'!$M$5, 0)</f>
        <v>0</v>
      </c>
      <c r="I213" s="22">
        <f t="shared" si="17"/>
        <v>-494522.95890410966</v>
      </c>
      <c r="J213" s="22">
        <f t="shared" si="19"/>
        <v>-416367.84831676632</v>
      </c>
    </row>
    <row r="214" spans="1:10" x14ac:dyDescent="0.2">
      <c r="A214" s="20">
        <v>43676</v>
      </c>
      <c r="B214" s="21">
        <v>-1330</v>
      </c>
      <c r="C214" s="21">
        <f>VLOOKUP(A214,Котировки!СберБ_БО3R_1day_13102017_20102020,5,0)</f>
        <v>100.65</v>
      </c>
      <c r="D214" s="20">
        <f>_xlfn.MAXIFS(Сделки_raw!$A$503:$A$509,Сделки_raw!$A$503:$A$509,"&lt;="&amp;A214)</f>
        <v>43567</v>
      </c>
      <c r="E214" s="22">
        <f t="shared" si="15"/>
        <v>2.3890410958904109</v>
      </c>
      <c r="F214" s="22">
        <f t="shared" si="16"/>
        <v>1370419.2465753425</v>
      </c>
      <c r="G214" s="22">
        <f t="shared" si="18"/>
        <v>300</v>
      </c>
      <c r="H214" s="22">
        <f>IF(A214=D214, 'Свод табл'!G214*'Свод табл'!$M$5, 0)</f>
        <v>0</v>
      </c>
      <c r="I214" s="22">
        <f t="shared" si="17"/>
        <v>1370419.2465753425</v>
      </c>
      <c r="J214" s="22">
        <f t="shared" si="19"/>
        <v>1151694.0729374755</v>
      </c>
    </row>
    <row r="215" spans="1:10" x14ac:dyDescent="0.2">
      <c r="A215" s="20">
        <v>43685</v>
      </c>
      <c r="B215" s="21">
        <v>650</v>
      </c>
      <c r="C215" s="21">
        <f>VLOOKUP(A215,Котировки!СберБ_БО3R_1day_13102017_20102020,5,0)</f>
        <v>101.01</v>
      </c>
      <c r="D215" s="20">
        <f>_xlfn.MAXIFS(Сделки_raw!$A$503:$A$509,Сделки_raw!$A$503:$A$509,"&lt;="&amp;A215)</f>
        <v>43567</v>
      </c>
      <c r="E215" s="22">
        <f t="shared" si="15"/>
        <v>2.5863013698630137</v>
      </c>
      <c r="F215" s="22">
        <f t="shared" si="16"/>
        <v>-673375.95890410955</v>
      </c>
      <c r="G215" s="22">
        <f t="shared" si="18"/>
        <v>950</v>
      </c>
      <c r="H215" s="22">
        <f>IF(A215=D215, 'Свод табл'!G215*'Свод табл'!$M$5, 0)</f>
        <v>0</v>
      </c>
      <c r="I215" s="22">
        <f t="shared" si="17"/>
        <v>-673375.95890410955</v>
      </c>
      <c r="J215" s="22">
        <f t="shared" si="19"/>
        <v>-564551.62348436308</v>
      </c>
    </row>
    <row r="216" spans="1:10" x14ac:dyDescent="0.2">
      <c r="A216" s="20">
        <v>43686</v>
      </c>
      <c r="B216" s="21">
        <v>40</v>
      </c>
      <c r="C216" s="21">
        <f>VLOOKUP(A216,Котировки!СберБ_БО3R_1day_13102017_20102020,5,0)</f>
        <v>101.2</v>
      </c>
      <c r="D216" s="20">
        <f>_xlfn.MAXIFS(Сделки_raw!$A$503:$A$509,Сделки_raw!$A$503:$A$509,"&lt;="&amp;A216)</f>
        <v>43567</v>
      </c>
      <c r="E216" s="22">
        <f t="shared" si="15"/>
        <v>2.6082191780821917</v>
      </c>
      <c r="F216" s="22">
        <f t="shared" si="16"/>
        <v>-41523.287671232887</v>
      </c>
      <c r="G216" s="22">
        <f t="shared" si="18"/>
        <v>990</v>
      </c>
      <c r="H216" s="22">
        <f>IF(A216=D216, 'Свод табл'!G216*'Свод табл'!$M$5, 0)</f>
        <v>0</v>
      </c>
      <c r="I216" s="22">
        <f t="shared" si="17"/>
        <v>-41523.287671232887</v>
      </c>
      <c r="J216" s="22">
        <f t="shared" si="19"/>
        <v>-34803.465773808755</v>
      </c>
    </row>
    <row r="217" spans="1:10" x14ac:dyDescent="0.2">
      <c r="A217" s="20">
        <v>43696</v>
      </c>
      <c r="B217" s="21">
        <v>580</v>
      </c>
      <c r="C217" s="21">
        <f>VLOOKUP(A217,Котировки!СберБ_БО3R_1day_13102017_20102020,5,0)</f>
        <v>101.11</v>
      </c>
      <c r="D217" s="20">
        <f>_xlfn.MAXIFS(Сделки_raw!$A$503:$A$509,Сделки_raw!$A$503:$A$509,"&lt;="&amp;A217)</f>
        <v>43567</v>
      </c>
      <c r="E217" s="22">
        <f t="shared" si="15"/>
        <v>2.8273972602739725</v>
      </c>
      <c r="F217" s="22">
        <f t="shared" si="16"/>
        <v>-602836.90410958906</v>
      </c>
      <c r="G217" s="22">
        <f t="shared" si="18"/>
        <v>1570</v>
      </c>
      <c r="H217" s="22">
        <f>IF(A217=D217, 'Свод табл'!G217*'Свод табл'!$M$5, 0)</f>
        <v>0</v>
      </c>
      <c r="I217" s="22">
        <f t="shared" si="17"/>
        <v>-602836.90410958906</v>
      </c>
      <c r="J217" s="22">
        <f t="shared" si="19"/>
        <v>-503938.65382753633</v>
      </c>
    </row>
    <row r="218" spans="1:10" x14ac:dyDescent="0.2">
      <c r="A218" s="20">
        <v>43705</v>
      </c>
      <c r="B218" s="21">
        <v>-460</v>
      </c>
      <c r="C218" s="21">
        <f>VLOOKUP(A218,Котировки!СберБ_БО3R_1day_13102017_20102020,5,0)</f>
        <v>101.23</v>
      </c>
      <c r="D218" s="20">
        <f>_xlfn.MAXIFS(Сделки_raw!$A$503:$A$509,Сделки_raw!$A$503:$A$509,"&lt;="&amp;A218)</f>
        <v>43567</v>
      </c>
      <c r="E218" s="22">
        <f t="shared" si="15"/>
        <v>3.0246575342465754</v>
      </c>
      <c r="F218" s="22">
        <f t="shared" si="16"/>
        <v>479571.42465753423</v>
      </c>
      <c r="G218" s="22">
        <f t="shared" si="18"/>
        <v>1110</v>
      </c>
      <c r="H218" s="22">
        <f>IF(A218=D218, 'Свод табл'!G218*'Свод табл'!$M$5, 0)</f>
        <v>0</v>
      </c>
      <c r="I218" s="22">
        <f t="shared" si="17"/>
        <v>479571.42465753423</v>
      </c>
      <c r="J218" s="22">
        <f t="shared" si="19"/>
        <v>399938.77272934414</v>
      </c>
    </row>
    <row r="219" spans="1:10" x14ac:dyDescent="0.2">
      <c r="A219" s="20">
        <v>43706</v>
      </c>
      <c r="B219" s="21">
        <v>-140</v>
      </c>
      <c r="C219" s="21">
        <f>VLOOKUP(A219,Котировки!СберБ_БО3R_1day_13102017_20102020,5,0)</f>
        <v>101.2</v>
      </c>
      <c r="D219" s="20">
        <f>_xlfn.MAXIFS(Сделки_raw!$A$503:$A$509,Сделки_raw!$A$503:$A$509,"&lt;="&amp;A219)</f>
        <v>43567</v>
      </c>
      <c r="E219" s="22">
        <f t="shared" si="15"/>
        <v>3.0465753424657538</v>
      </c>
      <c r="F219" s="22">
        <f t="shared" si="16"/>
        <v>145945.20547945207</v>
      </c>
      <c r="G219" s="22">
        <f t="shared" si="18"/>
        <v>970</v>
      </c>
      <c r="H219" s="22">
        <f>IF(A219=D219, 'Свод табл'!G219*'Свод табл'!$M$5, 0)</f>
        <v>0</v>
      </c>
      <c r="I219" s="22">
        <f t="shared" si="17"/>
        <v>145945.20547945207</v>
      </c>
      <c r="J219" s="22">
        <f t="shared" si="19"/>
        <v>121678.75351480168</v>
      </c>
    </row>
    <row r="220" spans="1:10" x14ac:dyDescent="0.2">
      <c r="A220" s="20">
        <v>43707</v>
      </c>
      <c r="B220" s="21">
        <v>-40</v>
      </c>
      <c r="C220" s="21">
        <f>VLOOKUP(A220,Котировки!СберБ_БО3R_1day_13102017_20102020,5,0)</f>
        <v>101.2</v>
      </c>
      <c r="D220" s="20">
        <f>_xlfn.MAXIFS(Сделки_raw!$A$503:$A$509,Сделки_raw!$A$503:$A$509,"&lt;="&amp;A220)</f>
        <v>43567</v>
      </c>
      <c r="E220" s="22">
        <f t="shared" si="15"/>
        <v>3.0684931506849313</v>
      </c>
      <c r="F220" s="22">
        <f t="shared" si="16"/>
        <v>41707.397260273974</v>
      </c>
      <c r="G220" s="22">
        <f t="shared" si="18"/>
        <v>930</v>
      </c>
      <c r="H220" s="22">
        <f>IF(A220=D220, 'Свод табл'!G220*'Свод табл'!$M$5, 0)</f>
        <v>0</v>
      </c>
      <c r="I220" s="22">
        <f t="shared" si="17"/>
        <v>41707.397260273974</v>
      </c>
      <c r="J220" s="22">
        <f t="shared" si="19"/>
        <v>34763.437682803327</v>
      </c>
    </row>
    <row r="221" spans="1:10" x14ac:dyDescent="0.2">
      <c r="A221" s="20">
        <v>43710</v>
      </c>
      <c r="B221" s="21">
        <v>-680</v>
      </c>
      <c r="C221" s="21">
        <f>VLOOKUP(A221,Котировки!СберБ_БО3R_1day_13102017_20102020,5,0)</f>
        <v>101.23</v>
      </c>
      <c r="D221" s="20">
        <f>_xlfn.MAXIFS(Сделки_raw!$A$503:$A$509,Сделки_raw!$A$503:$A$509,"&lt;="&amp;A221)</f>
        <v>43567</v>
      </c>
      <c r="E221" s="22">
        <f t="shared" si="15"/>
        <v>3.1342465753424658</v>
      </c>
      <c r="F221" s="22">
        <f t="shared" si="16"/>
        <v>709676.87671232875</v>
      </c>
      <c r="G221" s="22">
        <f t="shared" si="18"/>
        <v>250</v>
      </c>
      <c r="H221" s="22">
        <f>IF(A221=D221, 'Свод табл'!G221*'Свод табл'!$M$5, 0)</f>
        <v>0</v>
      </c>
      <c r="I221" s="22">
        <f t="shared" si="17"/>
        <v>709676.87671232875</v>
      </c>
      <c r="J221" s="22">
        <f t="shared" si="19"/>
        <v>591050.25135186291</v>
      </c>
    </row>
    <row r="222" spans="1:10" x14ac:dyDescent="0.2">
      <c r="A222" s="20">
        <v>43714</v>
      </c>
      <c r="B222" s="21">
        <v>570</v>
      </c>
      <c r="C222" s="21">
        <f>VLOOKUP(A222,Котировки!СберБ_БО3R_1day_13102017_20102020,5,0)</f>
        <v>101.41</v>
      </c>
      <c r="D222" s="20">
        <f>_xlfn.MAXIFS(Сделки_raw!$A$503:$A$509,Сделки_raw!$A$503:$A$509,"&lt;="&amp;A222)</f>
        <v>43567</v>
      </c>
      <c r="E222" s="22">
        <f t="shared" si="15"/>
        <v>3.2219178082191782</v>
      </c>
      <c r="F222" s="22">
        <f t="shared" si="16"/>
        <v>-596401.93150684924</v>
      </c>
      <c r="G222" s="22">
        <f t="shared" si="18"/>
        <v>820</v>
      </c>
      <c r="H222" s="22">
        <f>IF(A222=D222, 'Свод табл'!G222*'Свод табл'!$M$5, 0)</f>
        <v>0</v>
      </c>
      <c r="I222" s="22">
        <f t="shared" si="17"/>
        <v>-596401.93150684924</v>
      </c>
      <c r="J222" s="22">
        <f t="shared" si="19"/>
        <v>-496182.70728621515</v>
      </c>
    </row>
    <row r="223" spans="1:10" x14ac:dyDescent="0.2">
      <c r="A223" s="20">
        <v>43721</v>
      </c>
      <c r="B223" s="21">
        <v>-130</v>
      </c>
      <c r="C223" s="21">
        <f>VLOOKUP(A223,Котировки!СберБ_БО3R_1day_13102017_20102020,5,0)</f>
        <v>101.31</v>
      </c>
      <c r="D223" s="20">
        <f>_xlfn.MAXIFS(Сделки_raw!$A$503:$A$509,Сделки_raw!$A$503:$A$509,"&lt;="&amp;A223)</f>
        <v>43567</v>
      </c>
      <c r="E223" s="22">
        <f t="shared" si="15"/>
        <v>3.3753424657534246</v>
      </c>
      <c r="F223" s="22">
        <f t="shared" si="16"/>
        <v>136090.94520547942</v>
      </c>
      <c r="G223" s="22">
        <f t="shared" si="18"/>
        <v>690</v>
      </c>
      <c r="H223" s="22">
        <f>IF(A223=D223, 'Свод табл'!G223*'Свод табл'!$M$5, 0)</f>
        <v>0</v>
      </c>
      <c r="I223" s="22">
        <f t="shared" si="17"/>
        <v>136090.94520547942</v>
      </c>
      <c r="J223" s="22">
        <f t="shared" si="19"/>
        <v>113012.05415457381</v>
      </c>
    </row>
    <row r="224" spans="1:10" x14ac:dyDescent="0.2">
      <c r="A224" s="20">
        <v>43724</v>
      </c>
      <c r="B224" s="21">
        <v>1480</v>
      </c>
      <c r="C224" s="21">
        <f>VLOOKUP(A224,Котировки!СберБ_БО3R_1day_13102017_20102020,5,0)</f>
        <v>101.21</v>
      </c>
      <c r="D224" s="20">
        <f>_xlfn.MAXIFS(Сделки_raw!$A$503:$A$509,Сделки_raw!$A$503:$A$509,"&lt;="&amp;A224)</f>
        <v>43567</v>
      </c>
      <c r="E224" s="22">
        <f t="shared" si="15"/>
        <v>3.441095890410959</v>
      </c>
      <c r="F224" s="22">
        <f t="shared" si="16"/>
        <v>-1548836.2191780822</v>
      </c>
      <c r="G224" s="22">
        <f t="shared" si="18"/>
        <v>2170</v>
      </c>
      <c r="H224" s="22">
        <f>IF(A224=D224, 'Свод табл'!G224*'Свод табл'!$M$5, 0)</f>
        <v>0</v>
      </c>
      <c r="I224" s="22">
        <f t="shared" si="17"/>
        <v>-1548836.2191780822</v>
      </c>
      <c r="J224" s="22">
        <f t="shared" si="19"/>
        <v>-1285153.9582264132</v>
      </c>
    </row>
    <row r="225" spans="1:10" x14ac:dyDescent="0.2">
      <c r="A225" s="20">
        <v>43725</v>
      </c>
      <c r="B225" s="21">
        <v>-790</v>
      </c>
      <c r="C225" s="21">
        <f>VLOOKUP(A225,Котировки!СберБ_БО3R_1day_13102017_20102020,5,0)</f>
        <v>101.2</v>
      </c>
      <c r="D225" s="20">
        <f>_xlfn.MAXIFS(Сделки_raw!$A$503:$A$509,Сделки_raw!$A$503:$A$509,"&lt;="&amp;A225)</f>
        <v>43567</v>
      </c>
      <c r="E225" s="22">
        <f t="shared" si="15"/>
        <v>3.4630136986301374</v>
      </c>
      <c r="F225" s="22">
        <f t="shared" si="16"/>
        <v>826837.808219178</v>
      </c>
      <c r="G225" s="22">
        <f t="shared" si="18"/>
        <v>1380</v>
      </c>
      <c r="H225" s="22">
        <f>IF(A225=D225, 'Свод табл'!G225*'Свод табл'!$M$5, 0)</f>
        <v>0</v>
      </c>
      <c r="I225" s="22">
        <f t="shared" si="17"/>
        <v>826837.808219178</v>
      </c>
      <c r="J225" s="22">
        <f t="shared" si="19"/>
        <v>685890.35715324094</v>
      </c>
    </row>
    <row r="226" spans="1:10" x14ac:dyDescent="0.2">
      <c r="A226" s="20">
        <v>43733</v>
      </c>
      <c r="B226" s="21">
        <v>-1280</v>
      </c>
      <c r="C226" s="21">
        <f>VLOOKUP(A226,Котировки!СберБ_БО3R_1day_13102017_20102020,5,0)</f>
        <v>101.31</v>
      </c>
      <c r="D226" s="20">
        <f>_xlfn.MAXIFS(Сделки_raw!$A$503:$A$509,Сделки_raw!$A$503:$A$509,"&lt;="&amp;A226)</f>
        <v>43567</v>
      </c>
      <c r="E226" s="22">
        <f t="shared" si="15"/>
        <v>3.6383561643835618</v>
      </c>
      <c r="F226" s="22">
        <f t="shared" si="16"/>
        <v>1343338.9589041097</v>
      </c>
      <c r="G226" s="22">
        <f t="shared" si="18"/>
        <v>100</v>
      </c>
      <c r="H226" s="22">
        <f>IF(A226=D226, 'Свод табл'!G226*'Свод табл'!$M$5, 0)</f>
        <v>0</v>
      </c>
      <c r="I226" s="22">
        <f t="shared" si="17"/>
        <v>1343338.9589041097</v>
      </c>
      <c r="J226" s="22">
        <f t="shared" si="19"/>
        <v>1111981.7089441277</v>
      </c>
    </row>
    <row r="227" spans="1:10" x14ac:dyDescent="0.2">
      <c r="A227" s="20">
        <v>43734</v>
      </c>
      <c r="B227" s="21">
        <v>580</v>
      </c>
      <c r="C227" s="21">
        <f>VLOOKUP(A227,Котировки!СберБ_БО3R_1day_13102017_20102020,5,0)</f>
        <v>101.38</v>
      </c>
      <c r="D227" s="20">
        <f>_xlfn.MAXIFS(Сделки_raw!$A$503:$A$509,Сделки_raw!$A$503:$A$509,"&lt;="&amp;A227)</f>
        <v>43567</v>
      </c>
      <c r="E227" s="22">
        <f t="shared" si="15"/>
        <v>3.6602739726027398</v>
      </c>
      <c r="F227" s="22">
        <f t="shared" si="16"/>
        <v>-609233.58904109593</v>
      </c>
      <c r="G227" s="22">
        <f t="shared" si="18"/>
        <v>680</v>
      </c>
      <c r="H227" s="22">
        <f>IF(A227=D227, 'Свод табл'!G227*'Свод табл'!$M$5, 0)</f>
        <v>0</v>
      </c>
      <c r="I227" s="22">
        <f t="shared" si="17"/>
        <v>-609233.58904109593</v>
      </c>
      <c r="J227" s="22">
        <f t="shared" si="19"/>
        <v>-504174.15691639169</v>
      </c>
    </row>
    <row r="228" spans="1:10" x14ac:dyDescent="0.2">
      <c r="A228" s="20">
        <v>43746</v>
      </c>
      <c r="B228" s="21">
        <v>-610</v>
      </c>
      <c r="C228" s="21">
        <f>VLOOKUP(A228,Котировки!СберБ_БО3R_1day_13102017_20102020,5,0)</f>
        <v>101.48</v>
      </c>
      <c r="D228" s="20">
        <f>_xlfn.MAXIFS(Сделки_raw!$A$503:$A$509,Сделки_raw!$A$503:$A$509,"&lt;="&amp;A228)</f>
        <v>43567</v>
      </c>
      <c r="E228" s="22">
        <f t="shared" si="15"/>
        <v>3.9232876712328766</v>
      </c>
      <c r="F228" s="22">
        <f t="shared" si="16"/>
        <v>642960.05479452049</v>
      </c>
      <c r="G228" s="22">
        <f t="shared" si="18"/>
        <v>70</v>
      </c>
      <c r="H228" s="22">
        <f>IF(A228=D228, 'Свод табл'!G228*'Свод табл'!$M$5, 0)</f>
        <v>0</v>
      </c>
      <c r="I228" s="22">
        <f t="shared" si="17"/>
        <v>642960.05479452049</v>
      </c>
      <c r="J228" s="22">
        <f t="shared" si="19"/>
        <v>530392.32206347899</v>
      </c>
    </row>
    <row r="229" spans="1:10" x14ac:dyDescent="0.2">
      <c r="A229" s="20">
        <v>43748</v>
      </c>
      <c r="B229" s="21">
        <v>420</v>
      </c>
      <c r="C229" s="21">
        <f>VLOOKUP(A229,Котировки!СберБ_БО3R_1day_13102017_20102020,5,0)</f>
        <v>101.76</v>
      </c>
      <c r="D229" s="20">
        <f>_xlfn.MAXIFS(Сделки_raw!$A$503:$A$509,Сделки_raw!$A$503:$A$509,"&lt;="&amp;A229)</f>
        <v>43567</v>
      </c>
      <c r="E229" s="22">
        <f t="shared" si="15"/>
        <v>3.967123287671233</v>
      </c>
      <c r="F229" s="22">
        <f t="shared" si="16"/>
        <v>-444053.91780821915</v>
      </c>
      <c r="G229" s="22">
        <f t="shared" si="18"/>
        <v>490</v>
      </c>
      <c r="H229" s="22">
        <f>IF(A229=D229, 'Свод табл'!G229*'Свод табл'!$M$5, 0)</f>
        <v>0</v>
      </c>
      <c r="I229" s="22">
        <f t="shared" si="17"/>
        <v>-444053.91780821915</v>
      </c>
      <c r="J229" s="22">
        <f t="shared" si="19"/>
        <v>-366115.70443243894</v>
      </c>
    </row>
    <row r="230" spans="1:10" x14ac:dyDescent="0.2">
      <c r="A230" s="20">
        <v>43749</v>
      </c>
      <c r="B230" s="21">
        <v>170</v>
      </c>
      <c r="C230" s="21">
        <f>VLOOKUP(A230,Котировки!СберБ_БО3R_1day_13102017_20102020,5,0)</f>
        <v>101.28</v>
      </c>
      <c r="D230" s="20">
        <f>_xlfn.MAXIFS(Сделки_raw!$A$503:$A$509,Сделки_raw!$A$503:$A$509,"&lt;="&amp;A230)</f>
        <v>43749</v>
      </c>
      <c r="E230" s="22">
        <f t="shared" si="15"/>
        <v>0</v>
      </c>
      <c r="F230" s="22">
        <f t="shared" si="16"/>
        <v>-172176</v>
      </c>
      <c r="G230" s="22">
        <f t="shared" si="18"/>
        <v>660</v>
      </c>
      <c r="H230" s="22">
        <f>IF(A230=D230, 'Свод табл'!G230*'Свод табл'!$M$5, 0)</f>
        <v>26327.4</v>
      </c>
      <c r="I230" s="22">
        <f t="shared" si="17"/>
        <v>-145848.6</v>
      </c>
      <c r="J230" s="22">
        <f t="shared" si="19"/>
        <v>-120218.0349140648</v>
      </c>
    </row>
    <row r="231" spans="1:10" x14ac:dyDescent="0.2">
      <c r="A231" s="20">
        <v>43752</v>
      </c>
      <c r="B231" s="21">
        <v>630</v>
      </c>
      <c r="C231" s="21">
        <f>VLOOKUP(A231,Котировки!СберБ_БО3R_1day_13102017_20102020,5,0)</f>
        <v>101.36</v>
      </c>
      <c r="D231" s="20">
        <f>_xlfn.MAXIFS(Сделки_raw!$A$503:$A$509,Сделки_raw!$A$503:$A$509,"&lt;="&amp;A231)</f>
        <v>43749</v>
      </c>
      <c r="E231" s="22">
        <f t="shared" si="15"/>
        <v>6.5753424657534254E-2</v>
      </c>
      <c r="F231" s="22">
        <f t="shared" si="16"/>
        <v>-638982.24657534237</v>
      </c>
      <c r="G231" s="22">
        <f t="shared" si="18"/>
        <v>1290</v>
      </c>
      <c r="H231" s="22">
        <f>IF(A231=D231, 'Свод табл'!G231*'Свод табл'!$M$5, 0)</f>
        <v>0</v>
      </c>
      <c r="I231" s="22">
        <f t="shared" si="17"/>
        <v>-638982.24657534237</v>
      </c>
      <c r="J231" s="22">
        <f t="shared" si="19"/>
        <v>-526272.01386256795</v>
      </c>
    </row>
    <row r="232" spans="1:10" x14ac:dyDescent="0.2">
      <c r="A232" s="20">
        <v>43753</v>
      </c>
      <c r="B232" s="21">
        <v>110</v>
      </c>
      <c r="C232" s="21">
        <f>VLOOKUP(A232,Котировки!СберБ_БО3R_1day_13102017_20102020,5,0)</f>
        <v>101.5</v>
      </c>
      <c r="D232" s="20">
        <f>_xlfn.MAXIFS(Сделки_raw!$A$503:$A$509,Сделки_raw!$A$503:$A$509,"&lt;="&amp;A232)</f>
        <v>43749</v>
      </c>
      <c r="E232" s="22">
        <f t="shared" si="15"/>
        <v>8.7671232876712329E-2</v>
      </c>
      <c r="F232" s="22">
        <f t="shared" si="16"/>
        <v>-111746.43835616439</v>
      </c>
      <c r="G232" s="22">
        <f t="shared" si="18"/>
        <v>1400</v>
      </c>
      <c r="H232" s="22">
        <f>IF(A232=D232, 'Свод табл'!G232*'Свод табл'!$M$5, 0)</f>
        <v>0</v>
      </c>
      <c r="I232" s="22">
        <f t="shared" si="17"/>
        <v>-111746.43835616439</v>
      </c>
      <c r="J232" s="22">
        <f t="shared" si="19"/>
        <v>-92011.027725281499</v>
      </c>
    </row>
    <row r="233" spans="1:10" x14ac:dyDescent="0.2">
      <c r="A233" s="20">
        <v>43754</v>
      </c>
      <c r="B233" s="21">
        <v>310</v>
      </c>
      <c r="C233" s="21">
        <f>VLOOKUP(A233,Котировки!СберБ_БО3R_1day_13102017_20102020,5,0)</f>
        <v>101.59</v>
      </c>
      <c r="D233" s="20">
        <f>_xlfn.MAXIFS(Сделки_raw!$A$503:$A$509,Сделки_raw!$A$503:$A$509,"&lt;="&amp;A233)</f>
        <v>43749</v>
      </c>
      <c r="E233" s="22">
        <f t="shared" si="15"/>
        <v>0.1095890410958904</v>
      </c>
      <c r="F233" s="22">
        <f t="shared" si="16"/>
        <v>-315268.72602739726</v>
      </c>
      <c r="G233" s="22">
        <f t="shared" si="18"/>
        <v>1710</v>
      </c>
      <c r="H233" s="22">
        <f>IF(A233=D233, 'Свод табл'!G233*'Свод табл'!$M$5, 0)</f>
        <v>0</v>
      </c>
      <c r="I233" s="22">
        <f t="shared" si="17"/>
        <v>-315268.72602739726</v>
      </c>
      <c r="J233" s="22">
        <f t="shared" si="19"/>
        <v>-259520.57298597708</v>
      </c>
    </row>
    <row r="234" spans="1:10" x14ac:dyDescent="0.2">
      <c r="A234" s="20">
        <v>43756</v>
      </c>
      <c r="B234" s="21">
        <v>60</v>
      </c>
      <c r="C234" s="21">
        <f>VLOOKUP(A234,Котировки!СберБ_БО3R_1day_13102017_20102020,5,0)</f>
        <v>101.74</v>
      </c>
      <c r="D234" s="20">
        <f>_xlfn.MAXIFS(Сделки_raw!$A$503:$A$509,Сделки_raw!$A$503:$A$509,"&lt;="&amp;A234)</f>
        <v>43749</v>
      </c>
      <c r="E234" s="22">
        <f t="shared" si="15"/>
        <v>0.15342465753424658</v>
      </c>
      <c r="F234" s="22">
        <f t="shared" si="16"/>
        <v>-61136.054794520547</v>
      </c>
      <c r="G234" s="22">
        <f t="shared" si="18"/>
        <v>1770</v>
      </c>
      <c r="H234" s="22">
        <f>IF(A234=D234, 'Свод табл'!G234*'Свод табл'!$M$5, 0)</f>
        <v>0</v>
      </c>
      <c r="I234" s="22">
        <f t="shared" si="17"/>
        <v>-61136.054794520547</v>
      </c>
      <c r="J234" s="22">
        <f t="shared" si="19"/>
        <v>-50298.811693362448</v>
      </c>
    </row>
    <row r="235" spans="1:10" x14ac:dyDescent="0.2">
      <c r="A235" s="20">
        <v>43762</v>
      </c>
      <c r="B235" s="21">
        <v>-1520</v>
      </c>
      <c r="C235" s="21">
        <f>VLOOKUP(A235,Котировки!СберБ_БО3R_1day_13102017_20102020,5,0)</f>
        <v>101.69</v>
      </c>
      <c r="D235" s="20">
        <f>_xlfn.MAXIFS(Сделки_raw!$A$503:$A$509,Сделки_raw!$A$503:$A$509,"&lt;="&amp;A235)</f>
        <v>43749</v>
      </c>
      <c r="E235" s="22">
        <f t="shared" si="15"/>
        <v>0.28493150684931506</v>
      </c>
      <c r="F235" s="22">
        <f t="shared" si="16"/>
        <v>1550018.9589041097</v>
      </c>
      <c r="G235" s="22">
        <f t="shared" si="18"/>
        <v>250</v>
      </c>
      <c r="H235" s="22">
        <f>IF(A235=D235, 'Свод табл'!G235*'Свод табл'!$M$5, 0)</f>
        <v>0</v>
      </c>
      <c r="I235" s="22">
        <f t="shared" si="17"/>
        <v>1550018.9589041097</v>
      </c>
      <c r="J235" s="22">
        <f t="shared" si="19"/>
        <v>1273226.2184978724</v>
      </c>
    </row>
    <row r="236" spans="1:10" x14ac:dyDescent="0.2">
      <c r="A236" s="20">
        <v>43770</v>
      </c>
      <c r="B236" s="21">
        <v>50</v>
      </c>
      <c r="C236" s="21">
        <f>VLOOKUP(A236,Котировки!СберБ_БО3R_1day_13102017_20102020,5,0)</f>
        <v>101.76</v>
      </c>
      <c r="D236" s="20">
        <f>_xlfn.MAXIFS(Сделки_raw!$A$503:$A$509,Сделки_raw!$A$503:$A$509,"&lt;="&amp;A236)</f>
        <v>43749</v>
      </c>
      <c r="E236" s="22">
        <f t="shared" si="15"/>
        <v>0.46027397260273978</v>
      </c>
      <c r="F236" s="22">
        <f t="shared" si="16"/>
        <v>-51110.136986301368</v>
      </c>
      <c r="G236" s="22">
        <f t="shared" si="18"/>
        <v>300</v>
      </c>
      <c r="H236" s="22">
        <f>IF(A236=D236, 'Свод табл'!G236*'Свод табл'!$M$5, 0)</f>
        <v>0</v>
      </c>
      <c r="I236" s="22">
        <f t="shared" si="17"/>
        <v>-51110.136986301368</v>
      </c>
      <c r="J236" s="22">
        <f t="shared" si="19"/>
        <v>-41894.13917548566</v>
      </c>
    </row>
    <row r="237" spans="1:10" x14ac:dyDescent="0.2">
      <c r="A237" s="20">
        <v>43775</v>
      </c>
      <c r="B237" s="21">
        <v>-130</v>
      </c>
      <c r="C237" s="21">
        <f>VLOOKUP(A237,Котировки!СберБ_БО3R_1day_13102017_20102020,5,0)</f>
        <v>101.68</v>
      </c>
      <c r="D237" s="20">
        <f>_xlfn.MAXIFS(Сделки_raw!$A$503:$A$509,Сделки_raw!$A$503:$A$509,"&lt;="&amp;A237)</f>
        <v>43749</v>
      </c>
      <c r="E237" s="22">
        <f t="shared" si="15"/>
        <v>0.56986301369863013</v>
      </c>
      <c r="F237" s="22">
        <f t="shared" si="16"/>
        <v>132924.82191780824</v>
      </c>
      <c r="G237" s="22">
        <f t="shared" si="18"/>
        <v>170</v>
      </c>
      <c r="H237" s="22">
        <f>IF(A237=D237, 'Свод табл'!G237*'Свод табл'!$M$5, 0)</f>
        <v>0</v>
      </c>
      <c r="I237" s="22">
        <f t="shared" si="17"/>
        <v>132924.82191780824</v>
      </c>
      <c r="J237" s="22">
        <f t="shared" si="19"/>
        <v>108811.76449418681</v>
      </c>
    </row>
    <row r="238" spans="1:10" x14ac:dyDescent="0.2">
      <c r="A238" s="20">
        <v>43776</v>
      </c>
      <c r="B238" s="21">
        <v>690</v>
      </c>
      <c r="C238" s="21">
        <f>VLOOKUP(A238,Котировки!СберБ_БО3R_1day_13102017_20102020,5,0)</f>
        <v>101.65</v>
      </c>
      <c r="D238" s="20">
        <f>_xlfn.MAXIFS(Сделки_raw!$A$503:$A$509,Сделки_raw!$A$503:$A$509,"&lt;="&amp;A238)</f>
        <v>43749</v>
      </c>
      <c r="E238" s="22">
        <f t="shared" si="15"/>
        <v>0.59178082191780823</v>
      </c>
      <c r="F238" s="22">
        <f t="shared" si="16"/>
        <v>-705468.28767123295</v>
      </c>
      <c r="G238" s="22">
        <f t="shared" si="18"/>
        <v>860</v>
      </c>
      <c r="H238" s="22">
        <f>IF(A238=D238, 'Свод табл'!G238*'Свод табл'!$M$5, 0)</f>
        <v>0</v>
      </c>
      <c r="I238" s="22">
        <f t="shared" si="17"/>
        <v>-705468.28767123295</v>
      </c>
      <c r="J238" s="22">
        <f t="shared" si="19"/>
        <v>-577340.42781436734</v>
      </c>
    </row>
    <row r="239" spans="1:10" x14ac:dyDescent="0.2">
      <c r="A239" s="20">
        <v>43777</v>
      </c>
      <c r="B239" s="21">
        <v>920</v>
      </c>
      <c r="C239" s="21">
        <f>VLOOKUP(A239,Котировки!СберБ_БО3R_1day_13102017_20102020,5,0)</f>
        <v>101.76</v>
      </c>
      <c r="D239" s="20">
        <f>_xlfn.MAXIFS(Сделки_raw!$A$503:$A$509,Сделки_raw!$A$503:$A$509,"&lt;="&amp;A239)</f>
        <v>43749</v>
      </c>
      <c r="E239" s="22">
        <f t="shared" si="15"/>
        <v>0.61369863013698633</v>
      </c>
      <c r="F239" s="22">
        <f t="shared" si="16"/>
        <v>-941838.0273972603</v>
      </c>
      <c r="G239" s="22">
        <f t="shared" si="18"/>
        <v>1780</v>
      </c>
      <c r="H239" s="22">
        <f>IF(A239=D239, 'Свод табл'!G239*'Свод табл'!$M$5, 0)</f>
        <v>0</v>
      </c>
      <c r="I239" s="22">
        <f t="shared" si="17"/>
        <v>-941838.0273972603</v>
      </c>
      <c r="J239" s="22">
        <f t="shared" si="19"/>
        <v>-770575.86589817691</v>
      </c>
    </row>
    <row r="240" spans="1:10" x14ac:dyDescent="0.2">
      <c r="A240" s="20">
        <v>43784</v>
      </c>
      <c r="B240" s="21">
        <v>-1550</v>
      </c>
      <c r="C240" s="21">
        <f>VLOOKUP(A240,Котировки!СберБ_БО3R_1day_13102017_20102020,5,0)</f>
        <v>101.75</v>
      </c>
      <c r="D240" s="20">
        <f>_xlfn.MAXIFS(Сделки_raw!$A$503:$A$509,Сделки_raw!$A$503:$A$509,"&lt;="&amp;A240)</f>
        <v>43749</v>
      </c>
      <c r="E240" s="22">
        <f t="shared" si="15"/>
        <v>0.76712328767123283</v>
      </c>
      <c r="F240" s="22">
        <f t="shared" si="16"/>
        <v>1589015.4109589045</v>
      </c>
      <c r="G240" s="22">
        <f t="shared" si="18"/>
        <v>230</v>
      </c>
      <c r="H240" s="22">
        <f>IF(A240=D240, 'Свод табл'!G240*'Свод табл'!$M$5, 0)</f>
        <v>0</v>
      </c>
      <c r="I240" s="22">
        <f t="shared" si="17"/>
        <v>1589015.4109589045</v>
      </c>
      <c r="J240" s="22">
        <f t="shared" si="19"/>
        <v>1297657.9930087477</v>
      </c>
    </row>
    <row r="241" spans="1:10" x14ac:dyDescent="0.2">
      <c r="A241" s="20">
        <v>43791</v>
      </c>
      <c r="B241" s="21">
        <v>610</v>
      </c>
      <c r="C241" s="21">
        <f>VLOOKUP(A241,Котировки!СберБ_БО3R_1day_13102017_20102020,5,0)</f>
        <v>101.61</v>
      </c>
      <c r="D241" s="20">
        <f>_xlfn.MAXIFS(Сделки_raw!$A$503:$A$509,Сделки_raw!$A$503:$A$509,"&lt;="&amp;A241)</f>
        <v>43749</v>
      </c>
      <c r="E241" s="22">
        <f t="shared" si="15"/>
        <v>0.92054794520547956</v>
      </c>
      <c r="F241" s="22">
        <f t="shared" si="16"/>
        <v>-625436.34246575343</v>
      </c>
      <c r="G241" s="22">
        <f t="shared" si="18"/>
        <v>840</v>
      </c>
      <c r="H241" s="22">
        <f>IF(A241=D241, 'Свод табл'!G241*'Свод табл'!$M$5, 0)</f>
        <v>0</v>
      </c>
      <c r="I241" s="22">
        <f t="shared" si="17"/>
        <v>-625436.34246575343</v>
      </c>
      <c r="J241" s="22">
        <f t="shared" si="19"/>
        <v>-509809.83062396524</v>
      </c>
    </row>
    <row r="242" spans="1:10" x14ac:dyDescent="0.2">
      <c r="A242" s="20">
        <v>43796</v>
      </c>
      <c r="B242" s="21">
        <v>370</v>
      </c>
      <c r="C242" s="21">
        <f>VLOOKUP(A242,Котировки!СберБ_БО3R_1day_13102017_20102020,5,0)</f>
        <v>101.76</v>
      </c>
      <c r="D242" s="20">
        <f>_xlfn.MAXIFS(Сделки_raw!$A$503:$A$509,Сделки_raw!$A$503:$A$509,"&lt;="&amp;A242)</f>
        <v>43749</v>
      </c>
      <c r="E242" s="22">
        <f t="shared" si="15"/>
        <v>1.0301369863013699</v>
      </c>
      <c r="F242" s="22">
        <f t="shared" si="16"/>
        <v>-380323.50684931508</v>
      </c>
      <c r="G242" s="22">
        <f t="shared" si="18"/>
        <v>1210</v>
      </c>
      <c r="H242" s="22">
        <f>IF(A242=D242, 'Свод табл'!G242*'Свод табл'!$M$5, 0)</f>
        <v>0</v>
      </c>
      <c r="I242" s="22">
        <f t="shared" si="17"/>
        <v>-380323.50684931508</v>
      </c>
      <c r="J242" s="22">
        <f t="shared" si="19"/>
        <v>-309600.60507879429</v>
      </c>
    </row>
    <row r="243" spans="1:10" x14ac:dyDescent="0.2">
      <c r="A243" s="20">
        <v>43803</v>
      </c>
      <c r="B243" s="21">
        <v>-160</v>
      </c>
      <c r="C243" s="21">
        <f>VLOOKUP(A243,Котировки!СберБ_БО3R_1day_13102017_20102020,5,0)</f>
        <v>101.63</v>
      </c>
      <c r="D243" s="20">
        <f>_xlfn.MAXIFS(Сделки_raw!$A$503:$A$509,Сделки_raw!$A$503:$A$509,"&lt;="&amp;A243)</f>
        <v>43749</v>
      </c>
      <c r="E243" s="22">
        <f t="shared" si="15"/>
        <v>1.1835616438356165</v>
      </c>
      <c r="F243" s="22">
        <f t="shared" si="16"/>
        <v>164501.69863013696</v>
      </c>
      <c r="G243" s="22">
        <f t="shared" si="18"/>
        <v>1050</v>
      </c>
      <c r="H243" s="22">
        <f>IF(A243=D243, 'Свод табл'!G243*'Свод табл'!$M$5, 0)</f>
        <v>0</v>
      </c>
      <c r="I243" s="22">
        <f t="shared" si="17"/>
        <v>164501.69863013696</v>
      </c>
      <c r="J243" s="22">
        <f t="shared" si="19"/>
        <v>133663.23687474083</v>
      </c>
    </row>
    <row r="244" spans="1:10" x14ac:dyDescent="0.2">
      <c r="A244" s="20">
        <v>43805</v>
      </c>
      <c r="B244" s="21">
        <v>-110</v>
      </c>
      <c r="C244" s="21">
        <f>VLOOKUP(A244,Котировки!СберБ_БО3R_1day_13102017_20102020,5,0)</f>
        <v>101.83</v>
      </c>
      <c r="D244" s="20">
        <f>_xlfn.MAXIFS(Сделки_raw!$A$503:$A$509,Сделки_raw!$A$503:$A$509,"&lt;="&amp;A244)</f>
        <v>43749</v>
      </c>
      <c r="E244" s="22">
        <f t="shared" si="15"/>
        <v>1.2273972602739727</v>
      </c>
      <c r="F244" s="22">
        <f t="shared" si="16"/>
        <v>113363.13698630135</v>
      </c>
      <c r="G244" s="22">
        <f t="shared" si="18"/>
        <v>940</v>
      </c>
      <c r="H244" s="22">
        <f>IF(A244=D244, 'Свод табл'!G244*'Свод табл'!$M$5, 0)</f>
        <v>0</v>
      </c>
      <c r="I244" s="22">
        <f t="shared" si="17"/>
        <v>113363.13698630135</v>
      </c>
      <c r="J244" s="22">
        <f t="shared" si="19"/>
        <v>92062.519951546448</v>
      </c>
    </row>
    <row r="245" spans="1:10" x14ac:dyDescent="0.2">
      <c r="A245" s="20">
        <v>43808</v>
      </c>
      <c r="B245" s="21">
        <v>-450</v>
      </c>
      <c r="C245" s="21">
        <f>VLOOKUP(A245,Котировки!СберБ_БО3R_1day_13102017_20102020,5,0)</f>
        <v>101.65</v>
      </c>
      <c r="D245" s="20">
        <f>_xlfn.MAXIFS(Сделки_raw!$A$503:$A$509,Сделки_raw!$A$503:$A$509,"&lt;="&amp;A245)</f>
        <v>43749</v>
      </c>
      <c r="E245" s="22">
        <f t="shared" si="15"/>
        <v>1.2931506849315069</v>
      </c>
      <c r="F245" s="22">
        <f t="shared" si="16"/>
        <v>463244.17808219179</v>
      </c>
      <c r="G245" s="22">
        <f t="shared" si="18"/>
        <v>490</v>
      </c>
      <c r="H245" s="22">
        <f>IF(A245=D245, 'Свод табл'!G245*'Свод табл'!$M$5, 0)</f>
        <v>0</v>
      </c>
      <c r="I245" s="22">
        <f t="shared" si="17"/>
        <v>463244.17808219179</v>
      </c>
      <c r="J245" s="22">
        <f t="shared" si="19"/>
        <v>375902.3984744781</v>
      </c>
    </row>
    <row r="246" spans="1:10" x14ac:dyDescent="0.2">
      <c r="A246" s="20">
        <v>43811</v>
      </c>
      <c r="B246" s="21">
        <v>510</v>
      </c>
      <c r="C246" s="21">
        <f>VLOOKUP(A246,Котировки!СберБ_БО3R_1day_13102017_20102020,5,0)</f>
        <v>102.07</v>
      </c>
      <c r="D246" s="20">
        <f>_xlfn.MAXIFS(Сделки_raw!$A$503:$A$509,Сделки_raw!$A$503:$A$509,"&lt;="&amp;A246)</f>
        <v>43749</v>
      </c>
      <c r="E246" s="22">
        <f t="shared" si="15"/>
        <v>1.3589041095890411</v>
      </c>
      <c r="F246" s="22">
        <f t="shared" si="16"/>
        <v>-527487.41095890419</v>
      </c>
      <c r="G246" s="22">
        <f t="shared" si="18"/>
        <v>1000</v>
      </c>
      <c r="H246" s="22">
        <f>IF(A246=D246, 'Свод табл'!G246*'Свод табл'!$M$5, 0)</f>
        <v>0</v>
      </c>
      <c r="I246" s="22">
        <f t="shared" si="17"/>
        <v>-527487.41095890419</v>
      </c>
      <c r="J246" s="22">
        <f t="shared" si="19"/>
        <v>-427692.21954715427</v>
      </c>
    </row>
    <row r="247" spans="1:10" x14ac:dyDescent="0.2">
      <c r="A247" s="20">
        <v>43816</v>
      </c>
      <c r="B247" s="21">
        <v>-70</v>
      </c>
      <c r="C247" s="21">
        <f>VLOOKUP(A247,Котировки!СберБ_БО3R_1day_13102017_20102020,5,0)</f>
        <v>101.88</v>
      </c>
      <c r="D247" s="20">
        <f>_xlfn.MAXIFS(Сделки_raw!$A$503:$A$509,Сделки_raw!$A$503:$A$509,"&lt;="&amp;A247)</f>
        <v>43749</v>
      </c>
      <c r="E247" s="22">
        <f t="shared" si="15"/>
        <v>1.4684931506849317</v>
      </c>
      <c r="F247" s="22">
        <f t="shared" si="16"/>
        <v>72343.945205479453</v>
      </c>
      <c r="G247" s="22">
        <f t="shared" si="18"/>
        <v>930</v>
      </c>
      <c r="H247" s="22">
        <f>IF(A247=D247, 'Свод табл'!G247*'Свод табл'!$M$5, 0)</f>
        <v>0</v>
      </c>
      <c r="I247" s="22">
        <f t="shared" si="17"/>
        <v>72343.945205479453</v>
      </c>
      <c r="J247" s="22">
        <f t="shared" si="19"/>
        <v>58579.408082032525</v>
      </c>
    </row>
    <row r="248" spans="1:10" x14ac:dyDescent="0.2">
      <c r="A248" s="20">
        <v>43817</v>
      </c>
      <c r="B248" s="21">
        <v>-760</v>
      </c>
      <c r="C248" s="21">
        <f>VLOOKUP(A248,Котировки!СберБ_БО3R_1day_13102017_20102020,5,0)</f>
        <v>102.01</v>
      </c>
      <c r="D248" s="20">
        <f>_xlfn.MAXIFS(Сделки_raw!$A$503:$A$509,Сделки_raw!$A$503:$A$509,"&lt;="&amp;A248)</f>
        <v>43749</v>
      </c>
      <c r="E248" s="22">
        <f t="shared" si="15"/>
        <v>1.4904109589041097</v>
      </c>
      <c r="F248" s="22">
        <f t="shared" si="16"/>
        <v>786603.12328767136</v>
      </c>
      <c r="G248" s="22">
        <f t="shared" si="18"/>
        <v>170</v>
      </c>
      <c r="H248" s="22">
        <f>IF(A248=D248, 'Свод табл'!G248*'Свод табл'!$M$5, 0)</f>
        <v>0</v>
      </c>
      <c r="I248" s="22">
        <f t="shared" si="17"/>
        <v>786603.12328767136</v>
      </c>
      <c r="J248" s="22">
        <f t="shared" si="19"/>
        <v>636770.83594312728</v>
      </c>
    </row>
    <row r="249" spans="1:10" x14ac:dyDescent="0.2">
      <c r="A249" s="20">
        <v>43818</v>
      </c>
      <c r="B249" s="21">
        <v>330</v>
      </c>
      <c r="C249" s="21">
        <f>VLOOKUP(A249,Котировки!СберБ_БО3R_1day_13102017_20102020,5,0)</f>
        <v>102.03</v>
      </c>
      <c r="D249" s="20">
        <f>_xlfn.MAXIFS(Сделки_raw!$A$503:$A$509,Сделки_raw!$A$503:$A$509,"&lt;="&amp;A249)</f>
        <v>43749</v>
      </c>
      <c r="E249" s="22">
        <f t="shared" si="15"/>
        <v>1.5123287671232877</v>
      </c>
      <c r="F249" s="22">
        <f t="shared" si="16"/>
        <v>-341689.68493150693</v>
      </c>
      <c r="G249" s="22">
        <f t="shared" si="18"/>
        <v>500</v>
      </c>
      <c r="H249" s="22">
        <f>IF(A249=D249, 'Свод табл'!G249*'Свод табл'!$M$5, 0)</f>
        <v>0</v>
      </c>
      <c r="I249" s="22">
        <f t="shared" si="17"/>
        <v>-341689.68493150693</v>
      </c>
      <c r="J249" s="22">
        <f t="shared" si="19"/>
        <v>-276531.15927065804</v>
      </c>
    </row>
    <row r="250" spans="1:10" x14ac:dyDescent="0.2">
      <c r="A250" s="20">
        <v>43819</v>
      </c>
      <c r="B250" s="21">
        <v>540</v>
      </c>
      <c r="C250" s="21">
        <f>VLOOKUP(A250,Котировки!СберБ_БО3R_1day_13102017_20102020,5,0)</f>
        <v>102</v>
      </c>
      <c r="D250" s="20">
        <f>_xlfn.MAXIFS(Сделки_raw!$A$503:$A$509,Сделки_raw!$A$503:$A$509,"&lt;="&amp;A250)</f>
        <v>43749</v>
      </c>
      <c r="E250" s="22">
        <f t="shared" si="15"/>
        <v>1.5342465753424657</v>
      </c>
      <c r="F250" s="22">
        <f t="shared" si="16"/>
        <v>-559084.93150684936</v>
      </c>
      <c r="G250" s="22">
        <f t="shared" si="18"/>
        <v>1040</v>
      </c>
      <c r="H250" s="22">
        <f>IF(A250=D250, 'Свод табл'!G250*'Свод табл'!$M$5, 0)</f>
        <v>0</v>
      </c>
      <c r="I250" s="22">
        <f t="shared" si="17"/>
        <v>-559084.93150684936</v>
      </c>
      <c r="J250" s="22">
        <f t="shared" si="19"/>
        <v>-452350.11092522059</v>
      </c>
    </row>
    <row r="251" spans="1:10" x14ac:dyDescent="0.2">
      <c r="A251" s="20">
        <v>43823</v>
      </c>
      <c r="B251" s="21">
        <v>-80</v>
      </c>
      <c r="C251" s="21">
        <f>VLOOKUP(A251,Котировки!СберБ_БО3R_1day_13102017_20102020,5,0)</f>
        <v>101.9</v>
      </c>
      <c r="D251" s="20">
        <f>_xlfn.MAXIFS(Сделки_raw!$A$503:$A$509,Сделки_raw!$A$503:$A$509,"&lt;="&amp;A251)</f>
        <v>43749</v>
      </c>
      <c r="E251" s="22">
        <f t="shared" si="15"/>
        <v>1.6219178082191781</v>
      </c>
      <c r="F251" s="22">
        <f t="shared" si="16"/>
        <v>82817.534246575349</v>
      </c>
      <c r="G251" s="22">
        <f t="shared" si="18"/>
        <v>960</v>
      </c>
      <c r="H251" s="22">
        <f>IF(A251=D251, 'Свод табл'!G251*'Свод табл'!$M$5, 0)</f>
        <v>0</v>
      </c>
      <c r="I251" s="22">
        <f t="shared" si="17"/>
        <v>82817.534246575349</v>
      </c>
      <c r="J251" s="22">
        <f t="shared" si="19"/>
        <v>66935.735752609777</v>
      </c>
    </row>
    <row r="252" spans="1:10" x14ac:dyDescent="0.2">
      <c r="A252" s="20">
        <v>43829</v>
      </c>
      <c r="B252" s="21">
        <v>-540</v>
      </c>
      <c r="C252" s="21">
        <f>VLOOKUP(A252,Котировки!СберБ_БО3R_1day_13102017_20102020,5,0)</f>
        <v>102.1</v>
      </c>
      <c r="D252" s="20">
        <f>_xlfn.MAXIFS(Сделки_raw!$A$503:$A$509,Сделки_raw!$A$503:$A$509,"&lt;="&amp;A252)</f>
        <v>43749</v>
      </c>
      <c r="E252" s="22">
        <f t="shared" si="15"/>
        <v>1.7534246575342465</v>
      </c>
      <c r="F252" s="22">
        <f t="shared" si="16"/>
        <v>560808.49315068498</v>
      </c>
      <c r="G252" s="22">
        <f t="shared" si="18"/>
        <v>420</v>
      </c>
      <c r="H252" s="22">
        <f>IF(A252=D252, 'Свод табл'!G252*'Свод табл'!$M$5, 0)</f>
        <v>0</v>
      </c>
      <c r="I252" s="22">
        <f t="shared" si="17"/>
        <v>560808.49315068498</v>
      </c>
      <c r="J252" s="22">
        <f t="shared" si="19"/>
        <v>452541.6699747931</v>
      </c>
    </row>
    <row r="253" spans="1:10" x14ac:dyDescent="0.2">
      <c r="A253" s="20">
        <v>43833</v>
      </c>
      <c r="B253" s="21">
        <v>130</v>
      </c>
      <c r="C253" s="21">
        <f>VLOOKUP(A253,Котировки!СберБ_БО3R_1day_13102017_20102020,5,0)</f>
        <v>102.09</v>
      </c>
      <c r="D253" s="20">
        <f>_xlfn.MAXIFS(Сделки_raw!$A$503:$A$509,Сделки_raw!$A$503:$A$509,"&lt;="&amp;A253)</f>
        <v>43749</v>
      </c>
      <c r="E253" s="22">
        <f t="shared" si="15"/>
        <v>1.8410958904109591</v>
      </c>
      <c r="F253" s="22">
        <f t="shared" si="16"/>
        <v>-135110.42465753425</v>
      </c>
      <c r="G253" s="22">
        <f t="shared" si="18"/>
        <v>550</v>
      </c>
      <c r="H253" s="22">
        <f>IF(A253=D253, 'Свод табл'!G253*'Свод табл'!$M$5, 0)</f>
        <v>0</v>
      </c>
      <c r="I253" s="22">
        <f t="shared" si="17"/>
        <v>-135110.42465753425</v>
      </c>
      <c r="J253" s="22">
        <f t="shared" si="19"/>
        <v>-108910.98444077867</v>
      </c>
    </row>
    <row r="254" spans="1:10" x14ac:dyDescent="0.2">
      <c r="A254" s="20">
        <v>43836</v>
      </c>
      <c r="B254" s="21">
        <v>120</v>
      </c>
      <c r="C254" s="21">
        <f>VLOOKUP(A254,Котировки!СберБ_БО3R_1day_13102017_20102020,5,0)</f>
        <v>102.22</v>
      </c>
      <c r="D254" s="20">
        <f>_xlfn.MAXIFS(Сделки_raw!$A$503:$A$509,Сделки_raw!$A$503:$A$509,"&lt;="&amp;A254)</f>
        <v>43749</v>
      </c>
      <c r="E254" s="22">
        <f t="shared" si="15"/>
        <v>1.9068493150684933</v>
      </c>
      <c r="F254" s="22">
        <f t="shared" si="16"/>
        <v>-124952.21917808219</v>
      </c>
      <c r="G254" s="22">
        <f t="shared" si="18"/>
        <v>670</v>
      </c>
      <c r="H254" s="22">
        <f>IF(A254=D254, 'Свод табл'!G254*'Свод табл'!$M$5, 0)</f>
        <v>0</v>
      </c>
      <c r="I254" s="22">
        <f t="shared" si="17"/>
        <v>-124952.21917808219</v>
      </c>
      <c r="J254" s="22">
        <f t="shared" si="19"/>
        <v>-100642.3854711101</v>
      </c>
    </row>
    <row r="255" spans="1:10" x14ac:dyDescent="0.2">
      <c r="A255" s="20">
        <v>43840</v>
      </c>
      <c r="B255" s="21">
        <v>-130</v>
      </c>
      <c r="C255" s="21">
        <f>VLOOKUP(A255,Котировки!СберБ_БО3R_1day_13102017_20102020,5,0)</f>
        <v>101.93</v>
      </c>
      <c r="D255" s="20">
        <f>_xlfn.MAXIFS(Сделки_raw!$A$503:$A$509,Сделки_raw!$A$503:$A$509,"&lt;="&amp;A255)</f>
        <v>43749</v>
      </c>
      <c r="E255" s="22">
        <f t="shared" si="15"/>
        <v>1.9945205479452055</v>
      </c>
      <c r="F255" s="22">
        <f t="shared" si="16"/>
        <v>135101.87671232878</v>
      </c>
      <c r="G255" s="22">
        <f t="shared" si="18"/>
        <v>540</v>
      </c>
      <c r="H255" s="22">
        <f>IF(A255=D255, 'Свод табл'!G255*'Свод табл'!$M$5, 0)</f>
        <v>0</v>
      </c>
      <c r="I255" s="22">
        <f t="shared" si="17"/>
        <v>135101.87671232878</v>
      </c>
      <c r="J255" s="22">
        <f t="shared" si="19"/>
        <v>108701.90668915737</v>
      </c>
    </row>
    <row r="256" spans="1:10" x14ac:dyDescent="0.2">
      <c r="A256" s="20">
        <v>43846</v>
      </c>
      <c r="B256" s="21">
        <v>160</v>
      </c>
      <c r="C256" s="21">
        <f>VLOOKUP(A256,Котировки!СберБ_БО3R_1day_13102017_20102020,5,0)</f>
        <v>101.72</v>
      </c>
      <c r="D256" s="20">
        <f>_xlfn.MAXIFS(Сделки_raw!$A$503:$A$509,Сделки_raw!$A$503:$A$509,"&lt;="&amp;A256)</f>
        <v>43749</v>
      </c>
      <c r="E256" s="22">
        <f t="shared" si="15"/>
        <v>2.1260273972602741</v>
      </c>
      <c r="F256" s="22">
        <f t="shared" si="16"/>
        <v>-166153.64383561641</v>
      </c>
      <c r="G256" s="22">
        <f t="shared" si="18"/>
        <v>700</v>
      </c>
      <c r="H256" s="22">
        <f>IF(A256=D256, 'Свод табл'!G256*'Свод табл'!$M$5, 0)</f>
        <v>0</v>
      </c>
      <c r="I256" s="22">
        <f t="shared" si="17"/>
        <v>-166153.64383561641</v>
      </c>
      <c r="J256" s="22">
        <f t="shared" si="19"/>
        <v>-133473.14614863842</v>
      </c>
    </row>
    <row r="257" spans="1:10" x14ac:dyDescent="0.2">
      <c r="A257" s="20">
        <v>43852</v>
      </c>
      <c r="B257" s="21">
        <v>-150</v>
      </c>
      <c r="C257" s="21">
        <f>VLOOKUP(A257,Котировки!СберБ_БО3R_1day_13102017_20102020,5,0)</f>
        <v>101.75</v>
      </c>
      <c r="D257" s="20">
        <f>_xlfn.MAXIFS(Сделки_raw!$A$503:$A$509,Сделки_raw!$A$503:$A$509,"&lt;="&amp;A257)</f>
        <v>43749</v>
      </c>
      <c r="E257" s="22">
        <f t="shared" si="15"/>
        <v>2.2575342465753425</v>
      </c>
      <c r="F257" s="22">
        <f t="shared" si="16"/>
        <v>156011.30136986301</v>
      </c>
      <c r="G257" s="22">
        <f t="shared" si="18"/>
        <v>550</v>
      </c>
      <c r="H257" s="22">
        <f>IF(A257=D257, 'Свод табл'!G257*'Свод табл'!$M$5, 0)</f>
        <v>0</v>
      </c>
      <c r="I257" s="22">
        <f t="shared" si="17"/>
        <v>156011.30136986301</v>
      </c>
      <c r="J257" s="22">
        <f t="shared" si="19"/>
        <v>125126.22275415027</v>
      </c>
    </row>
    <row r="258" spans="1:10" x14ac:dyDescent="0.2">
      <c r="A258" s="20">
        <v>43853</v>
      </c>
      <c r="B258" s="21">
        <v>290</v>
      </c>
      <c r="C258" s="21">
        <f>VLOOKUP(A258,Котировки!СберБ_БО3R_1day_13102017_20102020,5,0)</f>
        <v>101.78</v>
      </c>
      <c r="D258" s="20">
        <f>_xlfn.MAXIFS(Сделки_raw!$A$503:$A$509,Сделки_raw!$A$503:$A$509,"&lt;="&amp;A258)</f>
        <v>43749</v>
      </c>
      <c r="E258" s="22">
        <f t="shared" si="15"/>
        <v>2.2794520547945205</v>
      </c>
      <c r="F258" s="22">
        <f t="shared" si="16"/>
        <v>-301772.41095890413</v>
      </c>
      <c r="G258" s="22">
        <f t="shared" si="18"/>
        <v>840</v>
      </c>
      <c r="H258" s="22">
        <f>IF(A258=D258, 'Свод табл'!G258*'Свод табл'!$M$5, 0)</f>
        <v>0</v>
      </c>
      <c r="I258" s="22">
        <f t="shared" si="17"/>
        <v>-301772.41095890413</v>
      </c>
      <c r="J258" s="22">
        <f t="shared" si="19"/>
        <v>-241967.20921788883</v>
      </c>
    </row>
    <row r="259" spans="1:10" x14ac:dyDescent="0.2">
      <c r="A259" s="20">
        <v>43854</v>
      </c>
      <c r="B259" s="21">
        <v>220</v>
      </c>
      <c r="C259" s="21">
        <f>VLOOKUP(A259,Котировки!СберБ_БО3R_1day_13102017_20102020,5,0)</f>
        <v>101.8</v>
      </c>
      <c r="D259" s="20">
        <f>_xlfn.MAXIFS(Сделки_raw!$A$503:$A$509,Сделки_raw!$A$503:$A$509,"&lt;="&amp;A259)</f>
        <v>43749</v>
      </c>
      <c r="E259" s="22">
        <f t="shared" ref="E259:E322" si="20">$M$2/365*(A259-D259)*100</f>
        <v>2.3013698630136985</v>
      </c>
      <c r="F259" s="22">
        <f t="shared" ref="F259:F322" si="21">((C259+E259)*$M$4/100)*-B259</f>
        <v>-229023.01369863015</v>
      </c>
      <c r="G259" s="22">
        <f t="shared" si="18"/>
        <v>1060</v>
      </c>
      <c r="H259" s="22">
        <f>IF(A259=D259, 'Свод табл'!G259*'Свод табл'!$M$5, 0)</f>
        <v>0</v>
      </c>
      <c r="I259" s="22">
        <f t="shared" ref="I259:I322" si="22">F259+H259</f>
        <v>-229023.01369863015</v>
      </c>
      <c r="J259" s="22">
        <f t="shared" si="19"/>
        <v>-183586.53117166375</v>
      </c>
    </row>
    <row r="260" spans="1:10" x14ac:dyDescent="0.2">
      <c r="A260" s="20">
        <v>43858</v>
      </c>
      <c r="B260" s="21">
        <v>-560</v>
      </c>
      <c r="C260" s="21">
        <f>VLOOKUP(A260,Котировки!СберБ_БО3R_1day_13102017_20102020,5,0)</f>
        <v>101.69</v>
      </c>
      <c r="D260" s="20">
        <f>_xlfn.MAXIFS(Сделки_raw!$A$503:$A$509,Сделки_raw!$A$503:$A$509,"&lt;="&amp;A260)</f>
        <v>43749</v>
      </c>
      <c r="E260" s="22">
        <f t="shared" si="20"/>
        <v>2.3890410958904109</v>
      </c>
      <c r="F260" s="22">
        <f t="shared" si="21"/>
        <v>582842.63013698638</v>
      </c>
      <c r="G260" s="22">
        <f t="shared" ref="G260:G323" si="23">B260+G259</f>
        <v>500</v>
      </c>
      <c r="H260" s="22">
        <f>IF(A260=D260, 'Свод табл'!G260*'Свод табл'!$M$5, 0)</f>
        <v>0</v>
      </c>
      <c r="I260" s="22">
        <f t="shared" si="22"/>
        <v>582842.63013698638</v>
      </c>
      <c r="J260" s="22">
        <f t="shared" ref="J260:J323" si="24">I260*POWER(1+$M$9,-(A260-$A$2)/365)</f>
        <v>466715.07805549604</v>
      </c>
    </row>
    <row r="261" spans="1:10" x14ac:dyDescent="0.2">
      <c r="A261" s="20">
        <v>43860</v>
      </c>
      <c r="B261" s="21">
        <v>-200</v>
      </c>
      <c r="C261" s="21">
        <f>VLOOKUP(A261,Котировки!СберБ_БО3R_1day_13102017_20102020,5,0)</f>
        <v>102.01</v>
      </c>
      <c r="D261" s="20">
        <f>_xlfn.MAXIFS(Сделки_raw!$A$503:$A$509,Сделки_raw!$A$503:$A$509,"&lt;="&amp;A261)</f>
        <v>43749</v>
      </c>
      <c r="E261" s="22">
        <f t="shared" si="20"/>
        <v>2.4328767123287673</v>
      </c>
      <c r="F261" s="22">
        <f t="shared" si="21"/>
        <v>208885.75342465757</v>
      </c>
      <c r="G261" s="22">
        <f t="shared" si="23"/>
        <v>300</v>
      </c>
      <c r="H261" s="22">
        <f>IF(A261=D261, 'Свод табл'!G261*'Свод табл'!$M$5, 0)</f>
        <v>0</v>
      </c>
      <c r="I261" s="22">
        <f t="shared" si="22"/>
        <v>208885.75342465757</v>
      </c>
      <c r="J261" s="22">
        <f t="shared" si="24"/>
        <v>167177.85905717188</v>
      </c>
    </row>
    <row r="262" spans="1:10" x14ac:dyDescent="0.2">
      <c r="A262" s="20">
        <v>43861</v>
      </c>
      <c r="B262" s="21">
        <v>160</v>
      </c>
      <c r="C262" s="21">
        <f>VLOOKUP(A262,Котировки!СберБ_БО3R_1day_13102017_20102020,5,0)</f>
        <v>101.85</v>
      </c>
      <c r="D262" s="20">
        <f>_xlfn.MAXIFS(Сделки_raw!$A$503:$A$509,Сделки_raw!$A$503:$A$509,"&lt;="&amp;A262)</f>
        <v>43749</v>
      </c>
      <c r="E262" s="22">
        <f t="shared" si="20"/>
        <v>2.4547945205479453</v>
      </c>
      <c r="F262" s="22">
        <f t="shared" si="21"/>
        <v>-166887.67123287672</v>
      </c>
      <c r="G262" s="22">
        <f t="shared" si="23"/>
        <v>460</v>
      </c>
      <c r="H262" s="22">
        <f>IF(A262=D262, 'Свод табл'!G262*'Свод табл'!$M$5, 0)</f>
        <v>0</v>
      </c>
      <c r="I262" s="22">
        <f t="shared" si="22"/>
        <v>-166887.67123287672</v>
      </c>
      <c r="J262" s="22">
        <f t="shared" si="24"/>
        <v>-133530.01589218521</v>
      </c>
    </row>
    <row r="263" spans="1:10" x14ac:dyDescent="0.2">
      <c r="A263" s="20">
        <v>43864</v>
      </c>
      <c r="B263" s="21">
        <v>720</v>
      </c>
      <c r="C263" s="21">
        <f>VLOOKUP(A263,Котировки!СберБ_БО3R_1day_13102017_20102020,5,0)</f>
        <v>101.92</v>
      </c>
      <c r="D263" s="20">
        <f>_xlfn.MAXIFS(Сделки_raw!$A$503:$A$509,Сделки_raw!$A$503:$A$509,"&lt;="&amp;A263)</f>
        <v>43749</v>
      </c>
      <c r="E263" s="22">
        <f t="shared" si="20"/>
        <v>2.5205479452054798</v>
      </c>
      <c r="F263" s="22">
        <f t="shared" si="21"/>
        <v>-751971.94520547951</v>
      </c>
      <c r="G263" s="22">
        <f t="shared" si="23"/>
        <v>1180</v>
      </c>
      <c r="H263" s="22">
        <f>IF(A263=D263, 'Свод табл'!G263*'Свод табл'!$M$5, 0)</f>
        <v>0</v>
      </c>
      <c r="I263" s="22">
        <f t="shared" si="22"/>
        <v>-751971.94520547951</v>
      </c>
      <c r="J263" s="22">
        <f t="shared" si="24"/>
        <v>-601188.14499218098</v>
      </c>
    </row>
    <row r="264" spans="1:10" x14ac:dyDescent="0.2">
      <c r="A264" s="20">
        <v>43865</v>
      </c>
      <c r="B264" s="21">
        <v>-610</v>
      </c>
      <c r="C264" s="21">
        <f>VLOOKUP(A264,Котировки!СберБ_БО3R_1day_13102017_20102020,5,0)</f>
        <v>101.84</v>
      </c>
      <c r="D264" s="20">
        <f>_xlfn.MAXIFS(Сделки_raw!$A$503:$A$509,Сделки_raw!$A$503:$A$509,"&lt;="&amp;A264)</f>
        <v>43749</v>
      </c>
      <c r="E264" s="22">
        <f t="shared" si="20"/>
        <v>2.5424657534246577</v>
      </c>
      <c r="F264" s="22">
        <f t="shared" si="21"/>
        <v>636733.04109589045</v>
      </c>
      <c r="G264" s="22">
        <f t="shared" si="23"/>
        <v>570</v>
      </c>
      <c r="H264" s="22">
        <f>IF(A264=D264, 'Свод табл'!G264*'Свод табл'!$M$5, 0)</f>
        <v>0</v>
      </c>
      <c r="I264" s="22">
        <f t="shared" si="22"/>
        <v>636733.04109589045</v>
      </c>
      <c r="J264" s="22">
        <f t="shared" si="24"/>
        <v>508921.57728849148</v>
      </c>
    </row>
    <row r="265" spans="1:10" x14ac:dyDescent="0.2">
      <c r="A265" s="20">
        <v>43866</v>
      </c>
      <c r="B265" s="21">
        <v>320</v>
      </c>
      <c r="C265" s="21">
        <f>VLOOKUP(A265,Котировки!СберБ_БО3R_1day_13102017_20102020,5,0)</f>
        <v>101.79</v>
      </c>
      <c r="D265" s="20">
        <f>_xlfn.MAXIFS(Сделки_raw!$A$503:$A$509,Сделки_raw!$A$503:$A$509,"&lt;="&amp;A265)</f>
        <v>43749</v>
      </c>
      <c r="E265" s="22">
        <f t="shared" si="20"/>
        <v>2.5643835616438357</v>
      </c>
      <c r="F265" s="22">
        <f t="shared" si="21"/>
        <v>-333934.0273972603</v>
      </c>
      <c r="G265" s="22">
        <f t="shared" si="23"/>
        <v>890</v>
      </c>
      <c r="H265" s="22">
        <f>IF(A265=D265, 'Свод табл'!G265*'Свод табл'!$M$5, 0)</f>
        <v>0</v>
      </c>
      <c r="I265" s="22">
        <f t="shared" si="22"/>
        <v>-333934.0273972603</v>
      </c>
      <c r="J265" s="22">
        <f t="shared" si="24"/>
        <v>-266832.58344703534</v>
      </c>
    </row>
    <row r="266" spans="1:10" x14ac:dyDescent="0.2">
      <c r="A266" s="20">
        <v>43868</v>
      </c>
      <c r="B266" s="21">
        <v>-520</v>
      </c>
      <c r="C266" s="21">
        <f>VLOOKUP(A266,Котировки!СберБ_БО3R_1day_13102017_20102020,5,0)</f>
        <v>101.78</v>
      </c>
      <c r="D266" s="20">
        <f>_xlfn.MAXIFS(Сделки_raw!$A$503:$A$509,Сделки_raw!$A$503:$A$509,"&lt;="&amp;A266)</f>
        <v>43749</v>
      </c>
      <c r="E266" s="22">
        <f t="shared" si="20"/>
        <v>2.6082191780821917</v>
      </c>
      <c r="F266" s="22">
        <f t="shared" si="21"/>
        <v>542818.73972602736</v>
      </c>
      <c r="G266" s="22">
        <f t="shared" si="23"/>
        <v>370</v>
      </c>
      <c r="H266" s="22">
        <f>IF(A266=D266, 'Свод табл'!G266*'Свод табл'!$M$5, 0)</f>
        <v>0</v>
      </c>
      <c r="I266" s="22">
        <f t="shared" si="22"/>
        <v>542818.73972602736</v>
      </c>
      <c r="J266" s="22">
        <f t="shared" si="24"/>
        <v>433513.3079537953</v>
      </c>
    </row>
    <row r="267" spans="1:10" x14ac:dyDescent="0.2">
      <c r="A267" s="20">
        <v>43871</v>
      </c>
      <c r="B267" s="21">
        <v>-290</v>
      </c>
      <c r="C267" s="21">
        <f>VLOOKUP(A267,Котировки!СберБ_БО3R_1day_13102017_20102020,5,0)</f>
        <v>101.93</v>
      </c>
      <c r="D267" s="20">
        <f>_xlfn.MAXIFS(Сделки_raw!$A$503:$A$509,Сделки_raw!$A$503:$A$509,"&lt;="&amp;A267)</f>
        <v>43749</v>
      </c>
      <c r="E267" s="22">
        <f t="shared" si="20"/>
        <v>2.6739726027397261</v>
      </c>
      <c r="F267" s="22">
        <f t="shared" si="21"/>
        <v>303351.52054794523</v>
      </c>
      <c r="G267" s="22">
        <f t="shared" si="23"/>
        <v>80</v>
      </c>
      <c r="H267" s="22">
        <f>IF(A267=D267, 'Свод табл'!G267*'Свод табл'!$M$5, 0)</f>
        <v>0</v>
      </c>
      <c r="I267" s="22">
        <f t="shared" si="22"/>
        <v>303351.52054794523</v>
      </c>
      <c r="J267" s="22">
        <f t="shared" si="24"/>
        <v>242073.8634429565</v>
      </c>
    </row>
    <row r="268" spans="1:10" x14ac:dyDescent="0.2">
      <c r="A268" s="20">
        <v>43874</v>
      </c>
      <c r="B268" s="21">
        <v>400</v>
      </c>
      <c r="C268" s="21">
        <f>VLOOKUP(A268,Котировки!СберБ_БО3R_1day_13102017_20102020,5,0)</f>
        <v>101.83</v>
      </c>
      <c r="D268" s="20">
        <f>_xlfn.MAXIFS(Сделки_raw!$A$503:$A$509,Сделки_raw!$A$503:$A$509,"&lt;="&amp;A268)</f>
        <v>43749</v>
      </c>
      <c r="E268" s="22">
        <f t="shared" si="20"/>
        <v>2.7397260273972606</v>
      </c>
      <c r="F268" s="22">
        <f t="shared" si="21"/>
        <v>-418278.904109589</v>
      </c>
      <c r="G268" s="22">
        <f t="shared" si="23"/>
        <v>480</v>
      </c>
      <c r="H268" s="22">
        <f>IF(A268=D268, 'Свод табл'!G268*'Свод табл'!$M$5, 0)</f>
        <v>0</v>
      </c>
      <c r="I268" s="22">
        <f t="shared" si="22"/>
        <v>-418278.904109589</v>
      </c>
      <c r="J268" s="22">
        <f t="shared" si="24"/>
        <v>-333519.94502340438</v>
      </c>
    </row>
    <row r="269" spans="1:10" x14ac:dyDescent="0.2">
      <c r="A269" s="20">
        <v>43875</v>
      </c>
      <c r="B269" s="21">
        <v>650</v>
      </c>
      <c r="C269" s="21">
        <f>VLOOKUP(A269,Котировки!СберБ_БО3R_1day_13102017_20102020,5,0)</f>
        <v>101.9</v>
      </c>
      <c r="D269" s="20">
        <f>_xlfn.MAXIFS(Сделки_raw!$A$503:$A$509,Сделки_raw!$A$503:$A$509,"&lt;="&amp;A269)</f>
        <v>43749</v>
      </c>
      <c r="E269" s="22">
        <f t="shared" si="20"/>
        <v>2.7616438356164381</v>
      </c>
      <c r="F269" s="22">
        <f t="shared" si="21"/>
        <v>-680300.68493150698</v>
      </c>
      <c r="G269" s="22">
        <f t="shared" si="23"/>
        <v>1130</v>
      </c>
      <c r="H269" s="22">
        <f>IF(A269=D269, 'Свод табл'!G269*'Свод табл'!$M$5, 0)</f>
        <v>0</v>
      </c>
      <c r="I269" s="22">
        <f t="shared" si="22"/>
        <v>-680300.68493150698</v>
      </c>
      <c r="J269" s="22">
        <f t="shared" si="24"/>
        <v>-542302.32347256644</v>
      </c>
    </row>
    <row r="270" spans="1:10" x14ac:dyDescent="0.2">
      <c r="A270" s="20">
        <v>43878</v>
      </c>
      <c r="B270" s="21">
        <v>750</v>
      </c>
      <c r="C270" s="21">
        <f>VLOOKUP(A270,Котировки!СберБ_БО3R_1day_13102017_20102020,5,0)</f>
        <v>101.87</v>
      </c>
      <c r="D270" s="20">
        <f>_xlfn.MAXIFS(Сделки_raw!$A$503:$A$509,Сделки_raw!$A$503:$A$509,"&lt;="&amp;A270)</f>
        <v>43749</v>
      </c>
      <c r="E270" s="22">
        <f t="shared" si="20"/>
        <v>2.8273972602739725</v>
      </c>
      <c r="F270" s="22">
        <f t="shared" si="21"/>
        <v>-785230.47945205471</v>
      </c>
      <c r="G270" s="22">
        <f t="shared" si="23"/>
        <v>1880</v>
      </c>
      <c r="H270" s="22">
        <f>IF(A270=D270, 'Свод табл'!G270*'Свод табл'!$M$5, 0)</f>
        <v>0</v>
      </c>
      <c r="I270" s="22">
        <f t="shared" si="22"/>
        <v>-785230.47945205471</v>
      </c>
      <c r="J270" s="22">
        <f t="shared" si="24"/>
        <v>-625448.89486502996</v>
      </c>
    </row>
    <row r="271" spans="1:10" x14ac:dyDescent="0.2">
      <c r="A271" s="20">
        <v>43879</v>
      </c>
      <c r="B271" s="21">
        <v>380</v>
      </c>
      <c r="C271" s="21">
        <f>VLOOKUP(A271,Котировки!СберБ_БО3R_1day_13102017_20102020,5,0)</f>
        <v>101.95</v>
      </c>
      <c r="D271" s="20">
        <f>_xlfn.MAXIFS(Сделки_raw!$A$503:$A$509,Сделки_raw!$A$503:$A$509,"&lt;="&amp;A271)</f>
        <v>43749</v>
      </c>
      <c r="E271" s="22">
        <f t="shared" si="20"/>
        <v>2.849315068493151</v>
      </c>
      <c r="F271" s="22">
        <f t="shared" si="21"/>
        <v>-398237.39726027404</v>
      </c>
      <c r="G271" s="22">
        <f t="shared" si="23"/>
        <v>2260</v>
      </c>
      <c r="H271" s="22">
        <f>IF(A271=D271, 'Свод табл'!G271*'Свод табл'!$M$5, 0)</f>
        <v>0</v>
      </c>
      <c r="I271" s="22">
        <f t="shared" si="22"/>
        <v>-398237.39726027404</v>
      </c>
      <c r="J271" s="22">
        <f t="shared" si="24"/>
        <v>-317118.39113897074</v>
      </c>
    </row>
    <row r="272" spans="1:10" x14ac:dyDescent="0.2">
      <c r="A272" s="20">
        <v>43881</v>
      </c>
      <c r="B272" s="21">
        <v>-2250</v>
      </c>
      <c r="C272" s="21">
        <f>VLOOKUP(A272,Котировки!СберБ_БО3R_1day_13102017_20102020,5,0)</f>
        <v>101.94</v>
      </c>
      <c r="D272" s="20">
        <f>_xlfn.MAXIFS(Сделки_raw!$A$503:$A$509,Сделки_raw!$A$503:$A$509,"&lt;="&amp;A272)</f>
        <v>43749</v>
      </c>
      <c r="E272" s="22">
        <f t="shared" si="20"/>
        <v>2.893150684931507</v>
      </c>
      <c r="F272" s="22">
        <f t="shared" si="21"/>
        <v>2358745.8904109588</v>
      </c>
      <c r="G272" s="22">
        <f t="shared" si="23"/>
        <v>10</v>
      </c>
      <c r="H272" s="22">
        <f>IF(A272=D272, 'Свод табл'!G272*'Свод табл'!$M$5, 0)</f>
        <v>0</v>
      </c>
      <c r="I272" s="22">
        <f t="shared" si="22"/>
        <v>2358745.8904109588</v>
      </c>
      <c r="J272" s="22">
        <f t="shared" si="24"/>
        <v>1877283.9232038176</v>
      </c>
    </row>
    <row r="273" spans="1:10" x14ac:dyDescent="0.2">
      <c r="A273" s="20">
        <v>43882</v>
      </c>
      <c r="B273" s="21">
        <v>140</v>
      </c>
      <c r="C273" s="21">
        <f>VLOOKUP(A273,Котировки!СберБ_БО3R_1day_13102017_20102020,5,0)</f>
        <v>101.96</v>
      </c>
      <c r="D273" s="20">
        <f>_xlfn.MAXIFS(Сделки_raw!$A$503:$A$509,Сделки_raw!$A$503:$A$509,"&lt;="&amp;A273)</f>
        <v>43749</v>
      </c>
      <c r="E273" s="22">
        <f t="shared" si="20"/>
        <v>2.9150684931506849</v>
      </c>
      <c r="F273" s="22">
        <f t="shared" si="21"/>
        <v>-146825.09589041094</v>
      </c>
      <c r="G273" s="22">
        <f t="shared" si="23"/>
        <v>150</v>
      </c>
      <c r="H273" s="22">
        <f>IF(A273=D273, 'Свод табл'!G273*'Свод табл'!$M$5, 0)</f>
        <v>0</v>
      </c>
      <c r="I273" s="22">
        <f t="shared" si="22"/>
        <v>-146825.09589041094</v>
      </c>
      <c r="J273" s="22">
        <f t="shared" si="24"/>
        <v>-116824.4662479242</v>
      </c>
    </row>
    <row r="274" spans="1:10" x14ac:dyDescent="0.2">
      <c r="A274" s="20">
        <v>43886</v>
      </c>
      <c r="B274" s="21">
        <v>-10</v>
      </c>
      <c r="C274" s="21">
        <f>VLOOKUP(A274,Котировки!СберБ_БО3R_1day_13102017_20102020,5,0)</f>
        <v>101.62</v>
      </c>
      <c r="D274" s="20">
        <f>_xlfn.MAXIFS(Сделки_raw!$A$503:$A$509,Сделки_raw!$A$503:$A$509,"&lt;="&amp;A274)</f>
        <v>43749</v>
      </c>
      <c r="E274" s="22">
        <f t="shared" si="20"/>
        <v>3.0027397260273974</v>
      </c>
      <c r="F274" s="22">
        <f t="shared" si="21"/>
        <v>10462.273972602741</v>
      </c>
      <c r="G274" s="22">
        <f t="shared" si="23"/>
        <v>140</v>
      </c>
      <c r="H274" s="22">
        <f>IF(A274=D274, 'Свод табл'!G274*'Свод табл'!$M$5, 0)</f>
        <v>0</v>
      </c>
      <c r="I274" s="22">
        <f t="shared" si="22"/>
        <v>10462.273972602741</v>
      </c>
      <c r="J274" s="22">
        <f t="shared" si="24"/>
        <v>8315.692711994323</v>
      </c>
    </row>
    <row r="275" spans="1:10" x14ac:dyDescent="0.2">
      <c r="A275" s="20">
        <v>43887</v>
      </c>
      <c r="B275" s="21">
        <v>690</v>
      </c>
      <c r="C275" s="21">
        <f>VLOOKUP(A275,Котировки!СберБ_БО3R_1day_13102017_20102020,5,0)</f>
        <v>101.58</v>
      </c>
      <c r="D275" s="20">
        <f>_xlfn.MAXIFS(Сделки_raw!$A$503:$A$509,Сделки_raw!$A$503:$A$509,"&lt;="&amp;A275)</f>
        <v>43749</v>
      </c>
      <c r="E275" s="22">
        <f t="shared" si="20"/>
        <v>3.0246575342465754</v>
      </c>
      <c r="F275" s="22">
        <f t="shared" si="21"/>
        <v>-721772.1369863014</v>
      </c>
      <c r="G275" s="22">
        <f t="shared" si="23"/>
        <v>830</v>
      </c>
      <c r="H275" s="22">
        <f>IF(A275=D275, 'Свод табл'!G275*'Свод табл'!$M$5, 0)</f>
        <v>0</v>
      </c>
      <c r="I275" s="22">
        <f t="shared" si="22"/>
        <v>-721772.1369863014</v>
      </c>
      <c r="J275" s="22">
        <f t="shared" si="24"/>
        <v>-573531.35342072311</v>
      </c>
    </row>
    <row r="276" spans="1:10" x14ac:dyDescent="0.2">
      <c r="A276" s="20">
        <v>43889</v>
      </c>
      <c r="B276" s="21">
        <v>-560</v>
      </c>
      <c r="C276" s="21">
        <f>VLOOKUP(A276,Котировки!СберБ_БО3R_1day_13102017_20102020,5,0)</f>
        <v>101.1</v>
      </c>
      <c r="D276" s="20">
        <f>_xlfn.MAXIFS(Сделки_raw!$A$503:$A$509,Сделки_raw!$A$503:$A$509,"&lt;="&amp;A276)</f>
        <v>43749</v>
      </c>
      <c r="E276" s="22">
        <f t="shared" si="20"/>
        <v>3.0684931506849313</v>
      </c>
      <c r="F276" s="22">
        <f t="shared" si="21"/>
        <v>583343.56164383562</v>
      </c>
      <c r="G276" s="22">
        <f t="shared" si="23"/>
        <v>270</v>
      </c>
      <c r="H276" s="22">
        <f>IF(A276=D276, 'Свод табл'!G276*'Свод табл'!$M$5, 0)</f>
        <v>0</v>
      </c>
      <c r="I276" s="22">
        <f t="shared" si="22"/>
        <v>583343.56164383562</v>
      </c>
      <c r="J276" s="22">
        <f t="shared" si="24"/>
        <v>463287.81364520756</v>
      </c>
    </row>
    <row r="277" spans="1:10" x14ac:dyDescent="0.2">
      <c r="A277" s="20">
        <v>43896</v>
      </c>
      <c r="B277" s="21">
        <v>710</v>
      </c>
      <c r="C277" s="21">
        <f>VLOOKUP(A277,Котировки!СберБ_БО3R_1day_13102017_20102020,5,0)</f>
        <v>101.5</v>
      </c>
      <c r="D277" s="20">
        <f>_xlfn.MAXIFS(Сделки_raw!$A$503:$A$509,Сделки_raw!$A$503:$A$509,"&lt;="&amp;A277)</f>
        <v>43749</v>
      </c>
      <c r="E277" s="22">
        <f t="shared" si="20"/>
        <v>3.2219178082191782</v>
      </c>
      <c r="F277" s="22">
        <f t="shared" si="21"/>
        <v>-743525.61643835611</v>
      </c>
      <c r="G277" s="22">
        <f t="shared" si="23"/>
        <v>980</v>
      </c>
      <c r="H277" s="22">
        <f>IF(A277=D277, 'Свод табл'!G277*'Свод табл'!$M$5, 0)</f>
        <v>0</v>
      </c>
      <c r="I277" s="22">
        <f t="shared" si="22"/>
        <v>-743525.61643835611</v>
      </c>
      <c r="J277" s="22">
        <f t="shared" si="24"/>
        <v>-589407.09424427967</v>
      </c>
    </row>
    <row r="278" spans="1:10" x14ac:dyDescent="0.2">
      <c r="A278" s="20">
        <v>43901</v>
      </c>
      <c r="B278" s="21">
        <v>500</v>
      </c>
      <c r="C278" s="21">
        <f>VLOOKUP(A278,Котировки!СберБ_БО3R_1day_13102017_20102020,5,0)</f>
        <v>100.8</v>
      </c>
      <c r="D278" s="20">
        <f>_xlfn.MAXIFS(Сделки_raw!$A$503:$A$509,Сделки_raw!$A$503:$A$509,"&lt;="&amp;A278)</f>
        <v>43749</v>
      </c>
      <c r="E278" s="22">
        <f t="shared" si="20"/>
        <v>3.3315068493150681</v>
      </c>
      <c r="F278" s="22">
        <f t="shared" si="21"/>
        <v>-520657.53424657532</v>
      </c>
      <c r="G278" s="22">
        <f t="shared" si="23"/>
        <v>1480</v>
      </c>
      <c r="H278" s="22">
        <f>IF(A278=D278, 'Свод табл'!G278*'Свод табл'!$M$5, 0)</f>
        <v>0</v>
      </c>
      <c r="I278" s="22">
        <f t="shared" si="22"/>
        <v>-520657.53424657532</v>
      </c>
      <c r="J278" s="22">
        <f t="shared" si="24"/>
        <v>-412187.78731486859</v>
      </c>
    </row>
    <row r="279" spans="1:10" x14ac:dyDescent="0.2">
      <c r="A279" s="20">
        <v>43903</v>
      </c>
      <c r="B279" s="21">
        <v>-1140</v>
      </c>
      <c r="C279" s="21">
        <f>VLOOKUP(A279,Котировки!СберБ_БО3R_1day_13102017_20102020,5,0)</f>
        <v>100.71</v>
      </c>
      <c r="D279" s="20">
        <f>_xlfn.MAXIFS(Сделки_raw!$A$503:$A$509,Сделки_raw!$A$503:$A$509,"&lt;="&amp;A279)</f>
        <v>43749</v>
      </c>
      <c r="E279" s="22">
        <f t="shared" si="20"/>
        <v>3.3753424657534246</v>
      </c>
      <c r="F279" s="22">
        <f t="shared" si="21"/>
        <v>1186572.9041095888</v>
      </c>
      <c r="G279" s="22">
        <f t="shared" si="23"/>
        <v>340</v>
      </c>
      <c r="H279" s="22">
        <f>IF(A279=D279, 'Свод табл'!G279*'Свод табл'!$M$5, 0)</f>
        <v>0</v>
      </c>
      <c r="I279" s="22">
        <f t="shared" si="22"/>
        <v>1186572.9041095888</v>
      </c>
      <c r="J279" s="22">
        <f t="shared" si="24"/>
        <v>938872.9036967404</v>
      </c>
    </row>
    <row r="280" spans="1:10" x14ac:dyDescent="0.2">
      <c r="A280" s="20">
        <v>43908</v>
      </c>
      <c r="B280" s="21">
        <v>120</v>
      </c>
      <c r="C280" s="21">
        <f>VLOOKUP(A280,Котировки!СберБ_БО3R_1day_13102017_20102020,5,0)</f>
        <v>100.72</v>
      </c>
      <c r="D280" s="20">
        <f>_xlfn.MAXIFS(Сделки_raw!$A$503:$A$509,Сделки_raw!$A$503:$A$509,"&lt;="&amp;A280)</f>
        <v>43749</v>
      </c>
      <c r="E280" s="22">
        <f t="shared" si="20"/>
        <v>3.4849315068493154</v>
      </c>
      <c r="F280" s="22">
        <f t="shared" si="21"/>
        <v>-125045.91780821918</v>
      </c>
      <c r="G280" s="22">
        <f t="shared" si="23"/>
        <v>460</v>
      </c>
      <c r="H280" s="22">
        <f>IF(A280=D280, 'Свод табл'!G280*'Свод табл'!$M$5, 0)</f>
        <v>0</v>
      </c>
      <c r="I280" s="22">
        <f t="shared" si="22"/>
        <v>-125045.91780821918</v>
      </c>
      <c r="J280" s="22">
        <f t="shared" si="24"/>
        <v>-98811.032317837686</v>
      </c>
    </row>
    <row r="281" spans="1:10" x14ac:dyDescent="0.2">
      <c r="A281" s="20">
        <v>43910</v>
      </c>
      <c r="B281" s="21">
        <v>-360</v>
      </c>
      <c r="C281" s="21">
        <f>VLOOKUP(A281,Котировки!СберБ_БО3R_1day_13102017_20102020,5,0)</f>
        <v>100.77</v>
      </c>
      <c r="D281" s="20">
        <f>_xlfn.MAXIFS(Сделки_raw!$A$503:$A$509,Сделки_raw!$A$503:$A$509,"&lt;="&amp;A281)</f>
        <v>43749</v>
      </c>
      <c r="E281" s="22">
        <f t="shared" si="20"/>
        <v>3.5287671232876709</v>
      </c>
      <c r="F281" s="22">
        <f t="shared" si="21"/>
        <v>375475.56164383562</v>
      </c>
      <c r="G281" s="22">
        <f t="shared" si="23"/>
        <v>100</v>
      </c>
      <c r="H281" s="22">
        <f>IF(A281=D281, 'Свод табл'!G281*'Свод табл'!$M$5, 0)</f>
        <v>0</v>
      </c>
      <c r="I281" s="22">
        <f t="shared" si="22"/>
        <v>375475.56164383562</v>
      </c>
      <c r="J281" s="22">
        <f t="shared" si="24"/>
        <v>296542.54431778594</v>
      </c>
    </row>
    <row r="282" spans="1:10" x14ac:dyDescent="0.2">
      <c r="A282" s="20">
        <v>43914</v>
      </c>
      <c r="B282" s="21">
        <v>280</v>
      </c>
      <c r="C282" s="21">
        <f>VLOOKUP(A282,Котировки!СберБ_БО3R_1day_13102017_20102020,5,0)</f>
        <v>100.76</v>
      </c>
      <c r="D282" s="20">
        <f>_xlfn.MAXIFS(Сделки_raw!$A$503:$A$509,Сделки_raw!$A$503:$A$509,"&lt;="&amp;A282)</f>
        <v>43749</v>
      </c>
      <c r="E282" s="22">
        <f t="shared" si="20"/>
        <v>3.6164383561643838</v>
      </c>
      <c r="F282" s="22">
        <f t="shared" si="21"/>
        <v>-292254.0273972603</v>
      </c>
      <c r="G282" s="22">
        <f t="shared" si="23"/>
        <v>380</v>
      </c>
      <c r="H282" s="22">
        <f>IF(A282=D282, 'Свод табл'!G282*'Свод табл'!$M$5, 0)</f>
        <v>0</v>
      </c>
      <c r="I282" s="22">
        <f t="shared" si="22"/>
        <v>-292254.0273972603</v>
      </c>
      <c r="J282" s="22">
        <f t="shared" si="24"/>
        <v>-230570.99312033571</v>
      </c>
    </row>
    <row r="283" spans="1:10" x14ac:dyDescent="0.2">
      <c r="A283" s="20">
        <v>43915</v>
      </c>
      <c r="B283" s="21">
        <v>690</v>
      </c>
      <c r="C283" s="21">
        <f>VLOOKUP(A283,Котировки!СберБ_БО3R_1day_13102017_20102020,5,0)</f>
        <v>101.01</v>
      </c>
      <c r="D283" s="20">
        <f>_xlfn.MAXIFS(Сделки_raw!$A$503:$A$509,Сделки_raw!$A$503:$A$509,"&lt;="&amp;A283)</f>
        <v>43749</v>
      </c>
      <c r="E283" s="22">
        <f t="shared" si="20"/>
        <v>3.6383561643835618</v>
      </c>
      <c r="F283" s="22">
        <f t="shared" si="21"/>
        <v>-722073.65753424657</v>
      </c>
      <c r="G283" s="22">
        <f t="shared" si="23"/>
        <v>1070</v>
      </c>
      <c r="H283" s="22">
        <f>IF(A283=D283, 'Свод табл'!G283*'Свод табл'!$M$5, 0)</f>
        <v>0</v>
      </c>
      <c r="I283" s="22">
        <f t="shared" si="22"/>
        <v>-722073.65753424657</v>
      </c>
      <c r="J283" s="22">
        <f t="shared" si="24"/>
        <v>-569521.82934698672</v>
      </c>
    </row>
    <row r="284" spans="1:10" x14ac:dyDescent="0.2">
      <c r="A284" s="20">
        <v>43916</v>
      </c>
      <c r="B284" s="21">
        <v>-220</v>
      </c>
      <c r="C284" s="21">
        <f>VLOOKUP(A284,Котировки!СберБ_БО3R_1day_13102017_20102020,5,0)</f>
        <v>101</v>
      </c>
      <c r="D284" s="20">
        <f>_xlfn.MAXIFS(Сделки_raw!$A$503:$A$509,Сделки_raw!$A$503:$A$509,"&lt;="&amp;A284)</f>
        <v>43749</v>
      </c>
      <c r="E284" s="22">
        <f t="shared" si="20"/>
        <v>3.6602739726027398</v>
      </c>
      <c r="F284" s="22">
        <f t="shared" si="21"/>
        <v>230252.60273972599</v>
      </c>
      <c r="G284" s="22">
        <f t="shared" si="23"/>
        <v>850</v>
      </c>
      <c r="H284" s="22">
        <f>IF(A284=D284, 'Свод табл'!G284*'Свод табл'!$M$5, 0)</f>
        <v>0</v>
      </c>
      <c r="I284" s="22">
        <f t="shared" si="22"/>
        <v>230252.60273972599</v>
      </c>
      <c r="J284" s="22">
        <f t="shared" si="24"/>
        <v>181559.1452274083</v>
      </c>
    </row>
    <row r="285" spans="1:10" x14ac:dyDescent="0.2">
      <c r="A285" s="20">
        <v>43924</v>
      </c>
      <c r="B285" s="21">
        <v>-640</v>
      </c>
      <c r="C285" s="21">
        <f>VLOOKUP(A285,Котировки!СберБ_БО3R_1day_13102017_20102020,5,0)</f>
        <v>101.45</v>
      </c>
      <c r="D285" s="20">
        <f>_xlfn.MAXIFS(Сделки_raw!$A$503:$A$509,Сделки_raw!$A$503:$A$509,"&lt;="&amp;A285)</f>
        <v>43749</v>
      </c>
      <c r="E285" s="22">
        <f t="shared" si="20"/>
        <v>3.8356164383561646</v>
      </c>
      <c r="F285" s="22">
        <f t="shared" si="21"/>
        <v>673827.94520547951</v>
      </c>
      <c r="G285" s="22">
        <f t="shared" si="23"/>
        <v>210</v>
      </c>
      <c r="H285" s="22">
        <f>IF(A285=D285, 'Свод табл'!G285*'Свод табл'!$M$5, 0)</f>
        <v>0</v>
      </c>
      <c r="I285" s="22">
        <f t="shared" si="22"/>
        <v>673827.94520547951</v>
      </c>
      <c r="J285" s="22">
        <f t="shared" si="24"/>
        <v>530200.65858763142</v>
      </c>
    </row>
    <row r="286" spans="1:10" x14ac:dyDescent="0.2">
      <c r="A286" s="20">
        <v>43927</v>
      </c>
      <c r="B286" s="21">
        <v>520</v>
      </c>
      <c r="C286" s="21">
        <f>VLOOKUP(A286,Котировки!СберБ_БО3R_1day_13102017_20102020,5,0)</f>
        <v>101.35</v>
      </c>
      <c r="D286" s="20">
        <f>_xlfn.MAXIFS(Сделки_raw!$A$503:$A$509,Сделки_raw!$A$503:$A$509,"&lt;="&amp;A286)</f>
        <v>43749</v>
      </c>
      <c r="E286" s="22">
        <f t="shared" si="20"/>
        <v>3.901369863013699</v>
      </c>
      <c r="F286" s="22">
        <f t="shared" si="21"/>
        <v>-547307.12328767125</v>
      </c>
      <c r="G286" s="22">
        <f t="shared" si="23"/>
        <v>730</v>
      </c>
      <c r="H286" s="22">
        <f>IF(A286=D286, 'Свод табл'!G286*'Свод табл'!$M$5, 0)</f>
        <v>0</v>
      </c>
      <c r="I286" s="22">
        <f t="shared" si="22"/>
        <v>-547307.12328767125</v>
      </c>
      <c r="J286" s="22">
        <f t="shared" si="24"/>
        <v>-430305.07579390507</v>
      </c>
    </row>
    <row r="287" spans="1:10" x14ac:dyDescent="0.2">
      <c r="A287" s="20">
        <v>43928</v>
      </c>
      <c r="B287" s="21">
        <v>300</v>
      </c>
      <c r="C287" s="21">
        <f>VLOOKUP(A287,Котировки!СберБ_БО3R_1day_13102017_20102020,5,0)</f>
        <v>101.29</v>
      </c>
      <c r="D287" s="20">
        <f>_xlfn.MAXIFS(Сделки_raw!$A$503:$A$509,Сделки_raw!$A$503:$A$509,"&lt;="&amp;A287)</f>
        <v>43749</v>
      </c>
      <c r="E287" s="22">
        <f t="shared" si="20"/>
        <v>3.9232876712328766</v>
      </c>
      <c r="F287" s="22">
        <f t="shared" si="21"/>
        <v>-315639.8630136986</v>
      </c>
      <c r="G287" s="22">
        <f t="shared" si="23"/>
        <v>1030</v>
      </c>
      <c r="H287" s="22">
        <f>IF(A287=D287, 'Свод табл'!G287*'Свод табл'!$M$5, 0)</f>
        <v>0</v>
      </c>
      <c r="I287" s="22">
        <f t="shared" si="22"/>
        <v>-315639.8630136986</v>
      </c>
      <c r="J287" s="22">
        <f t="shared" si="24"/>
        <v>-248097.23405845297</v>
      </c>
    </row>
    <row r="288" spans="1:10" x14ac:dyDescent="0.2">
      <c r="A288" s="20">
        <v>43929</v>
      </c>
      <c r="B288" s="21">
        <v>170</v>
      </c>
      <c r="C288" s="21">
        <f>VLOOKUP(A288,Котировки!СберБ_БО3R_1day_13102017_20102020,5,0)</f>
        <v>101.25</v>
      </c>
      <c r="D288" s="20">
        <f>_xlfn.MAXIFS(Сделки_raw!$A$503:$A$509,Сделки_raw!$A$503:$A$509,"&lt;="&amp;A288)</f>
        <v>43749</v>
      </c>
      <c r="E288" s="22">
        <f t="shared" si="20"/>
        <v>3.9452054794520546</v>
      </c>
      <c r="F288" s="22">
        <f t="shared" si="21"/>
        <v>-178831.84931506851</v>
      </c>
      <c r="G288" s="22">
        <f t="shared" si="23"/>
        <v>1200</v>
      </c>
      <c r="H288" s="22">
        <f>IF(A288=D288, 'Свод табл'!G288*'Свод табл'!$M$5, 0)</f>
        <v>0</v>
      </c>
      <c r="I288" s="22">
        <f t="shared" si="22"/>
        <v>-178831.84931506851</v>
      </c>
      <c r="J288" s="22">
        <f t="shared" si="24"/>
        <v>-140526.96016728319</v>
      </c>
    </row>
    <row r="289" spans="1:10" x14ac:dyDescent="0.2">
      <c r="A289" s="24">
        <v>43931</v>
      </c>
      <c r="B289" s="23">
        <v>0</v>
      </c>
      <c r="C289" s="23">
        <f>VLOOKUP(A289,Котировки!СберБ_БО3R_1day_13102017_20102020,5,0)</f>
        <v>101.23</v>
      </c>
      <c r="D289" s="24">
        <f>_xlfn.MAXIFS(Сделки_raw!$A$503:$A$509,Сделки_raw!$A$503:$A$509,"&lt;="&amp;A289)</f>
        <v>43931</v>
      </c>
      <c r="E289" s="25">
        <f t="shared" si="20"/>
        <v>0</v>
      </c>
      <c r="F289" s="25">
        <f t="shared" si="21"/>
        <v>0</v>
      </c>
      <c r="G289" s="25">
        <f t="shared" si="23"/>
        <v>1200</v>
      </c>
      <c r="H289" s="25">
        <f>IF(A289=D289, 'Свод табл'!G289*'Свод табл'!$M$5, 0)</f>
        <v>47868</v>
      </c>
      <c r="I289" s="25">
        <f t="shared" si="22"/>
        <v>47868</v>
      </c>
      <c r="J289" s="22">
        <f t="shared" si="24"/>
        <v>37594.947473658372</v>
      </c>
    </row>
    <row r="290" spans="1:10" x14ac:dyDescent="0.2">
      <c r="A290" s="20">
        <v>43934</v>
      </c>
      <c r="B290" s="21">
        <v>150</v>
      </c>
      <c r="C290" s="21">
        <f>VLOOKUP(A290,Котировки!СберБ_БО3R_1day_13102017_20102020,5,0)</f>
        <v>101.18</v>
      </c>
      <c r="D290" s="20">
        <f>_xlfn.MAXIFS(Сделки_raw!$A$503:$A$509,Сделки_raw!$A$503:$A$509,"&lt;="&amp;A290)</f>
        <v>43931</v>
      </c>
      <c r="E290" s="22">
        <f t="shared" si="20"/>
        <v>6.5753424657534254E-2</v>
      </c>
      <c r="F290" s="22">
        <f t="shared" si="21"/>
        <v>-151868.63013698632</v>
      </c>
      <c r="G290" s="22">
        <f t="shared" si="23"/>
        <v>1350</v>
      </c>
      <c r="H290" s="22">
        <f>IF(A290=D290, 'Свод табл'!G290*'Свод табл'!$M$5, 0)</f>
        <v>0</v>
      </c>
      <c r="I290" s="22">
        <f t="shared" si="22"/>
        <v>-151868.63013698632</v>
      </c>
      <c r="J290" s="22">
        <f t="shared" si="24"/>
        <v>-119180.82828452431</v>
      </c>
    </row>
    <row r="291" spans="1:10" x14ac:dyDescent="0.2">
      <c r="A291" s="20">
        <v>43936</v>
      </c>
      <c r="B291" s="21">
        <v>-970</v>
      </c>
      <c r="C291" s="21">
        <f>VLOOKUP(A291,Котировки!СберБ_БО3R_1day_13102017_20102020,5,0)</f>
        <v>101.1</v>
      </c>
      <c r="D291" s="20">
        <f>_xlfn.MAXIFS(Сделки_raw!$A$503:$A$509,Сделки_raw!$A$503:$A$509,"&lt;="&amp;A291)</f>
        <v>43931</v>
      </c>
      <c r="E291" s="22">
        <f t="shared" si="20"/>
        <v>0.1095890410958904</v>
      </c>
      <c r="F291" s="22">
        <f t="shared" si="21"/>
        <v>981733.01369863015</v>
      </c>
      <c r="G291" s="22">
        <f t="shared" si="23"/>
        <v>380</v>
      </c>
      <c r="H291" s="22">
        <f>IF(A291=D291, 'Свод табл'!G291*'Свод табл'!$M$5, 0)</f>
        <v>0</v>
      </c>
      <c r="I291" s="22">
        <f t="shared" si="22"/>
        <v>981733.01369863015</v>
      </c>
      <c r="J291" s="22">
        <f t="shared" si="24"/>
        <v>770018.45722663461</v>
      </c>
    </row>
    <row r="292" spans="1:10" x14ac:dyDescent="0.2">
      <c r="A292" s="20">
        <v>43938</v>
      </c>
      <c r="B292" s="21">
        <v>-130</v>
      </c>
      <c r="C292" s="21">
        <f>VLOOKUP(A292,Котировки!СберБ_БО3R_1day_13102017_20102020,5,0)</f>
        <v>101.38</v>
      </c>
      <c r="D292" s="20">
        <f>_xlfn.MAXIFS(Сделки_raw!$A$503:$A$509,Сделки_raw!$A$503:$A$509,"&lt;="&amp;A292)</f>
        <v>43931</v>
      </c>
      <c r="E292" s="22">
        <f t="shared" si="20"/>
        <v>0.15342465753424658</v>
      </c>
      <c r="F292" s="22">
        <f t="shared" si="21"/>
        <v>131993.4520547945</v>
      </c>
      <c r="G292" s="22">
        <f t="shared" si="23"/>
        <v>250</v>
      </c>
      <c r="H292" s="22">
        <f>IF(A292=D292, 'Свод табл'!G292*'Свод табл'!$M$5, 0)</f>
        <v>0</v>
      </c>
      <c r="I292" s="22">
        <f t="shared" si="22"/>
        <v>131993.4520547945</v>
      </c>
      <c r="J292" s="22">
        <f t="shared" si="24"/>
        <v>103473.59607418736</v>
      </c>
    </row>
    <row r="293" spans="1:10" x14ac:dyDescent="0.2">
      <c r="A293" s="20">
        <v>43942</v>
      </c>
      <c r="B293" s="21">
        <v>390</v>
      </c>
      <c r="C293" s="21">
        <f>VLOOKUP(A293,Котировки!СберБ_БО3R_1day_13102017_20102020,5,0)</f>
        <v>101.18</v>
      </c>
      <c r="D293" s="20">
        <f>_xlfn.MAXIFS(Сделки_raw!$A$503:$A$509,Сделки_raw!$A$503:$A$509,"&lt;="&amp;A293)</f>
        <v>43931</v>
      </c>
      <c r="E293" s="22">
        <f t="shared" si="20"/>
        <v>0.24109589041095891</v>
      </c>
      <c r="F293" s="22">
        <f t="shared" si="21"/>
        <v>-395542.27397260279</v>
      </c>
      <c r="G293" s="22">
        <f t="shared" si="23"/>
        <v>640</v>
      </c>
      <c r="H293" s="22">
        <f>IF(A293=D293, 'Свод табл'!G293*'Свод табл'!$M$5, 0)</f>
        <v>0</v>
      </c>
      <c r="I293" s="22">
        <f t="shared" si="22"/>
        <v>-395542.27397260279</v>
      </c>
      <c r="J293" s="22">
        <f t="shared" si="24"/>
        <v>-309748.27255512751</v>
      </c>
    </row>
    <row r="294" spans="1:10" x14ac:dyDescent="0.2">
      <c r="A294" s="20">
        <v>43943</v>
      </c>
      <c r="B294" s="21">
        <v>40</v>
      </c>
      <c r="C294" s="21">
        <f>VLOOKUP(A294,Котировки!СберБ_БО3R_1day_13102017_20102020,5,0)</f>
        <v>101.43</v>
      </c>
      <c r="D294" s="20">
        <f>_xlfn.MAXIFS(Сделки_raw!$A$503:$A$509,Сделки_raw!$A$503:$A$509,"&lt;="&amp;A294)</f>
        <v>43931</v>
      </c>
      <c r="E294" s="22">
        <f t="shared" si="20"/>
        <v>0.26301369863013702</v>
      </c>
      <c r="F294" s="22">
        <f t="shared" si="21"/>
        <v>-40677.205479452052</v>
      </c>
      <c r="G294" s="22">
        <f t="shared" si="23"/>
        <v>680</v>
      </c>
      <c r="H294" s="22">
        <f>IF(A294=D294, 'Свод табл'!G294*'Свод табл'!$M$5, 0)</f>
        <v>0</v>
      </c>
      <c r="I294" s="22">
        <f t="shared" si="22"/>
        <v>-40677.205479452052</v>
      </c>
      <c r="J294" s="22">
        <f t="shared" si="24"/>
        <v>-31845.773672270214</v>
      </c>
    </row>
    <row r="295" spans="1:10" x14ac:dyDescent="0.2">
      <c r="A295" s="20">
        <v>43944</v>
      </c>
      <c r="B295" s="21">
        <v>390</v>
      </c>
      <c r="C295" s="21">
        <f>VLOOKUP(A295,Котировки!СберБ_БО3R_1day_13102017_20102020,5,0)</f>
        <v>101.43</v>
      </c>
      <c r="D295" s="20">
        <f>_xlfn.MAXIFS(Сделки_raw!$A$503:$A$509,Сделки_raw!$A$503:$A$509,"&lt;="&amp;A295)</f>
        <v>43931</v>
      </c>
      <c r="E295" s="22">
        <f t="shared" si="20"/>
        <v>0.28493150684931506</v>
      </c>
      <c r="F295" s="22">
        <f t="shared" si="21"/>
        <v>-396688.23287671234</v>
      </c>
      <c r="G295" s="22">
        <f t="shared" si="23"/>
        <v>1070</v>
      </c>
      <c r="H295" s="22">
        <f>IF(A295=D295, 'Свод табл'!G295*'Свод табл'!$M$5, 0)</f>
        <v>0</v>
      </c>
      <c r="I295" s="22">
        <f t="shared" si="22"/>
        <v>-396688.23287671234</v>
      </c>
      <c r="J295" s="22">
        <f t="shared" si="24"/>
        <v>-310480.78007969528</v>
      </c>
    </row>
    <row r="296" spans="1:10" x14ac:dyDescent="0.2">
      <c r="A296" s="20">
        <v>43945</v>
      </c>
      <c r="B296" s="21">
        <v>110</v>
      </c>
      <c r="C296" s="21">
        <f>VLOOKUP(A296,Котировки!СберБ_БО3R_1day_13102017_20102020,5,0)</f>
        <v>101.55</v>
      </c>
      <c r="D296" s="20">
        <f>_xlfn.MAXIFS(Сделки_raw!$A$503:$A$509,Сделки_raw!$A$503:$A$509,"&lt;="&amp;A296)</f>
        <v>43931</v>
      </c>
      <c r="E296" s="22">
        <f t="shared" si="20"/>
        <v>0.30684931506849317</v>
      </c>
      <c r="F296" s="22">
        <f t="shared" si="21"/>
        <v>-112042.53424657533</v>
      </c>
      <c r="G296" s="22">
        <f t="shared" si="23"/>
        <v>1180</v>
      </c>
      <c r="H296" s="22">
        <f>IF(A296=D296, 'Свод табл'!G296*'Свод табл'!$M$5, 0)</f>
        <v>0</v>
      </c>
      <c r="I296" s="22">
        <f t="shared" si="22"/>
        <v>-112042.53424657533</v>
      </c>
      <c r="J296" s="22">
        <f t="shared" si="24"/>
        <v>-87670.409315790952</v>
      </c>
    </row>
    <row r="297" spans="1:10" x14ac:dyDescent="0.2">
      <c r="A297" s="20">
        <v>43948</v>
      </c>
      <c r="B297" s="21">
        <v>-220</v>
      </c>
      <c r="C297" s="21">
        <f>VLOOKUP(A297,Котировки!СберБ_БО3R_1day_13102017_20102020,5,0)</f>
        <v>101.5</v>
      </c>
      <c r="D297" s="20">
        <f>_xlfn.MAXIFS(Сделки_raw!$A$503:$A$509,Сделки_raw!$A$503:$A$509,"&lt;="&amp;A297)</f>
        <v>43931</v>
      </c>
      <c r="E297" s="22">
        <f t="shared" si="20"/>
        <v>0.37260273972602742</v>
      </c>
      <c r="F297" s="22">
        <f t="shared" si="21"/>
        <v>224119.72602739726</v>
      </c>
      <c r="G297" s="22">
        <f t="shared" si="23"/>
        <v>960</v>
      </c>
      <c r="H297" s="22">
        <f>IF(A297=D297, 'Свод табл'!G297*'Свод табл'!$M$5, 0)</f>
        <v>0</v>
      </c>
      <c r="I297" s="22">
        <f t="shared" si="22"/>
        <v>224119.72602739726</v>
      </c>
      <c r="J297" s="22">
        <f t="shared" si="24"/>
        <v>175228.32816733106</v>
      </c>
    </row>
    <row r="298" spans="1:10" x14ac:dyDescent="0.2">
      <c r="A298" s="20">
        <v>43949</v>
      </c>
      <c r="B298" s="21">
        <v>-400</v>
      </c>
      <c r="C298" s="21">
        <f>VLOOKUP(A298,Котировки!СберБ_БО3R_1day_13102017_20102020,5,0)</f>
        <v>101.5</v>
      </c>
      <c r="D298" s="20">
        <f>_xlfn.MAXIFS(Сделки_raw!$A$503:$A$509,Сделки_raw!$A$503:$A$509,"&lt;="&amp;A298)</f>
        <v>43931</v>
      </c>
      <c r="E298" s="22">
        <f t="shared" si="20"/>
        <v>0.39452054794520547</v>
      </c>
      <c r="F298" s="22">
        <f t="shared" si="21"/>
        <v>407578.08219178085</v>
      </c>
      <c r="G298" s="22">
        <f t="shared" si="23"/>
        <v>560</v>
      </c>
      <c r="H298" s="22">
        <f>IF(A298=D298, 'Свод табл'!G298*'Свод табл'!$M$5, 0)</f>
        <v>0</v>
      </c>
      <c r="I298" s="22">
        <f t="shared" si="22"/>
        <v>407578.08219178085</v>
      </c>
      <c r="J298" s="22">
        <f t="shared" si="24"/>
        <v>318580.92132898094</v>
      </c>
    </row>
    <row r="299" spans="1:10" x14ac:dyDescent="0.2">
      <c r="A299" s="20">
        <v>43950</v>
      </c>
      <c r="B299" s="21">
        <v>300</v>
      </c>
      <c r="C299" s="21">
        <f>VLOOKUP(A299,Котировки!СберБ_БО3R_1day_13102017_20102020,5,0)</f>
        <v>101.6</v>
      </c>
      <c r="D299" s="20">
        <f>_xlfn.MAXIFS(Сделки_raw!$A$503:$A$509,Сделки_raw!$A$503:$A$509,"&lt;="&amp;A299)</f>
        <v>43931</v>
      </c>
      <c r="E299" s="22">
        <f t="shared" si="20"/>
        <v>0.41643835616438352</v>
      </c>
      <c r="F299" s="22">
        <f t="shared" si="21"/>
        <v>-306049.31506849313</v>
      </c>
      <c r="G299" s="22">
        <f t="shared" si="23"/>
        <v>860</v>
      </c>
      <c r="H299" s="22">
        <f>IF(A299=D299, 'Свод табл'!G299*'Свод табл'!$M$5, 0)</f>
        <v>0</v>
      </c>
      <c r="I299" s="22">
        <f t="shared" si="22"/>
        <v>-306049.31506849313</v>
      </c>
      <c r="J299" s="22">
        <f t="shared" si="24"/>
        <v>-239158.08224316296</v>
      </c>
    </row>
    <row r="300" spans="1:10" x14ac:dyDescent="0.2">
      <c r="A300" s="20">
        <v>43951</v>
      </c>
      <c r="B300" s="21">
        <v>-650</v>
      </c>
      <c r="C300" s="21">
        <f>VLOOKUP(A300,Котировки!СберБ_БО3R_1day_13102017_20102020,5,0)</f>
        <v>101.61</v>
      </c>
      <c r="D300" s="20">
        <f>_xlfn.MAXIFS(Сделки_raw!$A$503:$A$509,Сделки_raw!$A$503:$A$509,"&lt;="&amp;A300)</f>
        <v>43931</v>
      </c>
      <c r="E300" s="22">
        <f t="shared" si="20"/>
        <v>0.43835616438356162</v>
      </c>
      <c r="F300" s="22">
        <f t="shared" si="21"/>
        <v>663314.31506849313</v>
      </c>
      <c r="G300" s="22">
        <f t="shared" si="23"/>
        <v>210</v>
      </c>
      <c r="H300" s="22">
        <f>IF(A300=D300, 'Свод табл'!G300*'Свод табл'!$M$5, 0)</f>
        <v>0</v>
      </c>
      <c r="I300" s="22">
        <f t="shared" si="22"/>
        <v>663314.31506849313</v>
      </c>
      <c r="J300" s="22">
        <f t="shared" si="24"/>
        <v>518200.38132125506</v>
      </c>
    </row>
    <row r="301" spans="1:10" x14ac:dyDescent="0.2">
      <c r="A301" s="20">
        <v>43955</v>
      </c>
      <c r="B301" s="21">
        <v>510</v>
      </c>
      <c r="C301" s="21">
        <f>VLOOKUP(A301,Котировки!СберБ_БО3R_1day_13102017_20102020,5,0)</f>
        <v>101.5</v>
      </c>
      <c r="D301" s="20">
        <f>_xlfn.MAXIFS(Сделки_raw!$A$503:$A$509,Сделки_raw!$A$503:$A$509,"&lt;="&amp;A301)</f>
        <v>43931</v>
      </c>
      <c r="E301" s="22">
        <f t="shared" si="20"/>
        <v>0.52602739726027403</v>
      </c>
      <c r="F301" s="22">
        <f t="shared" si="21"/>
        <v>-520332.73972602736</v>
      </c>
      <c r="G301" s="22">
        <f t="shared" si="23"/>
        <v>720</v>
      </c>
      <c r="H301" s="22">
        <f>IF(A301=D301, 'Свод табл'!G301*'Свод табл'!$M$5, 0)</f>
        <v>0</v>
      </c>
      <c r="I301" s="22">
        <f t="shared" si="22"/>
        <v>-520332.73972602736</v>
      </c>
      <c r="J301" s="22">
        <f t="shared" si="24"/>
        <v>-406067.60387619224</v>
      </c>
    </row>
    <row r="302" spans="1:10" x14ac:dyDescent="0.2">
      <c r="A302" s="20">
        <v>43959</v>
      </c>
      <c r="B302" s="21">
        <v>-660</v>
      </c>
      <c r="C302" s="21">
        <f>VLOOKUP(A302,Котировки!СберБ_БО3R_1day_13102017_20102020,5,0)</f>
        <v>101.63</v>
      </c>
      <c r="D302" s="20">
        <f>_xlfn.MAXIFS(Сделки_raw!$A$503:$A$509,Сделки_raw!$A$503:$A$509,"&lt;="&amp;A302)</f>
        <v>43931</v>
      </c>
      <c r="E302" s="22">
        <f t="shared" si="20"/>
        <v>0.61369863013698633</v>
      </c>
      <c r="F302" s="22">
        <f t="shared" si="21"/>
        <v>674808.41095890407</v>
      </c>
      <c r="G302" s="22">
        <f t="shared" si="23"/>
        <v>60</v>
      </c>
      <c r="H302" s="22">
        <f>IF(A302=D302, 'Свод табл'!G302*'Свод табл'!$M$5, 0)</f>
        <v>0</v>
      </c>
      <c r="I302" s="22">
        <f t="shared" si="22"/>
        <v>674808.41095890407</v>
      </c>
      <c r="J302" s="22">
        <f t="shared" si="24"/>
        <v>526061.48751411738</v>
      </c>
    </row>
    <row r="303" spans="1:10" x14ac:dyDescent="0.2">
      <c r="A303" s="20">
        <v>43966</v>
      </c>
      <c r="B303" s="21">
        <v>510</v>
      </c>
      <c r="C303" s="21">
        <f>VLOOKUP(A303,Котировки!СберБ_БО3R_1day_13102017_20102020,5,0)</f>
        <v>101.5</v>
      </c>
      <c r="D303" s="20">
        <f>_xlfn.MAXIFS(Сделки_raw!$A$503:$A$509,Сделки_raw!$A$503:$A$509,"&lt;="&amp;A303)</f>
        <v>43931</v>
      </c>
      <c r="E303" s="22">
        <f t="shared" si="20"/>
        <v>0.76712328767123283</v>
      </c>
      <c r="F303" s="22">
        <f t="shared" si="21"/>
        <v>-521562.32876712334</v>
      </c>
      <c r="G303" s="22">
        <f t="shared" si="23"/>
        <v>570</v>
      </c>
      <c r="H303" s="22">
        <f>IF(A303=D303, 'Свод табл'!G303*'Свод табл'!$M$5, 0)</f>
        <v>0</v>
      </c>
      <c r="I303" s="22">
        <f t="shared" si="22"/>
        <v>-521562.32876712334</v>
      </c>
      <c r="J303" s="22">
        <f t="shared" si="24"/>
        <v>-405840.32091535296</v>
      </c>
    </row>
    <row r="304" spans="1:10" x14ac:dyDescent="0.2">
      <c r="A304" s="20">
        <v>43969</v>
      </c>
      <c r="B304" s="21">
        <v>-390</v>
      </c>
      <c r="C304" s="21">
        <f>VLOOKUP(A304,Котировки!СберБ_БО3R_1day_13102017_20102020,5,0)</f>
        <v>101.4</v>
      </c>
      <c r="D304" s="20">
        <f>_xlfn.MAXIFS(Сделки_raw!$A$503:$A$509,Сделки_raw!$A$503:$A$509,"&lt;="&amp;A304)</f>
        <v>43931</v>
      </c>
      <c r="E304" s="22">
        <f t="shared" si="20"/>
        <v>0.83287671232876703</v>
      </c>
      <c r="F304" s="22">
        <f t="shared" si="21"/>
        <v>398708.21917808219</v>
      </c>
      <c r="G304" s="22">
        <f t="shared" si="23"/>
        <v>180</v>
      </c>
      <c r="H304" s="22">
        <f>IF(A304=D304, 'Свод табл'!G304*'Свод табл'!$M$5, 0)</f>
        <v>0</v>
      </c>
      <c r="I304" s="22">
        <f t="shared" si="22"/>
        <v>398708.21917808219</v>
      </c>
      <c r="J304" s="22">
        <f t="shared" si="24"/>
        <v>309997.56978428079</v>
      </c>
    </row>
    <row r="305" spans="1:10" x14ac:dyDescent="0.2">
      <c r="A305" s="20">
        <v>43972</v>
      </c>
      <c r="B305" s="21">
        <v>1120</v>
      </c>
      <c r="C305" s="21">
        <f>VLOOKUP(A305,Котировки!СберБ_БО3R_1day_13102017_20102020,5,0)</f>
        <v>101.46</v>
      </c>
      <c r="D305" s="20">
        <f>_xlfn.MAXIFS(Сделки_raw!$A$503:$A$509,Сделки_raw!$A$503:$A$509,"&lt;="&amp;A305)</f>
        <v>43931</v>
      </c>
      <c r="E305" s="22">
        <f t="shared" si="20"/>
        <v>0.89863013698630134</v>
      </c>
      <c r="F305" s="22">
        <f t="shared" si="21"/>
        <v>-1146416.6575342463</v>
      </c>
      <c r="G305" s="22">
        <f t="shared" si="23"/>
        <v>1300</v>
      </c>
      <c r="H305" s="22">
        <f>IF(A305=D305, 'Свод табл'!G305*'Свод табл'!$M$5, 0)</f>
        <v>0</v>
      </c>
      <c r="I305" s="22">
        <f t="shared" si="22"/>
        <v>-1146416.6575342463</v>
      </c>
      <c r="J305" s="22">
        <f t="shared" si="24"/>
        <v>-890634.90616126044</v>
      </c>
    </row>
    <row r="306" spans="1:10" x14ac:dyDescent="0.2">
      <c r="A306" s="20">
        <v>43973</v>
      </c>
      <c r="B306" s="21">
        <v>-790</v>
      </c>
      <c r="C306" s="21">
        <f>VLOOKUP(A306,Котировки!СберБ_БО3R_1day_13102017_20102020,5,0)</f>
        <v>101.42</v>
      </c>
      <c r="D306" s="20">
        <f>_xlfn.MAXIFS(Сделки_raw!$A$503:$A$509,Сделки_raw!$A$503:$A$509,"&lt;="&amp;A306)</f>
        <v>43931</v>
      </c>
      <c r="E306" s="22">
        <f t="shared" si="20"/>
        <v>0.92054794520547956</v>
      </c>
      <c r="F306" s="22">
        <f t="shared" si="21"/>
        <v>808490.32876712328</v>
      </c>
      <c r="G306" s="22">
        <f t="shared" si="23"/>
        <v>510</v>
      </c>
      <c r="H306" s="22">
        <f>IF(A306=D306, 'Свод табл'!G306*'Свод табл'!$M$5, 0)</f>
        <v>0</v>
      </c>
      <c r="I306" s="22">
        <f t="shared" si="22"/>
        <v>808490.32876712328</v>
      </c>
      <c r="J306" s="22">
        <f t="shared" si="24"/>
        <v>627937.99439444731</v>
      </c>
    </row>
    <row r="307" spans="1:10" x14ac:dyDescent="0.2">
      <c r="A307" s="20">
        <v>43977</v>
      </c>
      <c r="B307" s="21">
        <v>110</v>
      </c>
      <c r="C307" s="21">
        <f>VLOOKUP(A307,Котировки!СберБ_БО3R_1day_13102017_20102020,5,0)</f>
        <v>101.45</v>
      </c>
      <c r="D307" s="20">
        <f>_xlfn.MAXIFS(Сделки_raw!$A$503:$A$509,Сделки_raw!$A$503:$A$509,"&lt;="&amp;A307)</f>
        <v>43931</v>
      </c>
      <c r="E307" s="22">
        <f t="shared" si="20"/>
        <v>1.0082191780821919</v>
      </c>
      <c r="F307" s="22">
        <f t="shared" si="21"/>
        <v>-112704.04109589041</v>
      </c>
      <c r="G307" s="22">
        <f t="shared" si="23"/>
        <v>620</v>
      </c>
      <c r="H307" s="22">
        <f>IF(A307=D307, 'Свод табл'!G307*'Свод табл'!$M$5, 0)</f>
        <v>0</v>
      </c>
      <c r="I307" s="22">
        <f t="shared" si="22"/>
        <v>-112704.04109589041</v>
      </c>
      <c r="J307" s="22">
        <f t="shared" si="24"/>
        <v>-87442.034212262181</v>
      </c>
    </row>
    <row r="308" spans="1:10" x14ac:dyDescent="0.2">
      <c r="A308" s="20">
        <v>43983</v>
      </c>
      <c r="B308" s="21">
        <v>-280</v>
      </c>
      <c r="C308" s="21">
        <f>VLOOKUP(A308,Котировки!СберБ_БО3R_1day_13102017_20102020,5,0)</f>
        <v>101.5</v>
      </c>
      <c r="D308" s="20">
        <f>_xlfn.MAXIFS(Сделки_raw!$A$503:$A$509,Сделки_raw!$A$503:$A$509,"&lt;="&amp;A308)</f>
        <v>43931</v>
      </c>
      <c r="E308" s="22">
        <f t="shared" si="20"/>
        <v>1.1397260273972603</v>
      </c>
      <c r="F308" s="22">
        <f t="shared" si="21"/>
        <v>287391.23287671234</v>
      </c>
      <c r="G308" s="22">
        <f t="shared" si="23"/>
        <v>340</v>
      </c>
      <c r="H308" s="22">
        <f>IF(A308=D308, 'Свод табл'!G308*'Свод табл'!$M$5, 0)</f>
        <v>0</v>
      </c>
      <c r="I308" s="22">
        <f t="shared" si="22"/>
        <v>287391.23287671234</v>
      </c>
      <c r="J308" s="22">
        <f t="shared" si="24"/>
        <v>222619.15344139581</v>
      </c>
    </row>
    <row r="309" spans="1:10" x14ac:dyDescent="0.2">
      <c r="A309" s="20">
        <v>43985</v>
      </c>
      <c r="B309" s="21">
        <v>-70</v>
      </c>
      <c r="C309" s="21">
        <f>VLOOKUP(A309,Котировки!СберБ_БО3R_1day_13102017_20102020,5,0)</f>
        <v>101.5</v>
      </c>
      <c r="D309" s="20">
        <f>_xlfn.MAXIFS(Сделки_raw!$A$503:$A$509,Сделки_raw!$A$503:$A$509,"&lt;="&amp;A309)</f>
        <v>43931</v>
      </c>
      <c r="E309" s="22">
        <f t="shared" si="20"/>
        <v>1.1835616438356165</v>
      </c>
      <c r="F309" s="22">
        <f t="shared" si="21"/>
        <v>71878.493150684939</v>
      </c>
      <c r="G309" s="22">
        <f t="shared" si="23"/>
        <v>270</v>
      </c>
      <c r="H309" s="22">
        <f>IF(A309=D309, 'Свод табл'!G309*'Свод табл'!$M$5, 0)</f>
        <v>0</v>
      </c>
      <c r="I309" s="22">
        <f t="shared" si="22"/>
        <v>71878.493150684939</v>
      </c>
      <c r="J309" s="22">
        <f t="shared" si="24"/>
        <v>55649.003429289209</v>
      </c>
    </row>
    <row r="310" spans="1:10" x14ac:dyDescent="0.2">
      <c r="A310" s="20">
        <v>43987</v>
      </c>
      <c r="B310" s="21">
        <v>-170</v>
      </c>
      <c r="C310" s="21">
        <f>VLOOKUP(A310,Котировки!СберБ_БО3R_1day_13102017_20102020,5,0)</f>
        <v>101.46</v>
      </c>
      <c r="D310" s="20">
        <f>_xlfn.MAXIFS(Сделки_raw!$A$503:$A$509,Сделки_raw!$A$503:$A$509,"&lt;="&amp;A310)</f>
        <v>43931</v>
      </c>
      <c r="E310" s="22">
        <f t="shared" si="20"/>
        <v>1.2273972602739727</v>
      </c>
      <c r="F310" s="22">
        <f t="shared" si="21"/>
        <v>174568.57534246575</v>
      </c>
      <c r="G310" s="22">
        <f t="shared" si="23"/>
        <v>100</v>
      </c>
      <c r="H310" s="22">
        <f>IF(A310=D310, 'Свод табл'!G310*'Свод табл'!$M$5, 0)</f>
        <v>0</v>
      </c>
      <c r="I310" s="22">
        <f t="shared" si="22"/>
        <v>174568.57534246575</v>
      </c>
      <c r="J310" s="22">
        <f t="shared" si="24"/>
        <v>135080.88917853477</v>
      </c>
    </row>
    <row r="311" spans="1:10" x14ac:dyDescent="0.2">
      <c r="A311" s="20">
        <v>43993</v>
      </c>
      <c r="B311" s="21">
        <v>190</v>
      </c>
      <c r="C311" s="21">
        <f>VLOOKUP(A311,Котировки!СберБ_БО3R_1day_13102017_20102020,5,0)</f>
        <v>101.42</v>
      </c>
      <c r="D311" s="20">
        <f>_xlfn.MAXIFS(Сделки_raw!$A$503:$A$509,Сделки_raw!$A$503:$A$509,"&lt;="&amp;A311)</f>
        <v>43931</v>
      </c>
      <c r="E311" s="22">
        <f t="shared" si="20"/>
        <v>1.3589041095890411</v>
      </c>
      <c r="F311" s="22">
        <f t="shared" si="21"/>
        <v>-195279.91780821921</v>
      </c>
      <c r="G311" s="22">
        <f t="shared" si="23"/>
        <v>290</v>
      </c>
      <c r="H311" s="22">
        <f>IF(A311=D311, 'Свод табл'!G311*'Свод табл'!$M$5, 0)</f>
        <v>0</v>
      </c>
      <c r="I311" s="22">
        <f t="shared" si="22"/>
        <v>-195279.91780821921</v>
      </c>
      <c r="J311" s="22">
        <f t="shared" si="24"/>
        <v>-150866.79842701636</v>
      </c>
    </row>
    <row r="312" spans="1:10" x14ac:dyDescent="0.2">
      <c r="A312" s="20">
        <v>43997</v>
      </c>
      <c r="B312" s="21">
        <v>-240</v>
      </c>
      <c r="C312" s="21">
        <f>VLOOKUP(A312,Котировки!СберБ_БО3R_1day_13102017_20102020,5,0)</f>
        <v>101.4</v>
      </c>
      <c r="D312" s="20">
        <f>_xlfn.MAXIFS(Сделки_raw!$A$503:$A$509,Сделки_raw!$A$503:$A$509,"&lt;="&amp;A312)</f>
        <v>43931</v>
      </c>
      <c r="E312" s="22">
        <f t="shared" si="20"/>
        <v>1.4465753424657535</v>
      </c>
      <c r="F312" s="22">
        <f t="shared" si="21"/>
        <v>246831.78082191781</v>
      </c>
      <c r="G312" s="22">
        <f t="shared" si="23"/>
        <v>50</v>
      </c>
      <c r="H312" s="22">
        <f>IF(A312=D312, 'Свод табл'!G312*'Свод табл'!$M$5, 0)</f>
        <v>0</v>
      </c>
      <c r="I312" s="22">
        <f t="shared" si="22"/>
        <v>246831.78082191781</v>
      </c>
      <c r="J312" s="22">
        <f t="shared" si="24"/>
        <v>190491.67420051704</v>
      </c>
    </row>
    <row r="313" spans="1:10" x14ac:dyDescent="0.2">
      <c r="A313" s="20">
        <v>44000</v>
      </c>
      <c r="B313" s="21">
        <v>410</v>
      </c>
      <c r="C313" s="21">
        <f>VLOOKUP(A313,Котировки!СберБ_БО3R_1day_13102017_20102020,5,0)</f>
        <v>101.46</v>
      </c>
      <c r="D313" s="20">
        <f>_xlfn.MAXIFS(Сделки_raw!$A$503:$A$509,Сделки_raw!$A$503:$A$509,"&lt;="&amp;A313)</f>
        <v>43931</v>
      </c>
      <c r="E313" s="22">
        <f t="shared" si="20"/>
        <v>1.5123287671232877</v>
      </c>
      <c r="F313" s="22">
        <f t="shared" si="21"/>
        <v>-422186.54794520547</v>
      </c>
      <c r="G313" s="22">
        <f t="shared" si="23"/>
        <v>460</v>
      </c>
      <c r="H313" s="22">
        <f>IF(A313=D313, 'Свод табл'!G313*'Свод табл'!$M$5, 0)</f>
        <v>0</v>
      </c>
      <c r="I313" s="22">
        <f t="shared" si="22"/>
        <v>-422186.54794520547</v>
      </c>
      <c r="J313" s="22">
        <f t="shared" si="24"/>
        <v>-325561.79723786941</v>
      </c>
    </row>
    <row r="314" spans="1:10" x14ac:dyDescent="0.2">
      <c r="A314" s="20">
        <v>44001</v>
      </c>
      <c r="B314" s="21">
        <v>630</v>
      </c>
      <c r="C314" s="21">
        <f>VLOOKUP(A314,Котировки!СберБ_БО3R_1day_13102017_20102020,5,0)</f>
        <v>101.52</v>
      </c>
      <c r="D314" s="20">
        <f>_xlfn.MAXIFS(Сделки_raw!$A$503:$A$509,Сделки_raw!$A$503:$A$509,"&lt;="&amp;A314)</f>
        <v>43931</v>
      </c>
      <c r="E314" s="22">
        <f t="shared" si="20"/>
        <v>1.5342465753424657</v>
      </c>
      <c r="F314" s="22">
        <f t="shared" si="21"/>
        <v>-649241.75342465763</v>
      </c>
      <c r="G314" s="22">
        <f t="shared" si="23"/>
        <v>1090</v>
      </c>
      <c r="H314" s="22">
        <f>IF(A314=D314, 'Свод табл'!G314*'Свод табл'!$M$5, 0)</f>
        <v>0</v>
      </c>
      <c r="I314" s="22">
        <f t="shared" si="22"/>
        <v>-649241.75342465763</v>
      </c>
      <c r="J314" s="22">
        <f t="shared" si="24"/>
        <v>-500518.57087821991</v>
      </c>
    </row>
    <row r="315" spans="1:10" x14ac:dyDescent="0.2">
      <c r="A315" s="20">
        <v>44004</v>
      </c>
      <c r="B315" s="21">
        <v>-550</v>
      </c>
      <c r="C315" s="21">
        <f>VLOOKUP(A315,Котировки!СберБ_БО3R_1day_13102017_20102020,5,0)</f>
        <v>101.58</v>
      </c>
      <c r="D315" s="20">
        <f>_xlfn.MAXIFS(Сделки_raw!$A$503:$A$509,Сделки_raw!$A$503:$A$509,"&lt;="&amp;A315)</f>
        <v>43931</v>
      </c>
      <c r="E315" s="22">
        <f t="shared" si="20"/>
        <v>1.6</v>
      </c>
      <c r="F315" s="22">
        <f t="shared" si="21"/>
        <v>567490</v>
      </c>
      <c r="G315" s="22">
        <f t="shared" si="23"/>
        <v>540</v>
      </c>
      <c r="H315" s="22">
        <f>IF(A315=D315, 'Свод табл'!G315*'Свод табл'!$M$5, 0)</f>
        <v>0</v>
      </c>
      <c r="I315" s="22">
        <f t="shared" si="22"/>
        <v>567490</v>
      </c>
      <c r="J315" s="22">
        <f t="shared" si="24"/>
        <v>437145.57905909925</v>
      </c>
    </row>
    <row r="316" spans="1:10" x14ac:dyDescent="0.2">
      <c r="A316" s="20">
        <v>44005</v>
      </c>
      <c r="B316" s="21">
        <v>-300</v>
      </c>
      <c r="C316" s="21">
        <f>VLOOKUP(A316,Котировки!СберБ_БО3R_1day_13102017_20102020,5,0)</f>
        <v>101.5</v>
      </c>
      <c r="D316" s="20">
        <f>_xlfn.MAXIFS(Сделки_raw!$A$503:$A$509,Сделки_raw!$A$503:$A$509,"&lt;="&amp;A316)</f>
        <v>43931</v>
      </c>
      <c r="E316" s="22">
        <f t="shared" si="20"/>
        <v>1.6219178082191781</v>
      </c>
      <c r="F316" s="22">
        <f t="shared" si="21"/>
        <v>309365.75342465751</v>
      </c>
      <c r="G316" s="22">
        <f t="shared" si="23"/>
        <v>240</v>
      </c>
      <c r="H316" s="22">
        <f>IF(A316=D316, 'Свод табл'!G316*'Свод табл'!$M$5, 0)</f>
        <v>0</v>
      </c>
      <c r="I316" s="22">
        <f t="shared" si="22"/>
        <v>309365.75342465751</v>
      </c>
      <c r="J316" s="22">
        <f t="shared" si="24"/>
        <v>238245.56311188973</v>
      </c>
    </row>
    <row r="317" spans="1:10" x14ac:dyDescent="0.2">
      <c r="A317" s="20">
        <v>44007</v>
      </c>
      <c r="B317" s="21">
        <v>290</v>
      </c>
      <c r="C317" s="21">
        <f>VLOOKUP(A317,Котировки!СберБ_БО3R_1day_13102017_20102020,5,0)</f>
        <v>101.53</v>
      </c>
      <c r="D317" s="20">
        <f>_xlfn.MAXIFS(Сделки_raw!$A$503:$A$509,Сделки_raw!$A$503:$A$509,"&lt;="&amp;A317)</f>
        <v>43931</v>
      </c>
      <c r="E317" s="22">
        <f t="shared" si="20"/>
        <v>1.6657534246575341</v>
      </c>
      <c r="F317" s="22">
        <f t="shared" si="21"/>
        <v>-299267.68493150681</v>
      </c>
      <c r="G317" s="22">
        <f t="shared" si="23"/>
        <v>530</v>
      </c>
      <c r="H317" s="22">
        <f>IF(A317=D317, 'Свод табл'!G317*'Свод табл'!$M$5, 0)</f>
        <v>0</v>
      </c>
      <c r="I317" s="22">
        <f t="shared" si="22"/>
        <v>-299267.68493150681</v>
      </c>
      <c r="J317" s="22">
        <f t="shared" si="24"/>
        <v>-230346.61012968543</v>
      </c>
    </row>
    <row r="318" spans="1:10" x14ac:dyDescent="0.2">
      <c r="A318" s="20">
        <v>44008</v>
      </c>
      <c r="B318" s="21">
        <v>450</v>
      </c>
      <c r="C318" s="21">
        <f>VLOOKUP(A318,Котировки!СберБ_БО3R_1day_13102017_20102020,5,0)</f>
        <v>101.53</v>
      </c>
      <c r="D318" s="20">
        <f>_xlfn.MAXIFS(Сделки_raw!$A$503:$A$509,Сделки_raw!$A$503:$A$509,"&lt;="&amp;A318)</f>
        <v>43931</v>
      </c>
      <c r="E318" s="22">
        <f t="shared" si="20"/>
        <v>1.6876712328767123</v>
      </c>
      <c r="F318" s="22">
        <f t="shared" si="21"/>
        <v>-464479.52054794529</v>
      </c>
      <c r="G318" s="22">
        <f t="shared" si="23"/>
        <v>980</v>
      </c>
      <c r="H318" s="22">
        <f>IF(A318=D318, 'Свод табл'!G318*'Свод табл'!$M$5, 0)</f>
        <v>0</v>
      </c>
      <c r="I318" s="22">
        <f t="shared" si="22"/>
        <v>-464479.52054794529</v>
      </c>
      <c r="J318" s="22">
        <f t="shared" si="24"/>
        <v>-357415.41512573633</v>
      </c>
    </row>
    <row r="319" spans="1:10" x14ac:dyDescent="0.2">
      <c r="A319" s="20">
        <v>44011</v>
      </c>
      <c r="B319" s="21">
        <v>-410</v>
      </c>
      <c r="C319" s="21">
        <f>VLOOKUP(A319,Котировки!СберБ_БО3R_1day_13102017_20102020,5,0)</f>
        <v>101.47</v>
      </c>
      <c r="D319" s="20">
        <f>_xlfn.MAXIFS(Сделки_raw!$A$503:$A$509,Сделки_raw!$A$503:$A$509,"&lt;="&amp;A319)</f>
        <v>43931</v>
      </c>
      <c r="E319" s="22">
        <f t="shared" si="20"/>
        <v>1.7534246575342465</v>
      </c>
      <c r="F319" s="22">
        <f t="shared" si="21"/>
        <v>423216.0410958904</v>
      </c>
      <c r="G319" s="22">
        <f t="shared" si="23"/>
        <v>570</v>
      </c>
      <c r="H319" s="22">
        <f>IF(A319=D319, 'Свод табл'!G319*'Свод табл'!$M$5, 0)</f>
        <v>0</v>
      </c>
      <c r="I319" s="22">
        <f t="shared" si="22"/>
        <v>423216.0410958904</v>
      </c>
      <c r="J319" s="22">
        <f t="shared" si="24"/>
        <v>325404.04958065489</v>
      </c>
    </row>
    <row r="320" spans="1:10" x14ac:dyDescent="0.2">
      <c r="A320" s="20">
        <v>44012</v>
      </c>
      <c r="B320" s="21">
        <v>350</v>
      </c>
      <c r="C320" s="21">
        <f>VLOOKUP(A320,Котировки!СберБ_БО3R_1day_13102017_20102020,5,0)</f>
        <v>101.43</v>
      </c>
      <c r="D320" s="20">
        <f>_xlfn.MAXIFS(Сделки_raw!$A$503:$A$509,Сделки_raw!$A$503:$A$509,"&lt;="&amp;A320)</f>
        <v>43931</v>
      </c>
      <c r="E320" s="22">
        <f t="shared" si="20"/>
        <v>1.7753424657534247</v>
      </c>
      <c r="F320" s="22">
        <f t="shared" si="21"/>
        <v>-361218.69863013702</v>
      </c>
      <c r="G320" s="22">
        <f t="shared" si="23"/>
        <v>920</v>
      </c>
      <c r="H320" s="22">
        <f>IF(A320=D320, 'Свод табл'!G320*'Свод табл'!$M$5, 0)</f>
        <v>0</v>
      </c>
      <c r="I320" s="22">
        <f t="shared" si="22"/>
        <v>-361218.69863013702</v>
      </c>
      <c r="J320" s="22">
        <f t="shared" si="24"/>
        <v>-277661.56332865549</v>
      </c>
    </row>
    <row r="321" spans="1:10" x14ac:dyDescent="0.2">
      <c r="A321" s="20">
        <v>44015</v>
      </c>
      <c r="B321" s="21">
        <v>570</v>
      </c>
      <c r="C321" s="21">
        <f>VLOOKUP(A321,Котировки!СберБ_БО3R_1day_13102017_20102020,5,0)</f>
        <v>101.38</v>
      </c>
      <c r="D321" s="20">
        <f>_xlfn.MAXIFS(Сделки_raw!$A$503:$A$509,Сделки_raw!$A$503:$A$509,"&lt;="&amp;A321)</f>
        <v>43931</v>
      </c>
      <c r="E321" s="22">
        <f t="shared" si="20"/>
        <v>1.8410958904109591</v>
      </c>
      <c r="F321" s="22">
        <f t="shared" si="21"/>
        <v>-588360.24657534237</v>
      </c>
      <c r="G321" s="22">
        <f t="shared" si="23"/>
        <v>1490</v>
      </c>
      <c r="H321" s="22">
        <f>IF(A321=D321, 'Свод табл'!G321*'Свод табл'!$M$5, 0)</f>
        <v>0</v>
      </c>
      <c r="I321" s="22">
        <f t="shared" si="22"/>
        <v>-588360.24657534237</v>
      </c>
      <c r="J321" s="22">
        <f t="shared" si="24"/>
        <v>-451900.67074376554</v>
      </c>
    </row>
    <row r="322" spans="1:10" x14ac:dyDescent="0.2">
      <c r="A322" s="20">
        <v>44018</v>
      </c>
      <c r="B322" s="21">
        <v>340</v>
      </c>
      <c r="C322" s="21">
        <f>VLOOKUP(A322,Котировки!СберБ_БО3R_1day_13102017_20102020,5,0)</f>
        <v>101.37</v>
      </c>
      <c r="D322" s="20">
        <f>_xlfn.MAXIFS(Сделки_raw!$A$503:$A$509,Сделки_raw!$A$503:$A$509,"&lt;="&amp;A322)</f>
        <v>43931</v>
      </c>
      <c r="E322" s="22">
        <f t="shared" si="20"/>
        <v>1.9068493150684933</v>
      </c>
      <c r="F322" s="22">
        <f t="shared" si="21"/>
        <v>-351141.28767123295</v>
      </c>
      <c r="G322" s="22">
        <f t="shared" si="23"/>
        <v>1830</v>
      </c>
      <c r="H322" s="22">
        <f>IF(A322=D322, 'Свод табл'!G322*'Свод табл'!$M$5, 0)</f>
        <v>0</v>
      </c>
      <c r="I322" s="22">
        <f t="shared" si="22"/>
        <v>-351141.28767123295</v>
      </c>
      <c r="J322" s="22">
        <f t="shared" si="24"/>
        <v>-269485.67584217188</v>
      </c>
    </row>
    <row r="323" spans="1:10" x14ac:dyDescent="0.2">
      <c r="A323" s="20">
        <v>44019</v>
      </c>
      <c r="B323" s="21">
        <v>-570</v>
      </c>
      <c r="C323" s="21">
        <f>VLOOKUP(A323,Котировки!СберБ_БО3R_1day_13102017_20102020,5,0)</f>
        <v>101.38</v>
      </c>
      <c r="D323" s="20">
        <f>_xlfn.MAXIFS(Сделки_raw!$A$503:$A$509,Сделки_raw!$A$503:$A$509,"&lt;="&amp;A323)</f>
        <v>43931</v>
      </c>
      <c r="E323" s="22">
        <f t="shared" ref="E323:E351" si="25">$M$2/365*(A323-D323)*100</f>
        <v>1.9287671232876713</v>
      </c>
      <c r="F323" s="22">
        <f t="shared" ref="F323:F350" si="26">((C323+E323)*$M$4/100)*-B323</f>
        <v>588859.9726027397</v>
      </c>
      <c r="G323" s="22">
        <f t="shared" si="23"/>
        <v>1260</v>
      </c>
      <c r="H323" s="22">
        <f>IF(A323=D323, 'Свод табл'!G323*'Свод табл'!$M$5, 0)</f>
        <v>0</v>
      </c>
      <c r="I323" s="22">
        <f t="shared" ref="I323:I350" si="27">F323+H323</f>
        <v>588859.9726027397</v>
      </c>
      <c r="J323" s="22">
        <f t="shared" si="24"/>
        <v>451804.47763851885</v>
      </c>
    </row>
    <row r="324" spans="1:10" x14ac:dyDescent="0.2">
      <c r="A324" s="20">
        <v>44022</v>
      </c>
      <c r="B324" s="21">
        <v>-500</v>
      </c>
      <c r="C324" s="21">
        <f>VLOOKUP(A324,Котировки!СберБ_БО3R_1day_13102017_20102020,5,0)</f>
        <v>101.35</v>
      </c>
      <c r="D324" s="20">
        <f>_xlfn.MAXIFS(Сделки_raw!$A$503:$A$509,Сделки_raw!$A$503:$A$509,"&lt;="&amp;A324)</f>
        <v>43931</v>
      </c>
      <c r="E324" s="22">
        <f t="shared" si="25"/>
        <v>1.9945205479452055</v>
      </c>
      <c r="F324" s="22">
        <f t="shared" si="26"/>
        <v>516722.60273972596</v>
      </c>
      <c r="G324" s="22">
        <f t="shared" ref="G324:G351" si="28">B324+G323</f>
        <v>760</v>
      </c>
      <c r="H324" s="22">
        <f>IF(A324=D324, 'Свод табл'!G324*'Свод табл'!$M$5, 0)</f>
        <v>0</v>
      </c>
      <c r="I324" s="22">
        <f t="shared" si="27"/>
        <v>516722.60273972596</v>
      </c>
      <c r="J324" s="22">
        <f t="shared" ref="J324:J351" si="29">I324*POWER(1+$M$9,-(A324-$A$2)/365)</f>
        <v>396141.2604693654</v>
      </c>
    </row>
    <row r="325" spans="1:10" x14ac:dyDescent="0.2">
      <c r="A325" s="20">
        <v>44025</v>
      </c>
      <c r="B325" s="21">
        <v>-540</v>
      </c>
      <c r="C325" s="21">
        <f>VLOOKUP(A325,Котировки!СберБ_БО3R_1day_13102017_20102020,5,0)</f>
        <v>101.24</v>
      </c>
      <c r="D325" s="20">
        <f>_xlfn.MAXIFS(Сделки_raw!$A$503:$A$509,Сделки_raw!$A$503:$A$509,"&lt;="&amp;A325)</f>
        <v>43931</v>
      </c>
      <c r="E325" s="22">
        <f t="shared" si="25"/>
        <v>2.0602739726027397</v>
      </c>
      <c r="F325" s="22">
        <f t="shared" si="26"/>
        <v>557821.47945205471</v>
      </c>
      <c r="G325" s="22">
        <f t="shared" si="28"/>
        <v>220</v>
      </c>
      <c r="H325" s="22">
        <f>IF(A325=D325, 'Свод табл'!G325*'Свод табл'!$M$5, 0)</f>
        <v>0</v>
      </c>
      <c r="I325" s="22">
        <f t="shared" si="27"/>
        <v>557821.47945205471</v>
      </c>
      <c r="J325" s="22">
        <f t="shared" si="29"/>
        <v>427308.93791355315</v>
      </c>
    </row>
    <row r="326" spans="1:10" x14ac:dyDescent="0.2">
      <c r="A326" s="20">
        <v>44027</v>
      </c>
      <c r="B326" s="21">
        <v>410</v>
      </c>
      <c r="C326" s="21">
        <f>VLOOKUP(A326,Котировки!СберБ_БО3R_1day_13102017_20102020,5,0)</f>
        <v>101.25</v>
      </c>
      <c r="D326" s="20">
        <f>_xlfn.MAXIFS(Сделки_raw!$A$503:$A$509,Сделки_raw!$A$503:$A$509,"&lt;="&amp;A326)</f>
        <v>43931</v>
      </c>
      <c r="E326" s="22">
        <f t="shared" si="25"/>
        <v>2.1041095890410961</v>
      </c>
      <c r="F326" s="22">
        <f t="shared" si="26"/>
        <v>-423751.84931506851</v>
      </c>
      <c r="G326" s="22">
        <f t="shared" si="28"/>
        <v>630</v>
      </c>
      <c r="H326" s="22">
        <f>IF(A326=D326, 'Свод табл'!G326*'Свод табл'!$M$5, 0)</f>
        <v>0</v>
      </c>
      <c r="I326" s="22">
        <f t="shared" si="27"/>
        <v>-423751.84931506851</v>
      </c>
      <c r="J326" s="22">
        <f t="shared" si="29"/>
        <v>-324435.04962974729</v>
      </c>
    </row>
    <row r="327" spans="1:10" x14ac:dyDescent="0.2">
      <c r="A327" s="20">
        <v>44032</v>
      </c>
      <c r="B327" s="21">
        <v>200</v>
      </c>
      <c r="C327" s="21">
        <f>VLOOKUP(A327,Котировки!СберБ_БО3R_1day_13102017_20102020,5,0)</f>
        <v>101.3</v>
      </c>
      <c r="D327" s="20">
        <f>_xlfn.MAXIFS(Сделки_raw!$A$503:$A$509,Сделки_raw!$A$503:$A$509,"&lt;="&amp;A327)</f>
        <v>43931</v>
      </c>
      <c r="E327" s="22">
        <f t="shared" si="25"/>
        <v>2.2136986301369865</v>
      </c>
      <c r="F327" s="22">
        <f t="shared" si="26"/>
        <v>-207027.39726027398</v>
      </c>
      <c r="G327" s="22">
        <f t="shared" si="28"/>
        <v>830</v>
      </c>
      <c r="H327" s="22">
        <f>IF(A327=D327, 'Свод табл'!G327*'Свод табл'!$M$5, 0)</f>
        <v>0</v>
      </c>
      <c r="I327" s="22">
        <f t="shared" si="27"/>
        <v>-207027.39726027398</v>
      </c>
      <c r="J327" s="22">
        <f t="shared" si="29"/>
        <v>-158295.11815962492</v>
      </c>
    </row>
    <row r="328" spans="1:10" x14ac:dyDescent="0.2">
      <c r="A328" s="20">
        <v>44043</v>
      </c>
      <c r="B328" s="21">
        <v>-180</v>
      </c>
      <c r="C328" s="21">
        <f>VLOOKUP(A328,Котировки!СберБ_БО3R_1day_13102017_20102020,5,0)</f>
        <v>101.15</v>
      </c>
      <c r="D328" s="20">
        <f>_xlfn.MAXIFS(Сделки_raw!$A$503:$A$509,Сделки_raw!$A$503:$A$509,"&lt;="&amp;A328)</f>
        <v>43931</v>
      </c>
      <c r="E328" s="22">
        <f t="shared" si="25"/>
        <v>2.4547945205479453</v>
      </c>
      <c r="F328" s="22">
        <f t="shared" si="26"/>
        <v>186488.63013698629</v>
      </c>
      <c r="G328" s="22">
        <f t="shared" si="28"/>
        <v>650</v>
      </c>
      <c r="H328" s="22">
        <f>IF(A328=D328, 'Свод табл'!G328*'Свод табл'!$M$5, 0)</f>
        <v>0</v>
      </c>
      <c r="I328" s="22">
        <f t="shared" si="27"/>
        <v>186488.63013698629</v>
      </c>
      <c r="J328" s="22">
        <f t="shared" si="29"/>
        <v>142175.19906914909</v>
      </c>
    </row>
    <row r="329" spans="1:10" x14ac:dyDescent="0.2">
      <c r="A329" s="20">
        <v>44053</v>
      </c>
      <c r="B329" s="21">
        <v>100</v>
      </c>
      <c r="C329" s="21">
        <f>VLOOKUP(A329,Котировки!СберБ_БО3R_1day_13102017_20102020,5,0)</f>
        <v>101.13</v>
      </c>
      <c r="D329" s="20">
        <f>_xlfn.MAXIFS(Сделки_raw!$A$503:$A$509,Сделки_raw!$A$503:$A$509,"&lt;="&amp;A329)</f>
        <v>43931</v>
      </c>
      <c r="E329" s="22">
        <f t="shared" si="25"/>
        <v>2.6739726027397261</v>
      </c>
      <c r="F329" s="22">
        <f t="shared" si="26"/>
        <v>-103803.97260273974</v>
      </c>
      <c r="G329" s="22">
        <f t="shared" si="28"/>
        <v>750</v>
      </c>
      <c r="H329" s="22">
        <f>IF(A329=D329, 'Свод табл'!G329*'Свод табл'!$M$5, 0)</f>
        <v>0</v>
      </c>
      <c r="I329" s="22">
        <f t="shared" si="27"/>
        <v>-103803.97260273974</v>
      </c>
      <c r="J329" s="22">
        <f t="shared" si="29"/>
        <v>-78928.261988584447</v>
      </c>
    </row>
    <row r="330" spans="1:10" x14ac:dyDescent="0.2">
      <c r="A330" s="20">
        <v>44054</v>
      </c>
      <c r="B330" s="21">
        <v>-390</v>
      </c>
      <c r="C330" s="21">
        <f>VLOOKUP(A330,Котировки!СберБ_БО3R_1day_13102017_20102020,5,0)</f>
        <v>101.12</v>
      </c>
      <c r="D330" s="20">
        <f>_xlfn.MAXIFS(Сделки_raw!$A$503:$A$509,Сделки_raw!$A$503:$A$509,"&lt;="&amp;A330)</f>
        <v>43931</v>
      </c>
      <c r="E330" s="22">
        <f t="shared" si="25"/>
        <v>2.6958904109589041</v>
      </c>
      <c r="F330" s="22">
        <f t="shared" si="26"/>
        <v>404881.97260273981</v>
      </c>
      <c r="G330" s="22">
        <f t="shared" si="28"/>
        <v>360</v>
      </c>
      <c r="H330" s="22">
        <f>IF(A330=D330, 'Свод табл'!G330*'Свод табл'!$M$5, 0)</f>
        <v>0</v>
      </c>
      <c r="I330" s="22">
        <f t="shared" si="27"/>
        <v>404881.97260273981</v>
      </c>
      <c r="J330" s="22">
        <f t="shared" si="29"/>
        <v>307773.84729403304</v>
      </c>
    </row>
    <row r="331" spans="1:10" x14ac:dyDescent="0.2">
      <c r="A331" s="20">
        <v>44056</v>
      </c>
      <c r="B331" s="21">
        <v>-350</v>
      </c>
      <c r="C331" s="21">
        <f>VLOOKUP(A331,Котировки!СберБ_БО3R_1day_13102017_20102020,5,0)</f>
        <v>101.13</v>
      </c>
      <c r="D331" s="20">
        <f>_xlfn.MAXIFS(Сделки_raw!$A$503:$A$509,Сделки_raw!$A$503:$A$509,"&lt;="&amp;A331)</f>
        <v>43931</v>
      </c>
      <c r="E331" s="22">
        <f t="shared" si="25"/>
        <v>2.7397260273972606</v>
      </c>
      <c r="F331" s="22">
        <f t="shared" si="26"/>
        <v>363544.04109589045</v>
      </c>
      <c r="G331" s="22">
        <f t="shared" si="28"/>
        <v>10</v>
      </c>
      <c r="H331" s="22">
        <f>IF(A331=D331, 'Свод табл'!G331*'Свод табл'!$M$5, 0)</f>
        <v>0</v>
      </c>
      <c r="I331" s="22">
        <f t="shared" si="27"/>
        <v>363544.04109589045</v>
      </c>
      <c r="J331" s="22">
        <f t="shared" si="29"/>
        <v>276203.84464757593</v>
      </c>
    </row>
    <row r="332" spans="1:10" x14ac:dyDescent="0.2">
      <c r="A332" s="20">
        <v>44057</v>
      </c>
      <c r="B332" s="21">
        <v>170</v>
      </c>
      <c r="C332" s="21">
        <f>VLOOKUP(A332,Котировки!СберБ_БО3R_1day_13102017_20102020,5,0)</f>
        <v>101.12</v>
      </c>
      <c r="D332" s="20">
        <f>_xlfn.MAXIFS(Сделки_raw!$A$503:$A$509,Сделки_raw!$A$503:$A$509,"&lt;="&amp;A332)</f>
        <v>43931</v>
      </c>
      <c r="E332" s="22">
        <f t="shared" si="25"/>
        <v>2.7616438356164381</v>
      </c>
      <c r="F332" s="22">
        <f t="shared" si="26"/>
        <v>-176598.79452054793</v>
      </c>
      <c r="G332" s="22">
        <f t="shared" si="28"/>
        <v>180</v>
      </c>
      <c r="H332" s="22">
        <f>IF(A332=D332, 'Свод табл'!G332*'Свод табл'!$M$5, 0)</f>
        <v>0</v>
      </c>
      <c r="I332" s="22">
        <f t="shared" si="27"/>
        <v>-176598.79452054793</v>
      </c>
      <c r="J332" s="22">
        <f t="shared" si="29"/>
        <v>-134135.93215605547</v>
      </c>
    </row>
    <row r="333" spans="1:10" x14ac:dyDescent="0.2">
      <c r="A333" s="20">
        <v>44060</v>
      </c>
      <c r="B333" s="21">
        <v>260</v>
      </c>
      <c r="C333" s="21">
        <f>VLOOKUP(A333,Котировки!СберБ_БО3R_1day_13102017_20102020,5,0)</f>
        <v>101.01</v>
      </c>
      <c r="D333" s="20">
        <f>_xlfn.MAXIFS(Сделки_raw!$A$503:$A$509,Сделки_raw!$A$503:$A$509,"&lt;="&amp;A333)</f>
        <v>43931</v>
      </c>
      <c r="E333" s="22">
        <f t="shared" si="25"/>
        <v>2.8273972602739725</v>
      </c>
      <c r="F333" s="22">
        <f t="shared" si="26"/>
        <v>-269977.23287671234</v>
      </c>
      <c r="G333" s="22">
        <f t="shared" si="28"/>
        <v>440</v>
      </c>
      <c r="H333" s="22">
        <f>IF(A333=D333, 'Свод табл'!G333*'Свод табл'!$M$5, 0)</f>
        <v>0</v>
      </c>
      <c r="I333" s="22">
        <f t="shared" si="27"/>
        <v>-269977.23287671234</v>
      </c>
      <c r="J333" s="22">
        <f t="shared" si="29"/>
        <v>-204898.44496634635</v>
      </c>
    </row>
    <row r="334" spans="1:10" x14ac:dyDescent="0.2">
      <c r="A334" s="20">
        <v>44064</v>
      </c>
      <c r="B334" s="21">
        <v>170</v>
      </c>
      <c r="C334" s="21">
        <f>VLOOKUP(A334,Котировки!СберБ_БО3R_1day_13102017_20102020,5,0)</f>
        <v>101.03</v>
      </c>
      <c r="D334" s="20">
        <f>_xlfn.MAXIFS(Сделки_raw!$A$503:$A$509,Сделки_raw!$A$503:$A$509,"&lt;="&amp;A334)</f>
        <v>43931</v>
      </c>
      <c r="E334" s="22">
        <f t="shared" si="25"/>
        <v>2.9150684931506849</v>
      </c>
      <c r="F334" s="22">
        <f t="shared" si="26"/>
        <v>-176706.61643835617</v>
      </c>
      <c r="G334" s="22">
        <f t="shared" si="28"/>
        <v>610</v>
      </c>
      <c r="H334" s="22">
        <f>IF(A334=D334, 'Свод табл'!G334*'Свод табл'!$M$5, 0)</f>
        <v>0</v>
      </c>
      <c r="I334" s="22">
        <f t="shared" si="27"/>
        <v>-176706.61643835617</v>
      </c>
      <c r="J334" s="22">
        <f t="shared" si="29"/>
        <v>-133968.64458638424</v>
      </c>
    </row>
    <row r="335" spans="1:10" x14ac:dyDescent="0.2">
      <c r="A335" s="20">
        <v>44069</v>
      </c>
      <c r="B335" s="21">
        <v>-500</v>
      </c>
      <c r="C335" s="21">
        <f>VLOOKUP(A335,Котировки!СберБ_БО3R_1day_13102017_20102020,5,0)</f>
        <v>100.91</v>
      </c>
      <c r="D335" s="20">
        <f>_xlfn.MAXIFS(Сделки_raw!$A$503:$A$509,Сделки_raw!$A$503:$A$509,"&lt;="&amp;A335)</f>
        <v>43931</v>
      </c>
      <c r="E335" s="22">
        <f t="shared" si="25"/>
        <v>3.0246575342465754</v>
      </c>
      <c r="F335" s="22">
        <f t="shared" si="26"/>
        <v>519673.28767123283</v>
      </c>
      <c r="G335" s="22">
        <f t="shared" si="28"/>
        <v>110</v>
      </c>
      <c r="H335" s="22">
        <f>IF(A335=D335, 'Свод табл'!G335*'Свод табл'!$M$5, 0)</f>
        <v>0</v>
      </c>
      <c r="I335" s="22">
        <f t="shared" si="27"/>
        <v>519673.28767123283</v>
      </c>
      <c r="J335" s="22">
        <f t="shared" si="29"/>
        <v>393463.35031134321</v>
      </c>
    </row>
    <row r="336" spans="1:10" x14ac:dyDescent="0.2">
      <c r="A336" s="20">
        <v>44071</v>
      </c>
      <c r="B336" s="21">
        <v>230</v>
      </c>
      <c r="C336" s="21">
        <f>VLOOKUP(A336,Котировки!СберБ_БО3R_1day_13102017_20102020,5,0)</f>
        <v>100.98</v>
      </c>
      <c r="D336" s="20">
        <f>_xlfn.MAXIFS(Сделки_raw!$A$503:$A$509,Сделки_raw!$A$503:$A$509,"&lt;="&amp;A336)</f>
        <v>43931</v>
      </c>
      <c r="E336" s="22">
        <f t="shared" si="25"/>
        <v>3.0684931506849313</v>
      </c>
      <c r="F336" s="22">
        <f t="shared" si="26"/>
        <v>-239311.53424657535</v>
      </c>
      <c r="G336" s="22">
        <f t="shared" si="28"/>
        <v>340</v>
      </c>
      <c r="H336" s="22">
        <f>IF(A336=D336, 'Свод табл'!G336*'Свод табл'!$M$5, 0)</f>
        <v>0</v>
      </c>
      <c r="I336" s="22">
        <f t="shared" si="27"/>
        <v>-239311.53424657535</v>
      </c>
      <c r="J336" s="22">
        <f t="shared" si="29"/>
        <v>-181095.19978266748</v>
      </c>
    </row>
    <row r="337" spans="1:10" x14ac:dyDescent="0.2">
      <c r="A337" s="20">
        <v>44074</v>
      </c>
      <c r="B337" s="21">
        <v>380</v>
      </c>
      <c r="C337" s="21">
        <f>VLOOKUP(A337,Котировки!СберБ_БО3R_1day_13102017_20102020,5,0)</f>
        <v>100.81</v>
      </c>
      <c r="D337" s="20">
        <f>_xlfn.MAXIFS(Сделки_raw!$A$503:$A$509,Сделки_raw!$A$503:$A$509,"&lt;="&amp;A337)</f>
        <v>43931</v>
      </c>
      <c r="E337" s="22">
        <f t="shared" si="25"/>
        <v>3.1342465753424658</v>
      </c>
      <c r="F337" s="22">
        <f t="shared" si="26"/>
        <v>-394988.13698630134</v>
      </c>
      <c r="G337" s="22">
        <f t="shared" si="28"/>
        <v>720</v>
      </c>
      <c r="H337" s="22">
        <f>IF(A337=D337, 'Свод табл'!G337*'Свод табл'!$M$5, 0)</f>
        <v>0</v>
      </c>
      <c r="I337" s="22">
        <f t="shared" si="27"/>
        <v>-394988.13698630134</v>
      </c>
      <c r="J337" s="22">
        <f t="shared" si="29"/>
        <v>-298663.04165674408</v>
      </c>
    </row>
    <row r="338" spans="1:10" x14ac:dyDescent="0.2">
      <c r="A338" s="20">
        <v>44075</v>
      </c>
      <c r="B338" s="21">
        <v>-60</v>
      </c>
      <c r="C338" s="21">
        <f>VLOOKUP(A338,Котировки!СберБ_БО3R_1day_13102017_20102020,5,0)</f>
        <v>100.9</v>
      </c>
      <c r="D338" s="20">
        <f>_xlfn.MAXIFS(Сделки_raw!$A$503:$A$509,Сделки_raw!$A$503:$A$509,"&lt;="&amp;A338)</f>
        <v>43931</v>
      </c>
      <c r="E338" s="22">
        <f t="shared" si="25"/>
        <v>3.1561643835616437</v>
      </c>
      <c r="F338" s="22">
        <f t="shared" si="26"/>
        <v>62433.698630136991</v>
      </c>
      <c r="G338" s="22">
        <f t="shared" si="28"/>
        <v>660</v>
      </c>
      <c r="H338" s="22">
        <f>IF(A338=D338, 'Свод табл'!G338*'Свод табл'!$M$5, 0)</f>
        <v>0</v>
      </c>
      <c r="I338" s="22">
        <f t="shared" si="27"/>
        <v>62433.698630136991</v>
      </c>
      <c r="J338" s="22">
        <f t="shared" si="29"/>
        <v>47195.56646393644</v>
      </c>
    </row>
    <row r="339" spans="1:10" x14ac:dyDescent="0.2">
      <c r="A339" s="20">
        <v>44076</v>
      </c>
      <c r="B339" s="21">
        <v>850</v>
      </c>
      <c r="C339" s="21">
        <f>VLOOKUP(A339,Котировки!СберБ_БО3R_1day_13102017_20102020,5,0)</f>
        <v>100.84</v>
      </c>
      <c r="D339" s="20">
        <f>_xlfn.MAXIFS(Сделки_raw!$A$503:$A$509,Сделки_raw!$A$503:$A$509,"&lt;="&amp;A339)</f>
        <v>43931</v>
      </c>
      <c r="E339" s="22">
        <f t="shared" si="25"/>
        <v>3.1780821917808217</v>
      </c>
      <c r="F339" s="22">
        <f t="shared" si="26"/>
        <v>-884153.69863013702</v>
      </c>
      <c r="G339" s="22">
        <f t="shared" si="28"/>
        <v>1510</v>
      </c>
      <c r="H339" s="22">
        <f>IF(A339=D339, 'Свод табл'!G339*'Свод табл'!$M$5, 0)</f>
        <v>0</v>
      </c>
      <c r="I339" s="22">
        <f t="shared" si="27"/>
        <v>-884153.69863013702</v>
      </c>
      <c r="J339" s="22">
        <f t="shared" si="29"/>
        <v>-668181.75876570912</v>
      </c>
    </row>
    <row r="340" spans="1:10" x14ac:dyDescent="0.2">
      <c r="A340" s="20">
        <v>44077</v>
      </c>
      <c r="B340" s="21">
        <v>-1400</v>
      </c>
      <c r="C340" s="21">
        <f>VLOOKUP(A340,Котировки!СберБ_БО3R_1day_13102017_20102020,5,0)</f>
        <v>100.88</v>
      </c>
      <c r="D340" s="20">
        <f>_xlfn.MAXIFS(Сделки_raw!$A$503:$A$509,Сделки_raw!$A$503:$A$509,"&lt;="&amp;A340)</f>
        <v>43931</v>
      </c>
      <c r="E340" s="22">
        <f t="shared" si="25"/>
        <v>3.2</v>
      </c>
      <c r="F340" s="22">
        <f t="shared" si="26"/>
        <v>1457120</v>
      </c>
      <c r="G340" s="22">
        <f t="shared" si="28"/>
        <v>110</v>
      </c>
      <c r="H340" s="22">
        <f>IF(A340=D340, 'Свод табл'!G340*'Свод табл'!$M$5, 0)</f>
        <v>0</v>
      </c>
      <c r="I340" s="22">
        <f t="shared" si="27"/>
        <v>1457120</v>
      </c>
      <c r="J340" s="22">
        <f t="shared" si="29"/>
        <v>1100897.4719330601</v>
      </c>
    </row>
    <row r="341" spans="1:10" x14ac:dyDescent="0.2">
      <c r="A341" s="20">
        <v>44078</v>
      </c>
      <c r="B341" s="21">
        <v>640</v>
      </c>
      <c r="C341" s="21">
        <f>VLOOKUP(A341,Котировки!СберБ_БО3R_1day_13102017_20102020,5,0)</f>
        <v>100.93</v>
      </c>
      <c r="D341" s="20">
        <f>_xlfn.MAXIFS(Сделки_raw!$A$503:$A$509,Сделки_raw!$A$503:$A$509,"&lt;="&amp;A341)</f>
        <v>43931</v>
      </c>
      <c r="E341" s="22">
        <f t="shared" si="25"/>
        <v>3.2219178082191782</v>
      </c>
      <c r="F341" s="22">
        <f t="shared" si="26"/>
        <v>-666572.27397260268</v>
      </c>
      <c r="G341" s="22">
        <f t="shared" si="28"/>
        <v>750</v>
      </c>
      <c r="H341" s="22">
        <f>IF(A341=D341, 'Свод табл'!G341*'Свод табл'!$M$5, 0)</f>
        <v>0</v>
      </c>
      <c r="I341" s="22">
        <f t="shared" si="27"/>
        <v>-666572.27397260268</v>
      </c>
      <c r="J341" s="22">
        <f t="shared" si="29"/>
        <v>-503481.48951373482</v>
      </c>
    </row>
    <row r="342" spans="1:10" x14ac:dyDescent="0.2">
      <c r="A342" s="20">
        <v>44088</v>
      </c>
      <c r="B342" s="21">
        <v>380</v>
      </c>
      <c r="C342" s="21">
        <f>VLOOKUP(A342,Котировки!СберБ_БО3R_1day_13102017_20102020,5,0)</f>
        <v>100.79</v>
      </c>
      <c r="D342" s="20">
        <f>_xlfn.MAXIFS(Сделки_raw!$A$503:$A$509,Сделки_raw!$A$503:$A$509,"&lt;="&amp;A342)</f>
        <v>43931</v>
      </c>
      <c r="E342" s="22">
        <f t="shared" si="25"/>
        <v>3.441095890410959</v>
      </c>
      <c r="F342" s="22">
        <f t="shared" si="26"/>
        <v>-396078.16438356164</v>
      </c>
      <c r="G342" s="22">
        <f t="shared" si="28"/>
        <v>1130</v>
      </c>
      <c r="H342" s="22">
        <f>IF(A342=D342, 'Свод табл'!G342*'Свод табл'!$M$5, 0)</f>
        <v>0</v>
      </c>
      <c r="I342" s="22">
        <f t="shared" si="27"/>
        <v>-396078.16438356164</v>
      </c>
      <c r="J342" s="22">
        <f t="shared" si="29"/>
        <v>-298376.2440900011</v>
      </c>
    </row>
    <row r="343" spans="1:10" x14ac:dyDescent="0.2">
      <c r="A343" s="20">
        <v>44092</v>
      </c>
      <c r="B343" s="21">
        <v>-290</v>
      </c>
      <c r="C343" s="21">
        <f>VLOOKUP(A343,Котировки!СберБ_БО3R_1day_13102017_20102020,5,0)</f>
        <v>100.74</v>
      </c>
      <c r="D343" s="20">
        <f>_xlfn.MAXIFS(Сделки_raw!$A$503:$A$509,Сделки_raw!$A$503:$A$509,"&lt;="&amp;A343)</f>
        <v>43931</v>
      </c>
      <c r="E343" s="22">
        <f t="shared" si="25"/>
        <v>3.5287671232876709</v>
      </c>
      <c r="F343" s="22">
        <f t="shared" si="26"/>
        <v>302379.42465753423</v>
      </c>
      <c r="G343" s="22">
        <f t="shared" si="28"/>
        <v>840</v>
      </c>
      <c r="H343" s="22">
        <f>IF(A343=D343, 'Свод табл'!G343*'Свод табл'!$M$5, 0)</f>
        <v>0</v>
      </c>
      <c r="I343" s="22">
        <f t="shared" si="27"/>
        <v>302379.42465753423</v>
      </c>
      <c r="J343" s="22">
        <f t="shared" si="29"/>
        <v>227548.72700262262</v>
      </c>
    </row>
    <row r="344" spans="1:10" x14ac:dyDescent="0.2">
      <c r="A344" s="20">
        <v>44097</v>
      </c>
      <c r="B344" s="21">
        <v>440</v>
      </c>
      <c r="C344" s="21">
        <f>VLOOKUP(A344,Котировки!СберБ_БО3R_1day_13102017_20102020,5,0)</f>
        <v>100.82</v>
      </c>
      <c r="D344" s="20">
        <f>_xlfn.MAXIFS(Сделки_raw!$A$503:$A$509,Сделки_raw!$A$503:$A$509,"&lt;="&amp;A344)</f>
        <v>43931</v>
      </c>
      <c r="E344" s="22">
        <f t="shared" si="25"/>
        <v>3.6383561643835618</v>
      </c>
      <c r="F344" s="22">
        <f t="shared" si="26"/>
        <v>-459616.76712328766</v>
      </c>
      <c r="G344" s="22">
        <f t="shared" si="28"/>
        <v>1280</v>
      </c>
      <c r="H344" s="22">
        <f>IF(A344=D344, 'Свод табл'!G344*'Свод табл'!$M$5, 0)</f>
        <v>0</v>
      </c>
      <c r="I344" s="22">
        <f t="shared" si="27"/>
        <v>-459616.76712328766</v>
      </c>
      <c r="J344" s="22">
        <f t="shared" si="29"/>
        <v>-345415.30522734264</v>
      </c>
    </row>
    <row r="345" spans="1:10" x14ac:dyDescent="0.2">
      <c r="A345" s="20">
        <v>44099</v>
      </c>
      <c r="B345" s="21">
        <v>-1100</v>
      </c>
      <c r="C345" s="21">
        <f>VLOOKUP(A345,Котировки!СберБ_БО3R_1day_13102017_20102020,5,0)</f>
        <v>100.75</v>
      </c>
      <c r="D345" s="20">
        <f>_xlfn.MAXIFS(Сделки_raw!$A$503:$A$509,Сделки_raw!$A$503:$A$509,"&lt;="&amp;A345)</f>
        <v>43931</v>
      </c>
      <c r="E345" s="22">
        <f t="shared" si="25"/>
        <v>3.6821917808219182</v>
      </c>
      <c r="F345" s="22">
        <f t="shared" si="26"/>
        <v>1148754.1095890412</v>
      </c>
      <c r="G345" s="22">
        <f t="shared" si="28"/>
        <v>180</v>
      </c>
      <c r="H345" s="22">
        <f>IF(A345=D345, 'Свод табл'!G345*'Свод табл'!$M$5, 0)</f>
        <v>0</v>
      </c>
      <c r="I345" s="22">
        <f t="shared" si="27"/>
        <v>1148754.1095890412</v>
      </c>
      <c r="J345" s="22">
        <f t="shared" si="29"/>
        <v>862863.71662887081</v>
      </c>
    </row>
    <row r="346" spans="1:10" x14ac:dyDescent="0.2">
      <c r="A346" s="20">
        <v>44106</v>
      </c>
      <c r="B346" s="21">
        <v>-30</v>
      </c>
      <c r="C346" s="21">
        <f>VLOOKUP(A346,Котировки!СберБ_БО3R_1day_13102017_20102020,5,0)</f>
        <v>100.7</v>
      </c>
      <c r="D346" s="20">
        <f>_xlfn.MAXIFS(Сделки_raw!$A$503:$A$509,Сделки_raw!$A$503:$A$509,"&lt;="&amp;A346)</f>
        <v>43931</v>
      </c>
      <c r="E346" s="22">
        <f t="shared" si="25"/>
        <v>3.8356164383561646</v>
      </c>
      <c r="F346" s="22">
        <f t="shared" si="26"/>
        <v>31360.68493150685</v>
      </c>
      <c r="G346" s="22">
        <f t="shared" si="28"/>
        <v>150</v>
      </c>
      <c r="H346" s="22">
        <f>IF(A346=D346, 'Свод табл'!G346*'Свод табл'!$M$5, 0)</f>
        <v>0</v>
      </c>
      <c r="I346" s="22">
        <f t="shared" si="27"/>
        <v>31360.68493150685</v>
      </c>
      <c r="J346" s="22">
        <f t="shared" si="29"/>
        <v>23512.219309233787</v>
      </c>
    </row>
    <row r="347" spans="1:10" x14ac:dyDescent="0.2">
      <c r="A347" s="20">
        <v>44113</v>
      </c>
      <c r="B347" s="21">
        <v>0</v>
      </c>
      <c r="C347" s="21">
        <f>VLOOKUP(A347,Котировки!СберБ_БО3R_1day_13102017_20102020,5,0)</f>
        <v>100.6</v>
      </c>
      <c r="D347" s="20">
        <f>_xlfn.MAXIFS(Сделки_raw!$A$503:$A$509,Сделки_raw!$A$503:$A$509,"&lt;="&amp;A347)</f>
        <v>44113</v>
      </c>
      <c r="E347" s="22">
        <f t="shared" si="25"/>
        <v>0</v>
      </c>
      <c r="F347" s="22">
        <f t="shared" si="26"/>
        <v>0</v>
      </c>
      <c r="G347" s="22">
        <f t="shared" si="28"/>
        <v>150</v>
      </c>
      <c r="H347" s="22">
        <f>IF(A347=D347, 'Свод табл'!G347*'Свод табл'!$M$5, 0)</f>
        <v>5983.5</v>
      </c>
      <c r="I347" s="22">
        <f>F347+H347</f>
        <v>5983.5</v>
      </c>
      <c r="J347" s="22">
        <f t="shared" si="29"/>
        <v>4477.7138398696352</v>
      </c>
    </row>
    <row r="348" spans="1:10" x14ac:dyDescent="0.2">
      <c r="A348" s="20">
        <v>44118</v>
      </c>
      <c r="B348" s="21">
        <v>340</v>
      </c>
      <c r="C348" s="21">
        <f>VLOOKUP(A348,Котировки!СберБ_БО3R_1day_13102017_20102020,5,0)</f>
        <v>100.5</v>
      </c>
      <c r="D348" s="20">
        <f>_xlfn.MAXIFS(Сделки_raw!$A$503:$A$509,Сделки_raw!$A$503:$A$509,"&lt;="&amp;A348)</f>
        <v>44113</v>
      </c>
      <c r="E348" s="22">
        <f t="shared" si="25"/>
        <v>0.1095890410958904</v>
      </c>
      <c r="F348" s="22">
        <f t="shared" si="26"/>
        <v>-342072.60273972602</v>
      </c>
      <c r="G348" s="22">
        <f t="shared" si="28"/>
        <v>490</v>
      </c>
      <c r="H348" s="22">
        <f>IF(A348=D348, 'Свод табл'!G348*'Свод табл'!$M$5, 0)</f>
        <v>0</v>
      </c>
      <c r="I348" s="22">
        <f t="shared" si="27"/>
        <v>-342072.60273972602</v>
      </c>
      <c r="J348" s="22">
        <f t="shared" si="29"/>
        <v>-255648.27796028159</v>
      </c>
    </row>
    <row r="349" spans="1:10" x14ac:dyDescent="0.2">
      <c r="A349" s="20">
        <v>44120</v>
      </c>
      <c r="B349" s="21">
        <v>-370</v>
      </c>
      <c r="C349" s="21">
        <f>VLOOKUP(A349,Котировки!СберБ_БО3R_1day_13102017_20102020,5,0)</f>
        <v>100.48</v>
      </c>
      <c r="D349" s="20">
        <f>_xlfn.MAXIFS(Сделки_raw!$A$503:$A$509,Сделки_raw!$A$503:$A$509,"&lt;="&amp;A349)</f>
        <v>44113</v>
      </c>
      <c r="E349" s="22">
        <f t="shared" si="25"/>
        <v>0.15342465753424658</v>
      </c>
      <c r="F349" s="22">
        <f t="shared" si="26"/>
        <v>372343.67123287678</v>
      </c>
      <c r="G349" s="22">
        <f t="shared" si="28"/>
        <v>120</v>
      </c>
      <c r="H349" s="22">
        <f>IF(A349=D349, 'Свод табл'!G349*'Свод табл'!$M$5, 0)</f>
        <v>0</v>
      </c>
      <c r="I349" s="22">
        <f t="shared" si="27"/>
        <v>372343.67123287678</v>
      </c>
      <c r="J349" s="22">
        <f t="shared" si="29"/>
        <v>278123.68305729033</v>
      </c>
    </row>
    <row r="350" spans="1:10" x14ac:dyDescent="0.2">
      <c r="A350" s="20">
        <v>44124</v>
      </c>
      <c r="B350" s="21">
        <v>-120</v>
      </c>
      <c r="C350" s="21">
        <f>VLOOKUP(A350,Котировки!СберБ_БО3R_1day_13102017_20102020,5,0)</f>
        <v>100.43</v>
      </c>
      <c r="D350" s="20">
        <f>_xlfn.MAXIFS(Сделки_raw!$A$503:$A$509,Сделки_raw!$A$503:$A$509,"&lt;="&amp;A350)</f>
        <v>44113</v>
      </c>
      <c r="E350" s="22">
        <f t="shared" si="25"/>
        <v>0.24109589041095891</v>
      </c>
      <c r="F350" s="22">
        <f t="shared" si="26"/>
        <v>120805.31506849316</v>
      </c>
      <c r="G350" s="22">
        <f>B350+G349</f>
        <v>0</v>
      </c>
      <c r="H350" s="22">
        <f>IF(A350=D350, 'Свод табл'!G350*'Свод табл'!$M$5, 0)</f>
        <v>0</v>
      </c>
      <c r="I350" s="22">
        <f t="shared" si="27"/>
        <v>120805.31506849316</v>
      </c>
      <c r="J350" s="22">
        <f t="shared" si="29"/>
        <v>90140.27307552495</v>
      </c>
    </row>
    <row r="351" spans="1:10" x14ac:dyDescent="0.2">
      <c r="A351" s="20">
        <v>44173</v>
      </c>
      <c r="B351" s="21">
        <v>0</v>
      </c>
      <c r="C351" s="21" t="e">
        <f>VLOOKUP(A351,Котировки!СберБ_БО3R_1day_13102017_20102020,5,0)</f>
        <v>#N/A</v>
      </c>
      <c r="D351" s="20">
        <f>_xlfn.MAXIFS(Сделки_raw!$A$503:$A$509,Сделки_raw!$A$503:$A$509,"&lt;="&amp;A351)</f>
        <v>44173</v>
      </c>
      <c r="E351" s="22">
        <f t="shared" si="25"/>
        <v>0</v>
      </c>
      <c r="F351" s="22">
        <v>0</v>
      </c>
      <c r="G351" s="22">
        <f t="shared" si="28"/>
        <v>0</v>
      </c>
      <c r="H351" s="22">
        <f>IF(A351=D351, 'Свод табл'!G351*'Свод табл'!$M$5, 0)</f>
        <v>0</v>
      </c>
      <c r="I351" s="22">
        <f>F351+H351</f>
        <v>0</v>
      </c>
      <c r="J351" s="22">
        <f t="shared" si="29"/>
        <v>0</v>
      </c>
    </row>
    <row r="352" spans="1:10" x14ac:dyDescent="0.2">
      <c r="A352" t="s">
        <v>367</v>
      </c>
      <c r="B352" s="12">
        <v>0</v>
      </c>
      <c r="G352" s="14"/>
      <c r="H352" s="14"/>
      <c r="I352" s="26">
        <f>SUM(I2:I351)</f>
        <v>206592.27397260108</v>
      </c>
      <c r="J352" s="15"/>
    </row>
    <row r="353" spans="7:11" x14ac:dyDescent="0.2">
      <c r="G353" s="14"/>
      <c r="H353" s="14"/>
    </row>
    <row r="354" spans="7:11" x14ac:dyDescent="0.2">
      <c r="G354" s="14"/>
      <c r="H354" s="14"/>
      <c r="I354" t="s">
        <v>381</v>
      </c>
      <c r="J354" s="15">
        <f>SUM(J2:J350)</f>
        <v>4.3145264498889446E-6</v>
      </c>
      <c r="K354" s="27">
        <v>-16777.166000000001</v>
      </c>
    </row>
    <row r="355" spans="7:11" x14ac:dyDescent="0.2">
      <c r="G355" s="14"/>
      <c r="H355" s="14"/>
    </row>
    <row r="356" spans="7:11" x14ac:dyDescent="0.2">
      <c r="G356" s="14"/>
      <c r="H356" s="14"/>
    </row>
    <row r="357" spans="7:11" x14ac:dyDescent="0.2">
      <c r="G357" s="14"/>
      <c r="H357" s="14"/>
    </row>
    <row r="358" spans="7:11" x14ac:dyDescent="0.2">
      <c r="G358" s="14"/>
      <c r="H358" s="14"/>
    </row>
    <row r="359" spans="7:11" x14ac:dyDescent="0.2">
      <c r="G359" s="14"/>
      <c r="H359" s="14"/>
    </row>
    <row r="360" spans="7:11" x14ac:dyDescent="0.2">
      <c r="G360" s="14"/>
      <c r="H360" s="14"/>
    </row>
    <row r="361" spans="7:11" x14ac:dyDescent="0.2">
      <c r="G361" s="14"/>
      <c r="H361" s="14"/>
    </row>
    <row r="362" spans="7:11" x14ac:dyDescent="0.2">
      <c r="G362" s="14"/>
      <c r="H362" s="14"/>
    </row>
    <row r="363" spans="7:11" x14ac:dyDescent="0.2">
      <c r="G363" s="14"/>
      <c r="H363" s="14"/>
    </row>
    <row r="364" spans="7:11" x14ac:dyDescent="0.2">
      <c r="G364" s="14"/>
      <c r="H364" s="14"/>
    </row>
    <row r="365" spans="7:11" x14ac:dyDescent="0.2">
      <c r="G365" s="14"/>
      <c r="H365" s="14"/>
    </row>
    <row r="366" spans="7:11" x14ac:dyDescent="0.2">
      <c r="G366" s="14"/>
      <c r="H366" s="14"/>
    </row>
    <row r="367" spans="7:11" x14ac:dyDescent="0.2">
      <c r="G367" s="14"/>
      <c r="H367" s="14"/>
    </row>
    <row r="368" spans="7:11" x14ac:dyDescent="0.2">
      <c r="G368" s="14"/>
      <c r="H368" s="14"/>
    </row>
    <row r="369" spans="7:8" x14ac:dyDescent="0.2">
      <c r="G369" s="14"/>
      <c r="H369" s="14"/>
    </row>
    <row r="370" spans="7:8" x14ac:dyDescent="0.2">
      <c r="G370" s="14"/>
      <c r="H370" s="14"/>
    </row>
    <row r="371" spans="7:8" x14ac:dyDescent="0.2">
      <c r="G371" s="14"/>
      <c r="H371" s="14"/>
    </row>
    <row r="372" spans="7:8" x14ac:dyDescent="0.2">
      <c r="G372" s="14"/>
      <c r="H372" s="14"/>
    </row>
    <row r="373" spans="7:8" x14ac:dyDescent="0.2">
      <c r="G373" s="14"/>
      <c r="H373" s="14"/>
    </row>
    <row r="374" spans="7:8" x14ac:dyDescent="0.2">
      <c r="G374" s="14"/>
      <c r="H374" s="14"/>
    </row>
    <row r="375" spans="7:8" x14ac:dyDescent="0.2">
      <c r="G375" s="14"/>
      <c r="H375" s="14"/>
    </row>
    <row r="376" spans="7:8" x14ac:dyDescent="0.2">
      <c r="G376" s="14"/>
      <c r="H376" s="14"/>
    </row>
    <row r="377" spans="7:8" x14ac:dyDescent="0.2">
      <c r="G377" s="14"/>
      <c r="H377" s="14"/>
    </row>
    <row r="378" spans="7:8" x14ac:dyDescent="0.2">
      <c r="G378" s="14"/>
      <c r="H378" s="14"/>
    </row>
    <row r="379" spans="7:8" x14ac:dyDescent="0.2">
      <c r="G379" s="14"/>
      <c r="H379" s="14"/>
    </row>
    <row r="380" spans="7:8" x14ac:dyDescent="0.2">
      <c r="G380" s="14"/>
      <c r="H380" s="14"/>
    </row>
    <row r="381" spans="7:8" x14ac:dyDescent="0.2">
      <c r="G381" s="14"/>
      <c r="H381" s="14"/>
    </row>
    <row r="382" spans="7:8" x14ac:dyDescent="0.2">
      <c r="G382" s="14"/>
      <c r="H382" s="14"/>
    </row>
    <row r="383" spans="7:8" x14ac:dyDescent="0.2">
      <c r="G383" s="14"/>
      <c r="H383" s="14"/>
    </row>
    <row r="384" spans="7:8" x14ac:dyDescent="0.2">
      <c r="G384" s="14"/>
      <c r="H384" s="14"/>
    </row>
    <row r="385" spans="7:8" x14ac:dyDescent="0.2">
      <c r="G385" s="14"/>
      <c r="H385" s="14"/>
    </row>
    <row r="386" spans="7:8" x14ac:dyDescent="0.2">
      <c r="G386" s="14"/>
      <c r="H386" s="14"/>
    </row>
    <row r="387" spans="7:8" x14ac:dyDescent="0.2">
      <c r="G387" s="14"/>
      <c r="H387" s="14"/>
    </row>
    <row r="388" spans="7:8" x14ac:dyDescent="0.2">
      <c r="G388" s="14"/>
      <c r="H388" s="14"/>
    </row>
    <row r="389" spans="7:8" x14ac:dyDescent="0.2">
      <c r="G389" s="14"/>
      <c r="H389" s="14"/>
    </row>
    <row r="390" spans="7:8" x14ac:dyDescent="0.2">
      <c r="G390" s="14"/>
      <c r="H390" s="14"/>
    </row>
    <row r="391" spans="7:8" x14ac:dyDescent="0.2">
      <c r="G391" s="14"/>
      <c r="H391" s="14"/>
    </row>
    <row r="392" spans="7:8" x14ac:dyDescent="0.2">
      <c r="G392" s="14"/>
      <c r="H392" s="14"/>
    </row>
    <row r="393" spans="7:8" x14ac:dyDescent="0.2">
      <c r="G393" s="14"/>
      <c r="H393" s="14"/>
    </row>
    <row r="394" spans="7:8" x14ac:dyDescent="0.2">
      <c r="G394" s="14"/>
      <c r="H394" s="14"/>
    </row>
    <row r="395" spans="7:8" x14ac:dyDescent="0.2">
      <c r="G395" s="14"/>
      <c r="H395" s="14"/>
    </row>
    <row r="396" spans="7:8" x14ac:dyDescent="0.2">
      <c r="G396" s="14"/>
      <c r="H396" s="14"/>
    </row>
    <row r="397" spans="7:8" x14ac:dyDescent="0.2">
      <c r="G397" s="14"/>
      <c r="H397" s="14"/>
    </row>
    <row r="398" spans="7:8" x14ac:dyDescent="0.2">
      <c r="G398" s="14"/>
      <c r="H398" s="14"/>
    </row>
    <row r="399" spans="7:8" x14ac:dyDescent="0.2">
      <c r="G399" s="14"/>
      <c r="H399" s="14"/>
    </row>
    <row r="400" spans="7:8" x14ac:dyDescent="0.2">
      <c r="G400" s="14"/>
      <c r="H400" s="14"/>
    </row>
    <row r="401" spans="7:8" x14ac:dyDescent="0.2">
      <c r="G401" s="14"/>
      <c r="H401" s="14"/>
    </row>
    <row r="402" spans="7:8" x14ac:dyDescent="0.2">
      <c r="G402" s="14"/>
      <c r="H402" s="14"/>
    </row>
    <row r="403" spans="7:8" x14ac:dyDescent="0.2">
      <c r="G403" s="14"/>
      <c r="H403" s="14"/>
    </row>
    <row r="404" spans="7:8" x14ac:dyDescent="0.2">
      <c r="G404" s="14"/>
      <c r="H404" s="14"/>
    </row>
    <row r="405" spans="7:8" x14ac:dyDescent="0.2">
      <c r="G405" s="14"/>
      <c r="H405" s="14"/>
    </row>
    <row r="406" spans="7:8" x14ac:dyDescent="0.2">
      <c r="G406" s="14"/>
      <c r="H406" s="14"/>
    </row>
    <row r="407" spans="7:8" x14ac:dyDescent="0.2">
      <c r="G407" s="14"/>
      <c r="H407" s="14"/>
    </row>
    <row r="408" spans="7:8" x14ac:dyDescent="0.2">
      <c r="G408" s="14"/>
      <c r="H408" s="14"/>
    </row>
    <row r="409" spans="7:8" x14ac:dyDescent="0.2">
      <c r="G409" s="14"/>
      <c r="H409" s="14"/>
    </row>
    <row r="410" spans="7:8" x14ac:dyDescent="0.2">
      <c r="G410" s="14"/>
      <c r="H410" s="14"/>
    </row>
    <row r="411" spans="7:8" x14ac:dyDescent="0.2">
      <c r="G411" s="14"/>
      <c r="H411" s="14"/>
    </row>
    <row r="412" spans="7:8" x14ac:dyDescent="0.2">
      <c r="G412" s="14"/>
      <c r="H412" s="14"/>
    </row>
    <row r="413" spans="7:8" x14ac:dyDescent="0.2">
      <c r="G413" s="14"/>
      <c r="H413" s="14"/>
    </row>
    <row r="414" spans="7:8" x14ac:dyDescent="0.2">
      <c r="G414" s="14"/>
      <c r="H414" s="14"/>
    </row>
    <row r="415" spans="7:8" x14ac:dyDescent="0.2">
      <c r="G415" s="14"/>
      <c r="H415" s="14"/>
    </row>
    <row r="416" spans="7:8" x14ac:dyDescent="0.2">
      <c r="G416" s="14"/>
      <c r="H416" s="14"/>
    </row>
    <row r="417" spans="7:8" x14ac:dyDescent="0.2">
      <c r="G417" s="14"/>
      <c r="H417" s="14"/>
    </row>
    <row r="418" spans="7:8" x14ac:dyDescent="0.2">
      <c r="G418" s="14"/>
      <c r="H418" s="14"/>
    </row>
    <row r="419" spans="7:8" x14ac:dyDescent="0.2">
      <c r="G419" s="14"/>
      <c r="H419" s="14"/>
    </row>
    <row r="420" spans="7:8" x14ac:dyDescent="0.2">
      <c r="G420" s="14"/>
      <c r="H420" s="14"/>
    </row>
    <row r="421" spans="7:8" x14ac:dyDescent="0.2">
      <c r="G421" s="14"/>
      <c r="H421" s="14"/>
    </row>
    <row r="422" spans="7:8" x14ac:dyDescent="0.2">
      <c r="G422" s="14"/>
      <c r="H422" s="14"/>
    </row>
    <row r="423" spans="7:8" x14ac:dyDescent="0.2">
      <c r="G423" s="14"/>
      <c r="H423" s="14"/>
    </row>
    <row r="424" spans="7:8" x14ac:dyDescent="0.2">
      <c r="G424" s="14"/>
      <c r="H424" s="14"/>
    </row>
    <row r="425" spans="7:8" x14ac:dyDescent="0.2">
      <c r="G425" s="14"/>
      <c r="H425" s="14"/>
    </row>
    <row r="426" spans="7:8" x14ac:dyDescent="0.2">
      <c r="G426" s="14"/>
      <c r="H426" s="14"/>
    </row>
    <row r="427" spans="7:8" x14ac:dyDescent="0.2">
      <c r="G427" s="14"/>
      <c r="H427" s="14"/>
    </row>
    <row r="428" spans="7:8" x14ac:dyDescent="0.2">
      <c r="G428" s="14"/>
      <c r="H428" s="14"/>
    </row>
    <row r="429" spans="7:8" x14ac:dyDescent="0.2">
      <c r="G429" s="14"/>
      <c r="H429" s="14"/>
    </row>
    <row r="430" spans="7:8" x14ac:dyDescent="0.2">
      <c r="G430" s="14"/>
      <c r="H430" s="14"/>
    </row>
    <row r="431" spans="7:8" x14ac:dyDescent="0.2">
      <c r="G431" s="14"/>
      <c r="H431" s="14"/>
    </row>
    <row r="432" spans="7:8" x14ac:dyDescent="0.2">
      <c r="G432" s="14"/>
      <c r="H432" s="14"/>
    </row>
    <row r="433" spans="7:8" x14ac:dyDescent="0.2">
      <c r="G433" s="14"/>
      <c r="H433" s="14"/>
    </row>
    <row r="434" spans="7:8" x14ac:dyDescent="0.2">
      <c r="G434" s="14"/>
      <c r="H434" s="14"/>
    </row>
    <row r="435" spans="7:8" x14ac:dyDescent="0.2">
      <c r="G435" s="14"/>
      <c r="H435" s="14"/>
    </row>
    <row r="436" spans="7:8" x14ac:dyDescent="0.2">
      <c r="G436" s="14"/>
      <c r="H436" s="14"/>
    </row>
    <row r="437" spans="7:8" x14ac:dyDescent="0.2">
      <c r="G437" s="14"/>
      <c r="H437" s="14"/>
    </row>
    <row r="438" spans="7:8" x14ac:dyDescent="0.2">
      <c r="G438" s="14"/>
      <c r="H438" s="14"/>
    </row>
    <row r="439" spans="7:8" x14ac:dyDescent="0.2">
      <c r="G439" s="14"/>
      <c r="H439" s="14"/>
    </row>
    <row r="440" spans="7:8" x14ac:dyDescent="0.2">
      <c r="G440" s="14"/>
      <c r="H440" s="14"/>
    </row>
    <row r="441" spans="7:8" x14ac:dyDescent="0.2">
      <c r="G441" s="14"/>
      <c r="H441" s="14"/>
    </row>
    <row r="442" spans="7:8" x14ac:dyDescent="0.2">
      <c r="G442" s="14"/>
      <c r="H442" s="14"/>
    </row>
    <row r="443" spans="7:8" x14ac:dyDescent="0.2">
      <c r="G443" s="14"/>
      <c r="H443" s="14"/>
    </row>
    <row r="444" spans="7:8" x14ac:dyDescent="0.2">
      <c r="G444" s="14"/>
      <c r="H444" s="14"/>
    </row>
    <row r="445" spans="7:8" x14ac:dyDescent="0.2">
      <c r="G445" s="14"/>
      <c r="H445" s="14"/>
    </row>
    <row r="446" spans="7:8" x14ac:dyDescent="0.2">
      <c r="G446" s="14"/>
      <c r="H446" s="14"/>
    </row>
    <row r="447" spans="7:8" x14ac:dyDescent="0.2">
      <c r="G447" s="14"/>
      <c r="H447" s="14"/>
    </row>
    <row r="448" spans="7:8" x14ac:dyDescent="0.2">
      <c r="G448" s="14"/>
      <c r="H448" s="14"/>
    </row>
    <row r="449" spans="7:8" x14ac:dyDescent="0.2">
      <c r="G449" s="14"/>
      <c r="H449" s="14"/>
    </row>
    <row r="450" spans="7:8" x14ac:dyDescent="0.2">
      <c r="G450" s="14"/>
      <c r="H450" s="14"/>
    </row>
    <row r="451" spans="7:8" x14ac:dyDescent="0.2">
      <c r="G451" s="14"/>
      <c r="H451" s="14"/>
    </row>
    <row r="452" spans="7:8" x14ac:dyDescent="0.2">
      <c r="G452" s="14"/>
      <c r="H452" s="14"/>
    </row>
    <row r="453" spans="7:8" x14ac:dyDescent="0.2">
      <c r="G453" s="14"/>
      <c r="H453" s="14"/>
    </row>
    <row r="454" spans="7:8" x14ac:dyDescent="0.2">
      <c r="G454" s="14"/>
      <c r="H454" s="14"/>
    </row>
    <row r="455" spans="7:8" x14ac:dyDescent="0.2">
      <c r="G455" s="14"/>
      <c r="H455" s="14"/>
    </row>
    <row r="456" spans="7:8" x14ac:dyDescent="0.2">
      <c r="G456" s="14"/>
      <c r="H456" s="14"/>
    </row>
    <row r="457" spans="7:8" x14ac:dyDescent="0.2">
      <c r="G457" s="14"/>
      <c r="H457" s="14"/>
    </row>
    <row r="458" spans="7:8" x14ac:dyDescent="0.2">
      <c r="G458" s="14"/>
      <c r="H458" s="14"/>
    </row>
    <row r="459" spans="7:8" x14ac:dyDescent="0.2">
      <c r="G459" s="14"/>
      <c r="H459" s="14"/>
    </row>
    <row r="460" spans="7:8" x14ac:dyDescent="0.2">
      <c r="G460" s="14"/>
      <c r="H460" s="14"/>
    </row>
    <row r="461" spans="7:8" x14ac:dyDescent="0.2">
      <c r="G461" s="14"/>
      <c r="H461" s="14"/>
    </row>
    <row r="462" spans="7:8" x14ac:dyDescent="0.2">
      <c r="G462" s="14"/>
      <c r="H462" s="14"/>
    </row>
    <row r="463" spans="7:8" x14ac:dyDescent="0.2">
      <c r="G463" s="14"/>
      <c r="H463" s="14"/>
    </row>
    <row r="464" spans="7:8" x14ac:dyDescent="0.2">
      <c r="G464" s="14"/>
      <c r="H464" s="14"/>
    </row>
    <row r="465" spans="7:8" x14ac:dyDescent="0.2">
      <c r="G465" s="14"/>
      <c r="H465" s="14"/>
    </row>
    <row r="466" spans="7:8" x14ac:dyDescent="0.2">
      <c r="G466" s="14"/>
      <c r="H466" s="14"/>
    </row>
    <row r="467" spans="7:8" x14ac:dyDescent="0.2">
      <c r="G467" s="14"/>
      <c r="H467" s="14"/>
    </row>
    <row r="468" spans="7:8" x14ac:dyDescent="0.2">
      <c r="G468" s="14"/>
      <c r="H468" s="14"/>
    </row>
    <row r="469" spans="7:8" x14ac:dyDescent="0.2">
      <c r="G469" s="14"/>
      <c r="H469" s="14"/>
    </row>
    <row r="470" spans="7:8" x14ac:dyDescent="0.2">
      <c r="G470" s="14"/>
      <c r="H470" s="14"/>
    </row>
    <row r="471" spans="7:8" x14ac:dyDescent="0.2">
      <c r="G471" s="14"/>
      <c r="H471" s="14"/>
    </row>
    <row r="472" spans="7:8" x14ac:dyDescent="0.2">
      <c r="G472" s="14"/>
      <c r="H472" s="14"/>
    </row>
    <row r="473" spans="7:8" x14ac:dyDescent="0.2">
      <c r="G473" s="14"/>
      <c r="H473" s="14"/>
    </row>
    <row r="474" spans="7:8" x14ac:dyDescent="0.2">
      <c r="G474" s="14"/>
      <c r="H474" s="14"/>
    </row>
    <row r="475" spans="7:8" x14ac:dyDescent="0.2">
      <c r="G475" s="14"/>
      <c r="H475" s="14"/>
    </row>
    <row r="476" spans="7:8" x14ac:dyDescent="0.2">
      <c r="G476" s="14"/>
      <c r="H476" s="14"/>
    </row>
    <row r="477" spans="7:8" x14ac:dyDescent="0.2">
      <c r="G477" s="14"/>
      <c r="H477" s="14"/>
    </row>
    <row r="478" spans="7:8" x14ac:dyDescent="0.2">
      <c r="G478" s="14"/>
      <c r="H478" s="14"/>
    </row>
    <row r="479" spans="7:8" x14ac:dyDescent="0.2">
      <c r="G479" s="14"/>
      <c r="H479" s="14"/>
    </row>
    <row r="480" spans="7:8" x14ac:dyDescent="0.2">
      <c r="G480" s="14"/>
      <c r="H480" s="14"/>
    </row>
    <row r="481" spans="7:8" x14ac:dyDescent="0.2">
      <c r="G481" s="14"/>
      <c r="H481" s="14"/>
    </row>
    <row r="482" spans="7:8" x14ac:dyDescent="0.2">
      <c r="G482" s="14"/>
      <c r="H482" s="14"/>
    </row>
    <row r="483" spans="7:8" x14ac:dyDescent="0.2">
      <c r="G483" s="14"/>
      <c r="H483" s="14"/>
    </row>
    <row r="484" spans="7:8" x14ac:dyDescent="0.2">
      <c r="G484" s="14"/>
      <c r="H484" s="14"/>
    </row>
    <row r="485" spans="7:8" x14ac:dyDescent="0.2">
      <c r="G485" s="14"/>
      <c r="H485" s="14"/>
    </row>
    <row r="486" spans="7:8" x14ac:dyDescent="0.2">
      <c r="G486" s="14"/>
      <c r="H486" s="14"/>
    </row>
    <row r="487" spans="7:8" x14ac:dyDescent="0.2">
      <c r="G487" s="14"/>
      <c r="H487" s="14"/>
    </row>
    <row r="488" spans="7:8" x14ac:dyDescent="0.2">
      <c r="G488" s="14"/>
      <c r="H488" s="14"/>
    </row>
    <row r="489" spans="7:8" x14ac:dyDescent="0.2">
      <c r="G489" s="14"/>
      <c r="H489" s="14"/>
    </row>
    <row r="490" spans="7:8" x14ac:dyDescent="0.2">
      <c r="G490" s="14"/>
      <c r="H490" s="14"/>
    </row>
    <row r="491" spans="7:8" x14ac:dyDescent="0.2">
      <c r="G491" s="14"/>
      <c r="H491" s="14"/>
    </row>
    <row r="492" spans="7:8" x14ac:dyDescent="0.2">
      <c r="G492" s="14"/>
      <c r="H492" s="14"/>
    </row>
    <row r="493" spans="7:8" x14ac:dyDescent="0.2">
      <c r="G493" s="14"/>
      <c r="H493" s="14"/>
    </row>
    <row r="494" spans="7:8" x14ac:dyDescent="0.2">
      <c r="G494" s="14"/>
      <c r="H494" s="14"/>
    </row>
    <row r="495" spans="7:8" x14ac:dyDescent="0.2">
      <c r="G495" s="14"/>
      <c r="H495" s="14"/>
    </row>
    <row r="496" spans="7:8" x14ac:dyDescent="0.2">
      <c r="G496" s="14"/>
      <c r="H496" s="14"/>
    </row>
    <row r="497" spans="7:8" x14ac:dyDescent="0.2">
      <c r="G497" s="14"/>
      <c r="H497" s="14"/>
    </row>
    <row r="498" spans="7:8" x14ac:dyDescent="0.2">
      <c r="G498" s="14"/>
      <c r="H498" s="14"/>
    </row>
    <row r="499" spans="7:8" x14ac:dyDescent="0.2">
      <c r="G499" s="14"/>
      <c r="H499" s="14"/>
    </row>
    <row r="500" spans="7:8" x14ac:dyDescent="0.2">
      <c r="G500" s="14"/>
      <c r="H500" s="14"/>
    </row>
    <row r="501" spans="7:8" x14ac:dyDescent="0.2">
      <c r="G501" s="14"/>
      <c r="H501" s="14"/>
    </row>
    <row r="502" spans="7:8" x14ac:dyDescent="0.2">
      <c r="G502" s="14"/>
      <c r="H502" s="14"/>
    </row>
    <row r="503" spans="7:8" x14ac:dyDescent="0.2">
      <c r="G503" s="14"/>
      <c r="H503" s="14"/>
    </row>
    <row r="504" spans="7:8" x14ac:dyDescent="0.2">
      <c r="G504" s="14"/>
      <c r="H504" s="14"/>
    </row>
    <row r="505" spans="7:8" x14ac:dyDescent="0.2">
      <c r="G505" s="14"/>
      <c r="H505" s="14"/>
    </row>
    <row r="506" spans="7:8" x14ac:dyDescent="0.2">
      <c r="G506" s="14"/>
      <c r="H506" s="14"/>
    </row>
    <row r="507" spans="7:8" x14ac:dyDescent="0.2">
      <c r="G507" s="14"/>
      <c r="H507" s="14"/>
    </row>
    <row r="508" spans="7:8" x14ac:dyDescent="0.2">
      <c r="G508" s="14"/>
      <c r="H508" s="14"/>
    </row>
    <row r="509" spans="7:8" x14ac:dyDescent="0.2">
      <c r="G509" s="14"/>
      <c r="H509" s="14"/>
    </row>
    <row r="510" spans="7:8" x14ac:dyDescent="0.2">
      <c r="G510" s="14"/>
      <c r="H510" s="14"/>
    </row>
    <row r="511" spans="7:8" x14ac:dyDescent="0.2">
      <c r="G511" s="14"/>
      <c r="H511" s="14"/>
    </row>
    <row r="512" spans="7:8" x14ac:dyDescent="0.2">
      <c r="G512" s="14"/>
      <c r="H512" s="14"/>
    </row>
    <row r="513" spans="7:8" x14ac:dyDescent="0.2">
      <c r="G513" s="14"/>
      <c r="H513" s="14"/>
    </row>
    <row r="514" spans="7:8" x14ac:dyDescent="0.2">
      <c r="G514" s="14"/>
      <c r="H514" s="14"/>
    </row>
    <row r="515" spans="7:8" x14ac:dyDescent="0.2">
      <c r="G515" s="14"/>
      <c r="H515" s="14"/>
    </row>
    <row r="516" spans="7:8" x14ac:dyDescent="0.2">
      <c r="G516" s="14"/>
      <c r="H516" s="14"/>
    </row>
    <row r="517" spans="7:8" x14ac:dyDescent="0.2">
      <c r="G517" s="14"/>
      <c r="H517" s="14"/>
    </row>
    <row r="518" spans="7:8" x14ac:dyDescent="0.2">
      <c r="G518" s="14"/>
      <c r="H518" s="14"/>
    </row>
    <row r="519" spans="7:8" x14ac:dyDescent="0.2">
      <c r="G519" s="14"/>
      <c r="H519" s="14"/>
    </row>
    <row r="520" spans="7:8" x14ac:dyDescent="0.2">
      <c r="G520" s="14"/>
      <c r="H520" s="14"/>
    </row>
    <row r="521" spans="7:8" x14ac:dyDescent="0.2">
      <c r="G521" s="14"/>
      <c r="H521" s="14"/>
    </row>
    <row r="522" spans="7:8" x14ac:dyDescent="0.2">
      <c r="G522" s="14"/>
      <c r="H522" s="14"/>
    </row>
    <row r="523" spans="7:8" x14ac:dyDescent="0.2">
      <c r="G523" s="14"/>
      <c r="H523" s="14"/>
    </row>
    <row r="524" spans="7:8" x14ac:dyDescent="0.2">
      <c r="G524" s="14"/>
      <c r="H524" s="14"/>
    </row>
    <row r="525" spans="7:8" x14ac:dyDescent="0.2">
      <c r="G525" s="14"/>
      <c r="H525" s="14"/>
    </row>
    <row r="526" spans="7:8" x14ac:dyDescent="0.2">
      <c r="G526" s="14"/>
      <c r="H526" s="14"/>
    </row>
    <row r="527" spans="7:8" x14ac:dyDescent="0.2">
      <c r="G527" s="14"/>
      <c r="H527" s="14"/>
    </row>
    <row r="528" spans="7:8" x14ac:dyDescent="0.2">
      <c r="G528" s="14"/>
      <c r="H528" s="14"/>
    </row>
    <row r="529" spans="7:8" x14ac:dyDescent="0.2">
      <c r="G529" s="14"/>
      <c r="H529" s="14"/>
    </row>
    <row r="530" spans="7:8" x14ac:dyDescent="0.2">
      <c r="G530" s="14"/>
      <c r="H530" s="14"/>
    </row>
    <row r="531" spans="7:8" x14ac:dyDescent="0.2">
      <c r="G531" s="14"/>
      <c r="H531" s="14"/>
    </row>
    <row r="532" spans="7:8" x14ac:dyDescent="0.2">
      <c r="G532" s="14"/>
      <c r="H532" s="14"/>
    </row>
    <row r="533" spans="7:8" x14ac:dyDescent="0.2">
      <c r="G533" s="14"/>
      <c r="H533" s="14"/>
    </row>
    <row r="534" spans="7:8" x14ac:dyDescent="0.2">
      <c r="G534" s="14"/>
      <c r="H534" s="14"/>
    </row>
    <row r="535" spans="7:8" x14ac:dyDescent="0.2">
      <c r="G535" s="14"/>
      <c r="H535" s="14"/>
    </row>
    <row r="536" spans="7:8" x14ac:dyDescent="0.2">
      <c r="G536" s="14"/>
      <c r="H536" s="14"/>
    </row>
    <row r="537" spans="7:8" x14ac:dyDescent="0.2">
      <c r="G537" s="14"/>
      <c r="H537" s="14"/>
    </row>
    <row r="538" spans="7:8" x14ac:dyDescent="0.2">
      <c r="G538" s="14"/>
      <c r="H538" s="14"/>
    </row>
    <row r="539" spans="7:8" x14ac:dyDescent="0.2">
      <c r="G539" s="14"/>
      <c r="H539" s="14"/>
    </row>
    <row r="540" spans="7:8" x14ac:dyDescent="0.2">
      <c r="G540" s="14"/>
      <c r="H540" s="14"/>
    </row>
    <row r="541" spans="7:8" x14ac:dyDescent="0.2">
      <c r="G541" s="14"/>
      <c r="H541" s="14"/>
    </row>
    <row r="542" spans="7:8" x14ac:dyDescent="0.2">
      <c r="G542" s="14"/>
      <c r="H542" s="14"/>
    </row>
    <row r="543" spans="7:8" x14ac:dyDescent="0.2">
      <c r="G543" s="14"/>
      <c r="H543" s="14"/>
    </row>
    <row r="544" spans="7:8" x14ac:dyDescent="0.2">
      <c r="G544" s="14"/>
      <c r="H544" s="14"/>
    </row>
    <row r="545" spans="7:8" x14ac:dyDescent="0.2">
      <c r="G545" s="14"/>
      <c r="H545" s="14"/>
    </row>
    <row r="546" spans="7:8" x14ac:dyDescent="0.2">
      <c r="G546" s="14"/>
      <c r="H546" s="14"/>
    </row>
    <row r="547" spans="7:8" x14ac:dyDescent="0.2">
      <c r="G547" s="14"/>
      <c r="H547" s="14"/>
    </row>
    <row r="548" spans="7:8" x14ac:dyDescent="0.2">
      <c r="G548" s="14"/>
      <c r="H548" s="14"/>
    </row>
    <row r="549" spans="7:8" x14ac:dyDescent="0.2">
      <c r="G549" s="14"/>
      <c r="H549" s="14"/>
    </row>
    <row r="550" spans="7:8" x14ac:dyDescent="0.2">
      <c r="G550" s="14"/>
      <c r="H550" s="14"/>
    </row>
    <row r="551" spans="7:8" x14ac:dyDescent="0.2">
      <c r="G551" s="14"/>
      <c r="H551" s="14"/>
    </row>
    <row r="552" spans="7:8" x14ac:dyDescent="0.2">
      <c r="G552" s="14"/>
      <c r="H552" s="14"/>
    </row>
    <row r="553" spans="7:8" x14ac:dyDescent="0.2">
      <c r="G553" s="14"/>
      <c r="H553" s="14"/>
    </row>
    <row r="554" spans="7:8" x14ac:dyDescent="0.2">
      <c r="G554" s="14"/>
      <c r="H554" s="14"/>
    </row>
    <row r="555" spans="7:8" x14ac:dyDescent="0.2">
      <c r="G555" s="14"/>
      <c r="H555" s="14"/>
    </row>
    <row r="556" spans="7:8" x14ac:dyDescent="0.2">
      <c r="G556" s="14"/>
      <c r="H556" s="14"/>
    </row>
    <row r="557" spans="7:8" x14ac:dyDescent="0.2">
      <c r="G557" s="14"/>
      <c r="H557" s="14"/>
    </row>
    <row r="558" spans="7:8" x14ac:dyDescent="0.2">
      <c r="G558" s="14"/>
      <c r="H558" s="14"/>
    </row>
    <row r="559" spans="7:8" x14ac:dyDescent="0.2">
      <c r="G559" s="14"/>
      <c r="H559" s="14"/>
    </row>
    <row r="560" spans="7:8" x14ac:dyDescent="0.2">
      <c r="G560" s="14"/>
      <c r="H560" s="14"/>
    </row>
    <row r="561" spans="7:8" x14ac:dyDescent="0.2">
      <c r="G561" s="14"/>
      <c r="H561" s="14"/>
    </row>
    <row r="562" spans="7:8" x14ac:dyDescent="0.2">
      <c r="G562" s="14"/>
      <c r="H562" s="14"/>
    </row>
    <row r="563" spans="7:8" x14ac:dyDescent="0.2">
      <c r="G563" s="14"/>
      <c r="H563" s="14"/>
    </row>
    <row r="564" spans="7:8" x14ac:dyDescent="0.2">
      <c r="G564" s="14"/>
      <c r="H564" s="14"/>
    </row>
    <row r="565" spans="7:8" x14ac:dyDescent="0.2">
      <c r="G565" s="14"/>
      <c r="H565" s="14"/>
    </row>
    <row r="566" spans="7:8" x14ac:dyDescent="0.2">
      <c r="G566" s="14"/>
      <c r="H566" s="14"/>
    </row>
    <row r="567" spans="7:8" x14ac:dyDescent="0.2">
      <c r="G567" s="14"/>
      <c r="H567" s="14"/>
    </row>
    <row r="568" spans="7:8" x14ac:dyDescent="0.2">
      <c r="G568" s="14"/>
      <c r="H568" s="14"/>
    </row>
    <row r="569" spans="7:8" x14ac:dyDescent="0.2">
      <c r="G569" s="14"/>
      <c r="H569" s="14"/>
    </row>
    <row r="570" spans="7:8" x14ac:dyDescent="0.2">
      <c r="G570" s="14"/>
      <c r="H570" s="14"/>
    </row>
    <row r="571" spans="7:8" x14ac:dyDescent="0.2">
      <c r="G571" s="14"/>
      <c r="H571" s="14"/>
    </row>
    <row r="572" spans="7:8" x14ac:dyDescent="0.2">
      <c r="G572" s="14"/>
      <c r="H572" s="14"/>
    </row>
    <row r="573" spans="7:8" x14ac:dyDescent="0.2">
      <c r="G573" s="14"/>
      <c r="H573" s="14"/>
    </row>
    <row r="574" spans="7:8" x14ac:dyDescent="0.2">
      <c r="G574" s="14"/>
      <c r="H574" s="14"/>
    </row>
    <row r="575" spans="7:8" x14ac:dyDescent="0.2">
      <c r="G575" s="14"/>
      <c r="H575" s="14"/>
    </row>
    <row r="576" spans="7:8" x14ac:dyDescent="0.2">
      <c r="G576" s="14"/>
      <c r="H576" s="14"/>
    </row>
    <row r="577" spans="7:8" x14ac:dyDescent="0.2">
      <c r="G577" s="14"/>
      <c r="H577" s="14"/>
    </row>
    <row r="578" spans="7:8" x14ac:dyDescent="0.2">
      <c r="G578" s="14"/>
      <c r="H578" s="14"/>
    </row>
    <row r="579" spans="7:8" x14ac:dyDescent="0.2">
      <c r="G579" s="14"/>
      <c r="H579" s="14"/>
    </row>
    <row r="580" spans="7:8" x14ac:dyDescent="0.2">
      <c r="G580" s="14"/>
      <c r="H580" s="14"/>
    </row>
    <row r="581" spans="7:8" x14ac:dyDescent="0.2">
      <c r="G581" s="14"/>
      <c r="H581" s="14"/>
    </row>
    <row r="582" spans="7:8" x14ac:dyDescent="0.2">
      <c r="G582" s="14"/>
      <c r="H582" s="14"/>
    </row>
    <row r="583" spans="7:8" x14ac:dyDescent="0.2">
      <c r="G583" s="14"/>
      <c r="H583" s="14"/>
    </row>
    <row r="584" spans="7:8" x14ac:dyDescent="0.2">
      <c r="G584" s="14"/>
      <c r="H584" s="14"/>
    </row>
    <row r="585" spans="7:8" x14ac:dyDescent="0.2">
      <c r="G585" s="14"/>
      <c r="H585" s="14"/>
    </row>
    <row r="586" spans="7:8" x14ac:dyDescent="0.2">
      <c r="G586" s="14"/>
      <c r="H586" s="14"/>
    </row>
    <row r="587" spans="7:8" x14ac:dyDescent="0.2">
      <c r="G587" s="14"/>
      <c r="H587" s="14"/>
    </row>
    <row r="588" spans="7:8" x14ac:dyDescent="0.2">
      <c r="G588" s="14"/>
      <c r="H588" s="14"/>
    </row>
    <row r="589" spans="7:8" x14ac:dyDescent="0.2">
      <c r="G589" s="14"/>
      <c r="H589" s="14"/>
    </row>
    <row r="590" spans="7:8" x14ac:dyDescent="0.2">
      <c r="G590" s="14"/>
      <c r="H590" s="14"/>
    </row>
    <row r="591" spans="7:8" x14ac:dyDescent="0.2">
      <c r="G591" s="14"/>
      <c r="H591" s="14"/>
    </row>
    <row r="592" spans="7:8" x14ac:dyDescent="0.2">
      <c r="G592" s="14"/>
      <c r="H592" s="14"/>
    </row>
    <row r="593" spans="7:8" x14ac:dyDescent="0.2">
      <c r="G593" s="14"/>
      <c r="H593" s="14"/>
    </row>
    <row r="594" spans="7:8" x14ac:dyDescent="0.2">
      <c r="G594" s="14"/>
      <c r="H594" s="14"/>
    </row>
    <row r="595" spans="7:8" x14ac:dyDescent="0.2">
      <c r="G595" s="14"/>
      <c r="H595" s="14"/>
    </row>
    <row r="596" spans="7:8" x14ac:dyDescent="0.2">
      <c r="G596" s="14"/>
      <c r="H596" s="14"/>
    </row>
    <row r="597" spans="7:8" x14ac:dyDescent="0.2">
      <c r="G597" s="14"/>
      <c r="H597" s="14"/>
    </row>
    <row r="598" spans="7:8" x14ac:dyDescent="0.2">
      <c r="G598" s="14"/>
      <c r="H598" s="14"/>
    </row>
    <row r="599" spans="7:8" x14ac:dyDescent="0.2">
      <c r="G599" s="14"/>
      <c r="H599" s="14"/>
    </row>
    <row r="600" spans="7:8" x14ac:dyDescent="0.2">
      <c r="G600" s="14"/>
      <c r="H600" s="14"/>
    </row>
    <row r="601" spans="7:8" x14ac:dyDescent="0.2">
      <c r="G601" s="14"/>
      <c r="H601" s="14"/>
    </row>
    <row r="602" spans="7:8" x14ac:dyDescent="0.2">
      <c r="G602" s="14"/>
      <c r="H602" s="14"/>
    </row>
    <row r="603" spans="7:8" x14ac:dyDescent="0.2">
      <c r="G603" s="14"/>
      <c r="H603" s="14"/>
    </row>
    <row r="604" spans="7:8" x14ac:dyDescent="0.2">
      <c r="G604" s="14"/>
      <c r="H604" s="14"/>
    </row>
    <row r="605" spans="7:8" x14ac:dyDescent="0.2">
      <c r="G605" s="14"/>
      <c r="H605" s="14"/>
    </row>
    <row r="606" spans="7:8" x14ac:dyDescent="0.2">
      <c r="G606" s="14"/>
      <c r="H606" s="14"/>
    </row>
    <row r="607" spans="7:8" x14ac:dyDescent="0.2">
      <c r="G607" s="14"/>
      <c r="H607" s="14"/>
    </row>
    <row r="608" spans="7:8" x14ac:dyDescent="0.2">
      <c r="G608" s="14"/>
      <c r="H608" s="14"/>
    </row>
    <row r="609" spans="7:8" x14ac:dyDescent="0.2">
      <c r="G609" s="14"/>
      <c r="H609" s="14"/>
    </row>
    <row r="610" spans="7:8" x14ac:dyDescent="0.2">
      <c r="G610" s="14"/>
      <c r="H610" s="14"/>
    </row>
    <row r="611" spans="7:8" x14ac:dyDescent="0.2">
      <c r="G611" s="14"/>
      <c r="H611" s="14"/>
    </row>
    <row r="612" spans="7:8" x14ac:dyDescent="0.2">
      <c r="G612" s="14"/>
      <c r="H612" s="14"/>
    </row>
    <row r="613" spans="7:8" x14ac:dyDescent="0.2">
      <c r="G613" s="14"/>
      <c r="H613" s="14"/>
    </row>
    <row r="614" spans="7:8" x14ac:dyDescent="0.2">
      <c r="G614" s="14"/>
      <c r="H614" s="14"/>
    </row>
    <row r="615" spans="7:8" x14ac:dyDescent="0.2">
      <c r="G615" s="14"/>
      <c r="H615" s="14"/>
    </row>
    <row r="616" spans="7:8" x14ac:dyDescent="0.2">
      <c r="G616" s="14"/>
      <c r="H616" s="14"/>
    </row>
    <row r="617" spans="7:8" x14ac:dyDescent="0.2">
      <c r="G617" s="14"/>
      <c r="H617" s="14"/>
    </row>
    <row r="618" spans="7:8" x14ac:dyDescent="0.2">
      <c r="G618" s="14"/>
      <c r="H618" s="14"/>
    </row>
    <row r="619" spans="7:8" x14ac:dyDescent="0.2">
      <c r="G619" s="14"/>
      <c r="H619" s="14"/>
    </row>
    <row r="620" spans="7:8" x14ac:dyDescent="0.2">
      <c r="G620" s="14"/>
      <c r="H620" s="14"/>
    </row>
    <row r="621" spans="7:8" x14ac:dyDescent="0.2">
      <c r="G621" s="14"/>
      <c r="H621" s="14"/>
    </row>
    <row r="622" spans="7:8" x14ac:dyDescent="0.2">
      <c r="G622" s="14"/>
      <c r="H622" s="14"/>
    </row>
    <row r="623" spans="7:8" x14ac:dyDescent="0.2">
      <c r="G623" s="14"/>
      <c r="H623" s="14"/>
    </row>
    <row r="624" spans="7:8" x14ac:dyDescent="0.2">
      <c r="G624" s="14"/>
      <c r="H624" s="14"/>
    </row>
    <row r="625" spans="7:8" x14ac:dyDescent="0.2">
      <c r="G625" s="14"/>
      <c r="H625" s="14"/>
    </row>
    <row r="626" spans="7:8" x14ac:dyDescent="0.2">
      <c r="G626" s="14"/>
      <c r="H626" s="14"/>
    </row>
    <row r="627" spans="7:8" x14ac:dyDescent="0.2">
      <c r="G627" s="14"/>
      <c r="H627" s="14"/>
    </row>
    <row r="628" spans="7:8" x14ac:dyDescent="0.2">
      <c r="G628" s="14"/>
      <c r="H628" s="14"/>
    </row>
    <row r="629" spans="7:8" x14ac:dyDescent="0.2">
      <c r="G629" s="14"/>
      <c r="H629" s="14"/>
    </row>
    <row r="630" spans="7:8" x14ac:dyDescent="0.2">
      <c r="G630" s="14"/>
      <c r="H630" s="14"/>
    </row>
    <row r="631" spans="7:8" x14ac:dyDescent="0.2">
      <c r="G631" s="14"/>
      <c r="H631" s="14"/>
    </row>
    <row r="632" spans="7:8" x14ac:dyDescent="0.2">
      <c r="G632" s="14"/>
      <c r="H632" s="14"/>
    </row>
    <row r="633" spans="7:8" x14ac:dyDescent="0.2">
      <c r="G633" s="14"/>
      <c r="H633" s="14"/>
    </row>
    <row r="634" spans="7:8" x14ac:dyDescent="0.2">
      <c r="G634" s="14"/>
      <c r="H634" s="14"/>
    </row>
    <row r="635" spans="7:8" x14ac:dyDescent="0.2">
      <c r="G635" s="14"/>
      <c r="H635" s="14"/>
    </row>
    <row r="636" spans="7:8" x14ac:dyDescent="0.2">
      <c r="G636" s="14"/>
      <c r="H636" s="14"/>
    </row>
    <row r="637" spans="7:8" x14ac:dyDescent="0.2">
      <c r="G637" s="14"/>
      <c r="H637" s="14"/>
    </row>
    <row r="638" spans="7:8" x14ac:dyDescent="0.2">
      <c r="G638" s="14"/>
      <c r="H638" s="14"/>
    </row>
    <row r="639" spans="7:8" x14ac:dyDescent="0.2">
      <c r="G639" s="14"/>
      <c r="H639" s="14"/>
    </row>
    <row r="640" spans="7:8" x14ac:dyDescent="0.2">
      <c r="G640" s="14"/>
      <c r="H640" s="14"/>
    </row>
    <row r="641" spans="7:8" x14ac:dyDescent="0.2">
      <c r="G641" s="14"/>
      <c r="H641" s="14"/>
    </row>
    <row r="642" spans="7:8" x14ac:dyDescent="0.2">
      <c r="G642" s="14"/>
      <c r="H642" s="14"/>
    </row>
    <row r="643" spans="7:8" x14ac:dyDescent="0.2">
      <c r="G643" s="14"/>
      <c r="H643" s="14"/>
    </row>
    <row r="644" spans="7:8" x14ac:dyDescent="0.2">
      <c r="G644" s="14"/>
      <c r="H644" s="14"/>
    </row>
    <row r="645" spans="7:8" x14ac:dyDescent="0.2">
      <c r="G645" s="14"/>
      <c r="H645" s="14"/>
    </row>
    <row r="646" spans="7:8" x14ac:dyDescent="0.2">
      <c r="G646" s="14"/>
      <c r="H646" s="14"/>
    </row>
    <row r="647" spans="7:8" x14ac:dyDescent="0.2">
      <c r="G647" s="14"/>
      <c r="H647" s="14"/>
    </row>
    <row r="648" spans="7:8" x14ac:dyDescent="0.2">
      <c r="G648" s="14"/>
      <c r="H648" s="14"/>
    </row>
    <row r="649" spans="7:8" x14ac:dyDescent="0.2">
      <c r="G649" s="14"/>
      <c r="H649" s="14"/>
    </row>
    <row r="650" spans="7:8" x14ac:dyDescent="0.2">
      <c r="G650" s="14"/>
      <c r="H650" s="14"/>
    </row>
    <row r="651" spans="7:8" x14ac:dyDescent="0.2">
      <c r="G651" s="14"/>
      <c r="H651" s="14"/>
    </row>
    <row r="652" spans="7:8" x14ac:dyDescent="0.2">
      <c r="G652" s="14"/>
      <c r="H652" s="14"/>
    </row>
    <row r="653" spans="7:8" x14ac:dyDescent="0.2">
      <c r="G653" s="14"/>
      <c r="H653" s="14"/>
    </row>
    <row r="654" spans="7:8" x14ac:dyDescent="0.2">
      <c r="G654" s="14"/>
      <c r="H654" s="14"/>
    </row>
    <row r="655" spans="7:8" x14ac:dyDescent="0.2">
      <c r="G655" s="14"/>
      <c r="H655" s="14"/>
    </row>
    <row r="656" spans="7:8" x14ac:dyDescent="0.2">
      <c r="G656" s="14"/>
      <c r="H656" s="14"/>
    </row>
    <row r="657" spans="7:8" x14ac:dyDescent="0.2">
      <c r="G657" s="14"/>
      <c r="H657" s="14"/>
    </row>
    <row r="658" spans="7:8" x14ac:dyDescent="0.2">
      <c r="G658" s="14"/>
      <c r="H658" s="14"/>
    </row>
    <row r="659" spans="7:8" x14ac:dyDescent="0.2">
      <c r="G659" s="14"/>
      <c r="H659" s="14"/>
    </row>
    <row r="660" spans="7:8" x14ac:dyDescent="0.2">
      <c r="G660" s="14"/>
      <c r="H660" s="14"/>
    </row>
    <row r="661" spans="7:8" x14ac:dyDescent="0.2">
      <c r="G661" s="14"/>
      <c r="H661" s="14"/>
    </row>
    <row r="662" spans="7:8" x14ac:dyDescent="0.2">
      <c r="G662" s="14"/>
      <c r="H662" s="14"/>
    </row>
    <row r="663" spans="7:8" x14ac:dyDescent="0.2">
      <c r="G663" s="14"/>
      <c r="H663" s="14"/>
    </row>
    <row r="664" spans="7:8" x14ac:dyDescent="0.2">
      <c r="G664" s="14"/>
      <c r="H664" s="14"/>
    </row>
    <row r="665" spans="7:8" x14ac:dyDescent="0.2">
      <c r="G665" s="14"/>
      <c r="H665" s="14"/>
    </row>
    <row r="666" spans="7:8" x14ac:dyDescent="0.2">
      <c r="G666" s="14"/>
      <c r="H666" s="14"/>
    </row>
    <row r="667" spans="7:8" x14ac:dyDescent="0.2">
      <c r="G667" s="14"/>
      <c r="H667" s="14"/>
    </row>
    <row r="668" spans="7:8" x14ac:dyDescent="0.2">
      <c r="G668" s="14"/>
      <c r="H668" s="14"/>
    </row>
    <row r="669" spans="7:8" x14ac:dyDescent="0.2">
      <c r="G669" s="14"/>
      <c r="H669" s="14"/>
    </row>
    <row r="670" spans="7:8" x14ac:dyDescent="0.2">
      <c r="G670" s="14"/>
      <c r="H670" s="14"/>
    </row>
    <row r="671" spans="7:8" x14ac:dyDescent="0.2">
      <c r="G671" s="14"/>
      <c r="H671" s="14"/>
    </row>
    <row r="672" spans="7:8" x14ac:dyDescent="0.2">
      <c r="G672" s="14"/>
      <c r="H672" s="14"/>
    </row>
    <row r="673" spans="7:8" x14ac:dyDescent="0.2">
      <c r="G673" s="14"/>
      <c r="H673" s="14"/>
    </row>
    <row r="674" spans="7:8" x14ac:dyDescent="0.2">
      <c r="G674" s="14"/>
      <c r="H674" s="14"/>
    </row>
    <row r="675" spans="7:8" x14ac:dyDescent="0.2">
      <c r="G675" s="14"/>
      <c r="H675" s="14"/>
    </row>
    <row r="676" spans="7:8" x14ac:dyDescent="0.2">
      <c r="G676" s="14"/>
      <c r="H676" s="14"/>
    </row>
    <row r="677" spans="7:8" x14ac:dyDescent="0.2">
      <c r="G677" s="14"/>
      <c r="H677" s="14"/>
    </row>
    <row r="678" spans="7:8" x14ac:dyDescent="0.2">
      <c r="G678" s="14"/>
      <c r="H678" s="14"/>
    </row>
    <row r="679" spans="7:8" x14ac:dyDescent="0.2">
      <c r="G679" s="14"/>
      <c r="H679" s="14"/>
    </row>
    <row r="680" spans="7:8" x14ac:dyDescent="0.2">
      <c r="G680" s="14"/>
      <c r="H680" s="14"/>
    </row>
    <row r="681" spans="7:8" x14ac:dyDescent="0.2">
      <c r="G681" s="14"/>
      <c r="H681" s="14"/>
    </row>
    <row r="682" spans="7:8" x14ac:dyDescent="0.2">
      <c r="G682" s="14"/>
      <c r="H682" s="14"/>
    </row>
    <row r="683" spans="7:8" x14ac:dyDescent="0.2">
      <c r="G683" s="14"/>
      <c r="H683" s="14"/>
    </row>
    <row r="684" spans="7:8" x14ac:dyDescent="0.2">
      <c r="G684" s="14"/>
      <c r="H684" s="14"/>
    </row>
    <row r="685" spans="7:8" x14ac:dyDescent="0.2">
      <c r="G685" s="14"/>
      <c r="H685" s="14"/>
    </row>
    <row r="686" spans="7:8" x14ac:dyDescent="0.2">
      <c r="G686" s="14"/>
      <c r="H686" s="14"/>
    </row>
    <row r="687" spans="7:8" x14ac:dyDescent="0.2">
      <c r="G687" s="14"/>
      <c r="H687" s="14"/>
    </row>
    <row r="688" spans="7:8" x14ac:dyDescent="0.2">
      <c r="G688" s="14"/>
      <c r="H688" s="14"/>
    </row>
    <row r="689" spans="7:8" x14ac:dyDescent="0.2">
      <c r="G689" s="14"/>
      <c r="H689" s="14"/>
    </row>
    <row r="690" spans="7:8" x14ac:dyDescent="0.2">
      <c r="G690" s="14"/>
      <c r="H690" s="14"/>
    </row>
    <row r="691" spans="7:8" x14ac:dyDescent="0.2">
      <c r="G691" s="14"/>
      <c r="H691" s="14"/>
    </row>
    <row r="692" spans="7:8" x14ac:dyDescent="0.2">
      <c r="G692" s="14"/>
      <c r="H692" s="14"/>
    </row>
    <row r="693" spans="7:8" x14ac:dyDescent="0.2">
      <c r="G693" s="14"/>
      <c r="H693" s="14"/>
    </row>
    <row r="694" spans="7:8" x14ac:dyDescent="0.2">
      <c r="G694" s="14"/>
      <c r="H694" s="14"/>
    </row>
    <row r="695" spans="7:8" x14ac:dyDescent="0.2">
      <c r="G695" s="14"/>
      <c r="H695" s="14"/>
    </row>
    <row r="696" spans="7:8" x14ac:dyDescent="0.2">
      <c r="G696" s="14"/>
      <c r="H696" s="14"/>
    </row>
    <row r="697" spans="7:8" x14ac:dyDescent="0.2">
      <c r="G697" s="14"/>
      <c r="H697" s="14"/>
    </row>
    <row r="698" spans="7:8" x14ac:dyDescent="0.2">
      <c r="G698" s="14"/>
      <c r="H698" s="14"/>
    </row>
    <row r="699" spans="7:8" x14ac:dyDescent="0.2">
      <c r="G699" s="14"/>
      <c r="H699" s="14"/>
    </row>
    <row r="700" spans="7:8" x14ac:dyDescent="0.2">
      <c r="G700" s="14"/>
      <c r="H700" s="14"/>
    </row>
    <row r="701" spans="7:8" x14ac:dyDescent="0.2">
      <c r="G701" s="14"/>
      <c r="H701" s="14"/>
    </row>
    <row r="702" spans="7:8" x14ac:dyDescent="0.2">
      <c r="G702" s="14"/>
      <c r="H702" s="14"/>
    </row>
    <row r="703" spans="7:8" x14ac:dyDescent="0.2">
      <c r="G703" s="14"/>
      <c r="H703" s="14"/>
    </row>
    <row r="704" spans="7:8" x14ac:dyDescent="0.2">
      <c r="G704" s="14"/>
      <c r="H704" s="14"/>
    </row>
    <row r="705" spans="7:8" x14ac:dyDescent="0.2">
      <c r="G705" s="14"/>
      <c r="H705" s="14"/>
    </row>
    <row r="706" spans="7:8" x14ac:dyDescent="0.2">
      <c r="G706" s="14"/>
      <c r="H706" s="14"/>
    </row>
    <row r="707" spans="7:8" x14ac:dyDescent="0.2">
      <c r="G707" s="14"/>
      <c r="H707" s="14"/>
    </row>
    <row r="708" spans="7:8" x14ac:dyDescent="0.2">
      <c r="G708" s="14"/>
      <c r="H708" s="14"/>
    </row>
    <row r="709" spans="7:8" x14ac:dyDescent="0.2">
      <c r="G709" s="14"/>
      <c r="H709" s="14"/>
    </row>
    <row r="710" spans="7:8" x14ac:dyDescent="0.2">
      <c r="G710" s="14"/>
      <c r="H710" s="14"/>
    </row>
    <row r="711" spans="7:8" x14ac:dyDescent="0.2">
      <c r="G711" s="14"/>
      <c r="H711" s="14"/>
    </row>
    <row r="712" spans="7:8" x14ac:dyDescent="0.2">
      <c r="G712" s="14"/>
      <c r="H712" s="14"/>
    </row>
    <row r="713" spans="7:8" x14ac:dyDescent="0.2">
      <c r="G713" s="14"/>
      <c r="H713" s="14"/>
    </row>
    <row r="714" spans="7:8" x14ac:dyDescent="0.2">
      <c r="G714" s="14"/>
      <c r="H714" s="14"/>
    </row>
    <row r="715" spans="7:8" x14ac:dyDescent="0.2">
      <c r="G715" s="14"/>
      <c r="H715" s="14"/>
    </row>
    <row r="716" spans="7:8" x14ac:dyDescent="0.2">
      <c r="G716" s="14"/>
      <c r="H716" s="14"/>
    </row>
    <row r="717" spans="7:8" x14ac:dyDescent="0.2">
      <c r="G717" s="14"/>
      <c r="H717" s="14"/>
    </row>
    <row r="718" spans="7:8" x14ac:dyDescent="0.2">
      <c r="G718" s="14"/>
      <c r="H718" s="14"/>
    </row>
    <row r="719" spans="7:8" x14ac:dyDescent="0.2">
      <c r="G719" s="14"/>
      <c r="H719" s="14"/>
    </row>
    <row r="720" spans="7:8" x14ac:dyDescent="0.2">
      <c r="G720" s="14"/>
      <c r="H720" s="14"/>
    </row>
    <row r="721" spans="7:8" x14ac:dyDescent="0.2">
      <c r="G721" s="14"/>
      <c r="H721" s="14"/>
    </row>
    <row r="722" spans="7:8" x14ac:dyDescent="0.2">
      <c r="G722" s="14"/>
      <c r="H722" s="14"/>
    </row>
    <row r="723" spans="7:8" x14ac:dyDescent="0.2">
      <c r="G723" s="14"/>
      <c r="H723" s="14"/>
    </row>
    <row r="724" spans="7:8" x14ac:dyDescent="0.2">
      <c r="G724" s="14"/>
      <c r="H724" s="14"/>
    </row>
    <row r="725" spans="7:8" x14ac:dyDescent="0.2">
      <c r="G725" s="14"/>
      <c r="H725" s="14"/>
    </row>
    <row r="726" spans="7:8" x14ac:dyDescent="0.2">
      <c r="G726" s="14"/>
      <c r="H726" s="14"/>
    </row>
    <row r="727" spans="7:8" x14ac:dyDescent="0.2">
      <c r="G727" s="14"/>
      <c r="H727" s="14"/>
    </row>
    <row r="728" spans="7:8" x14ac:dyDescent="0.2">
      <c r="G728" s="14"/>
      <c r="H728" s="14"/>
    </row>
    <row r="729" spans="7:8" x14ac:dyDescent="0.2">
      <c r="G729" s="14"/>
      <c r="H729" s="14"/>
    </row>
    <row r="730" spans="7:8" x14ac:dyDescent="0.2">
      <c r="G730" s="14"/>
      <c r="H730" s="14"/>
    </row>
    <row r="731" spans="7:8" x14ac:dyDescent="0.2">
      <c r="G731" s="14"/>
      <c r="H731" s="14"/>
    </row>
    <row r="732" spans="7:8" x14ac:dyDescent="0.2">
      <c r="G732" s="14"/>
      <c r="H732" s="14"/>
    </row>
    <row r="733" spans="7:8" x14ac:dyDescent="0.2">
      <c r="G733" s="14"/>
      <c r="H733" s="14"/>
    </row>
    <row r="734" spans="7:8" x14ac:dyDescent="0.2">
      <c r="G734" s="14"/>
      <c r="H734" s="14"/>
    </row>
    <row r="735" spans="7:8" x14ac:dyDescent="0.2">
      <c r="G735" s="14"/>
      <c r="H735" s="14"/>
    </row>
    <row r="736" spans="7:8" x14ac:dyDescent="0.2">
      <c r="G736" s="14"/>
      <c r="H736" s="14"/>
    </row>
    <row r="737" spans="7:8" x14ac:dyDescent="0.2">
      <c r="G737" s="14"/>
      <c r="H737" s="14"/>
    </row>
    <row r="738" spans="7:8" x14ac:dyDescent="0.2">
      <c r="G738" s="14"/>
      <c r="H738" s="14"/>
    </row>
    <row r="739" spans="7:8" x14ac:dyDescent="0.2">
      <c r="G739" s="14"/>
      <c r="H739" s="14"/>
    </row>
    <row r="740" spans="7:8" x14ac:dyDescent="0.2">
      <c r="G740" s="14"/>
      <c r="H740" s="14"/>
    </row>
    <row r="741" spans="7:8" x14ac:dyDescent="0.2">
      <c r="G741" s="14"/>
      <c r="H741" s="14"/>
    </row>
    <row r="742" spans="7:8" x14ac:dyDescent="0.2">
      <c r="G742" s="14"/>
      <c r="H742" s="14"/>
    </row>
    <row r="743" spans="7:8" x14ac:dyDescent="0.2">
      <c r="G743" s="14"/>
      <c r="H743" s="14"/>
    </row>
    <row r="744" spans="7:8" x14ac:dyDescent="0.2">
      <c r="G744" s="14"/>
      <c r="H744" s="14"/>
    </row>
    <row r="745" spans="7:8" x14ac:dyDescent="0.2">
      <c r="G745" s="14"/>
      <c r="H745" s="14"/>
    </row>
    <row r="746" spans="7:8" x14ac:dyDescent="0.2">
      <c r="G746" s="14"/>
      <c r="H746" s="14"/>
    </row>
    <row r="747" spans="7:8" x14ac:dyDescent="0.2">
      <c r="G747" s="14"/>
      <c r="H747" s="14"/>
    </row>
    <row r="748" spans="7:8" x14ac:dyDescent="0.2">
      <c r="G748" s="14"/>
      <c r="H748" s="14"/>
    </row>
    <row r="749" spans="7:8" x14ac:dyDescent="0.2">
      <c r="G749" s="14"/>
      <c r="H749" s="14"/>
    </row>
    <row r="750" spans="7:8" x14ac:dyDescent="0.2">
      <c r="G750" s="14"/>
      <c r="H750" s="14"/>
    </row>
    <row r="751" spans="7:8" x14ac:dyDescent="0.2">
      <c r="G751" s="14"/>
      <c r="H751" s="14"/>
    </row>
    <row r="752" spans="7:8" x14ac:dyDescent="0.2">
      <c r="G752" s="14"/>
      <c r="H752" s="14"/>
    </row>
    <row r="753" spans="7:8" x14ac:dyDescent="0.2">
      <c r="G753" s="14"/>
      <c r="H753" s="14"/>
    </row>
    <row r="754" spans="7:8" x14ac:dyDescent="0.2">
      <c r="G754" s="14"/>
      <c r="H754" s="14"/>
    </row>
    <row r="755" spans="7:8" x14ac:dyDescent="0.2">
      <c r="G755" s="14"/>
      <c r="H755" s="14"/>
    </row>
    <row r="756" spans="7:8" x14ac:dyDescent="0.2">
      <c r="G756" s="14"/>
      <c r="H756" s="14"/>
    </row>
    <row r="757" spans="7:8" x14ac:dyDescent="0.2">
      <c r="G757" s="14"/>
      <c r="H757" s="14"/>
    </row>
    <row r="758" spans="7:8" x14ac:dyDescent="0.2">
      <c r="G758" s="14"/>
      <c r="H758" s="14"/>
    </row>
    <row r="759" spans="7:8" x14ac:dyDescent="0.2">
      <c r="G759" s="14"/>
      <c r="H759" s="14"/>
    </row>
    <row r="760" spans="7:8" x14ac:dyDescent="0.2">
      <c r="G760" s="14"/>
      <c r="H760" s="14"/>
    </row>
    <row r="761" spans="7:8" x14ac:dyDescent="0.2">
      <c r="G761" s="14"/>
      <c r="H761" s="14"/>
    </row>
    <row r="762" spans="7:8" x14ac:dyDescent="0.2">
      <c r="G762" s="14"/>
      <c r="H762" s="14"/>
    </row>
    <row r="763" spans="7:8" x14ac:dyDescent="0.2">
      <c r="G763" s="14"/>
      <c r="H763" s="14"/>
    </row>
    <row r="764" spans="7:8" x14ac:dyDescent="0.2">
      <c r="G764" s="14"/>
      <c r="H764" s="14"/>
    </row>
    <row r="765" spans="7:8" x14ac:dyDescent="0.2">
      <c r="G765" s="14"/>
      <c r="H765" s="14"/>
    </row>
    <row r="766" spans="7:8" x14ac:dyDescent="0.2">
      <c r="G766" s="14"/>
      <c r="H766" s="14"/>
    </row>
    <row r="767" spans="7:8" x14ac:dyDescent="0.2">
      <c r="G767" s="14"/>
      <c r="H767" s="14"/>
    </row>
    <row r="768" spans="7:8" x14ac:dyDescent="0.2">
      <c r="G768" s="14"/>
      <c r="H768" s="14"/>
    </row>
    <row r="769" spans="7:8" x14ac:dyDescent="0.2">
      <c r="G769" s="14"/>
      <c r="H769" s="14"/>
    </row>
    <row r="770" spans="7:8" x14ac:dyDescent="0.2">
      <c r="G770" s="14"/>
      <c r="H770" s="14"/>
    </row>
    <row r="771" spans="7:8" x14ac:dyDescent="0.2">
      <c r="G771" s="14"/>
      <c r="H771" s="14"/>
    </row>
    <row r="772" spans="7:8" x14ac:dyDescent="0.2">
      <c r="G772" s="14"/>
      <c r="H772" s="14"/>
    </row>
    <row r="773" spans="7:8" x14ac:dyDescent="0.2">
      <c r="G773" s="14"/>
      <c r="H773" s="14"/>
    </row>
    <row r="774" spans="7:8" x14ac:dyDescent="0.2">
      <c r="G774" s="14"/>
      <c r="H774" s="14"/>
    </row>
    <row r="775" spans="7:8" x14ac:dyDescent="0.2">
      <c r="G775" s="14"/>
      <c r="H775" s="14"/>
    </row>
    <row r="776" spans="7:8" x14ac:dyDescent="0.2">
      <c r="G776" s="14"/>
      <c r="H776" s="1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0481-3A54-D945-A1CA-E54D89632634}">
  <dimension ref="A1:B352"/>
  <sheetViews>
    <sheetView workbookViewId="0">
      <selection sqref="A1:B352"/>
    </sheetView>
  </sheetViews>
  <sheetFormatPr baseColWidth="10" defaultRowHeight="16" x14ac:dyDescent="0.2"/>
  <cols>
    <col min="1" max="1" width="11.5" bestFit="1" customWidth="1"/>
    <col min="2" max="2" width="29.5" bestFit="1" customWidth="1"/>
  </cols>
  <sheetData>
    <row r="1" spans="1:2" x14ac:dyDescent="0.2">
      <c r="A1" s="11" t="s">
        <v>0</v>
      </c>
      <c r="B1" t="s">
        <v>368</v>
      </c>
    </row>
    <row r="2" spans="1:2" x14ac:dyDescent="0.2">
      <c r="A2" s="7">
        <v>43021</v>
      </c>
      <c r="B2" s="12">
        <v>380</v>
      </c>
    </row>
    <row r="3" spans="1:2" x14ac:dyDescent="0.2">
      <c r="A3" s="7">
        <v>43026</v>
      </c>
      <c r="B3" s="12">
        <v>380</v>
      </c>
    </row>
    <row r="4" spans="1:2" x14ac:dyDescent="0.2">
      <c r="A4" s="7">
        <v>43027</v>
      </c>
      <c r="B4" s="12">
        <v>570</v>
      </c>
    </row>
    <row r="5" spans="1:2" x14ac:dyDescent="0.2">
      <c r="A5" s="7">
        <v>43028</v>
      </c>
      <c r="B5" s="12">
        <v>-1030</v>
      </c>
    </row>
    <row r="6" spans="1:2" x14ac:dyDescent="0.2">
      <c r="A6" s="7">
        <v>43031</v>
      </c>
      <c r="B6" s="12">
        <v>230</v>
      </c>
    </row>
    <row r="7" spans="1:2" x14ac:dyDescent="0.2">
      <c r="A7" s="7">
        <v>43032</v>
      </c>
      <c r="B7" s="12">
        <v>20</v>
      </c>
    </row>
    <row r="8" spans="1:2" x14ac:dyDescent="0.2">
      <c r="A8" s="7">
        <v>43035</v>
      </c>
      <c r="B8" s="12">
        <v>-10</v>
      </c>
    </row>
    <row r="9" spans="1:2" x14ac:dyDescent="0.2">
      <c r="A9" s="7">
        <v>43041</v>
      </c>
      <c r="B9" s="12">
        <v>700</v>
      </c>
    </row>
    <row r="10" spans="1:2" x14ac:dyDescent="0.2">
      <c r="A10" s="7">
        <v>43042</v>
      </c>
      <c r="B10" s="12">
        <v>-800</v>
      </c>
    </row>
    <row r="11" spans="1:2" x14ac:dyDescent="0.2">
      <c r="A11" s="7">
        <v>43046</v>
      </c>
      <c r="B11" s="12">
        <v>240</v>
      </c>
    </row>
    <row r="12" spans="1:2" x14ac:dyDescent="0.2">
      <c r="A12" s="7">
        <v>43049</v>
      </c>
      <c r="B12" s="12">
        <v>980</v>
      </c>
    </row>
    <row r="13" spans="1:2" x14ac:dyDescent="0.2">
      <c r="A13" s="7">
        <v>43053</v>
      </c>
      <c r="B13" s="12">
        <v>-620</v>
      </c>
    </row>
    <row r="14" spans="1:2" x14ac:dyDescent="0.2">
      <c r="A14" s="7">
        <v>43055</v>
      </c>
      <c r="B14" s="12">
        <v>-920</v>
      </c>
    </row>
    <row r="15" spans="1:2" x14ac:dyDescent="0.2">
      <c r="A15" s="7">
        <v>43056</v>
      </c>
      <c r="B15" s="12">
        <v>250</v>
      </c>
    </row>
    <row r="16" spans="1:2" x14ac:dyDescent="0.2">
      <c r="A16" s="7">
        <v>43061</v>
      </c>
      <c r="B16" s="12">
        <v>550</v>
      </c>
    </row>
    <row r="17" spans="1:2" x14ac:dyDescent="0.2">
      <c r="A17" s="7">
        <v>43069</v>
      </c>
      <c r="B17" s="12">
        <v>740</v>
      </c>
    </row>
    <row r="18" spans="1:2" x14ac:dyDescent="0.2">
      <c r="A18" s="7">
        <v>43070</v>
      </c>
      <c r="B18" s="12">
        <v>-1110</v>
      </c>
    </row>
    <row r="19" spans="1:2" x14ac:dyDescent="0.2">
      <c r="A19" s="7">
        <v>43073</v>
      </c>
      <c r="B19" s="12">
        <v>-520</v>
      </c>
    </row>
    <row r="20" spans="1:2" x14ac:dyDescent="0.2">
      <c r="A20" s="7">
        <v>43077</v>
      </c>
      <c r="B20" s="12">
        <v>690</v>
      </c>
    </row>
    <row r="21" spans="1:2" x14ac:dyDescent="0.2">
      <c r="A21" s="7">
        <v>43080</v>
      </c>
      <c r="B21" s="12">
        <v>60</v>
      </c>
    </row>
    <row r="22" spans="1:2" x14ac:dyDescent="0.2">
      <c r="A22" s="7">
        <v>43081</v>
      </c>
      <c r="B22" s="12">
        <v>-320</v>
      </c>
    </row>
    <row r="23" spans="1:2" x14ac:dyDescent="0.2">
      <c r="A23" s="7">
        <v>43083</v>
      </c>
      <c r="B23" s="12">
        <v>410</v>
      </c>
    </row>
    <row r="24" spans="1:2" x14ac:dyDescent="0.2">
      <c r="A24" s="7">
        <v>43084</v>
      </c>
      <c r="B24" s="12">
        <v>-640</v>
      </c>
    </row>
    <row r="25" spans="1:2" x14ac:dyDescent="0.2">
      <c r="A25" s="7">
        <v>43091</v>
      </c>
      <c r="B25" s="12">
        <v>510</v>
      </c>
    </row>
    <row r="26" spans="1:2" x14ac:dyDescent="0.2">
      <c r="A26" s="7">
        <v>43095</v>
      </c>
      <c r="B26" s="12">
        <v>40</v>
      </c>
    </row>
    <row r="27" spans="1:2" x14ac:dyDescent="0.2">
      <c r="A27" s="7">
        <v>43098</v>
      </c>
      <c r="B27" s="12">
        <v>-700</v>
      </c>
    </row>
    <row r="28" spans="1:2" x14ac:dyDescent="0.2">
      <c r="A28" s="7">
        <v>43103</v>
      </c>
      <c r="B28" s="12">
        <v>540</v>
      </c>
    </row>
    <row r="29" spans="1:2" x14ac:dyDescent="0.2">
      <c r="A29" s="7">
        <v>43105</v>
      </c>
      <c r="B29" s="12">
        <v>-620</v>
      </c>
    </row>
    <row r="30" spans="1:2" x14ac:dyDescent="0.2">
      <c r="A30" s="7">
        <v>43112</v>
      </c>
      <c r="B30" s="12">
        <v>460</v>
      </c>
    </row>
    <row r="31" spans="1:2" x14ac:dyDescent="0.2">
      <c r="A31" s="7">
        <v>43123</v>
      </c>
      <c r="B31" s="12">
        <v>-290</v>
      </c>
    </row>
    <row r="32" spans="1:2" x14ac:dyDescent="0.2">
      <c r="A32" s="7">
        <v>43124</v>
      </c>
      <c r="B32" s="12">
        <v>390</v>
      </c>
    </row>
    <row r="33" spans="1:2" x14ac:dyDescent="0.2">
      <c r="A33" s="7">
        <v>43125</v>
      </c>
      <c r="B33" s="12">
        <v>200</v>
      </c>
    </row>
    <row r="34" spans="1:2" x14ac:dyDescent="0.2">
      <c r="A34" s="7">
        <v>43126</v>
      </c>
      <c r="B34" s="12">
        <v>-750</v>
      </c>
    </row>
    <row r="35" spans="1:2" x14ac:dyDescent="0.2">
      <c r="A35" s="7">
        <v>43132</v>
      </c>
      <c r="B35" s="12">
        <v>450</v>
      </c>
    </row>
    <row r="36" spans="1:2" x14ac:dyDescent="0.2">
      <c r="A36" s="7">
        <v>43140</v>
      </c>
      <c r="B36" s="12">
        <v>-40</v>
      </c>
    </row>
    <row r="37" spans="1:2" x14ac:dyDescent="0.2">
      <c r="A37" s="7">
        <v>43146</v>
      </c>
      <c r="B37" s="12">
        <v>-220</v>
      </c>
    </row>
    <row r="38" spans="1:2" x14ac:dyDescent="0.2">
      <c r="A38" s="7">
        <v>43147</v>
      </c>
      <c r="B38" s="12">
        <v>30</v>
      </c>
    </row>
    <row r="39" spans="1:2" x14ac:dyDescent="0.2">
      <c r="A39" s="7">
        <v>43152</v>
      </c>
      <c r="B39" s="12">
        <v>80</v>
      </c>
    </row>
    <row r="40" spans="1:2" x14ac:dyDescent="0.2">
      <c r="A40" s="7">
        <v>43153</v>
      </c>
      <c r="B40" s="12">
        <v>-90</v>
      </c>
    </row>
    <row r="41" spans="1:2" x14ac:dyDescent="0.2">
      <c r="A41" s="7">
        <v>43161</v>
      </c>
      <c r="B41" s="12">
        <v>960</v>
      </c>
    </row>
    <row r="42" spans="1:2" x14ac:dyDescent="0.2">
      <c r="A42" s="7">
        <v>43164</v>
      </c>
      <c r="B42" s="12">
        <v>-430</v>
      </c>
    </row>
    <row r="43" spans="1:2" x14ac:dyDescent="0.2">
      <c r="A43" s="7">
        <v>43166</v>
      </c>
      <c r="B43" s="12">
        <v>-230</v>
      </c>
    </row>
    <row r="44" spans="1:2" x14ac:dyDescent="0.2">
      <c r="A44" s="7">
        <v>43168</v>
      </c>
      <c r="B44" s="12">
        <v>200</v>
      </c>
    </row>
    <row r="45" spans="1:2" x14ac:dyDescent="0.2">
      <c r="A45" s="7">
        <v>43172</v>
      </c>
      <c r="B45" s="12">
        <v>-500</v>
      </c>
    </row>
    <row r="46" spans="1:2" x14ac:dyDescent="0.2">
      <c r="A46" s="7">
        <v>43173</v>
      </c>
      <c r="B46" s="12">
        <v>500</v>
      </c>
    </row>
    <row r="47" spans="1:2" x14ac:dyDescent="0.2">
      <c r="A47" s="7">
        <v>43174</v>
      </c>
      <c r="B47" s="12">
        <v>-160</v>
      </c>
    </row>
    <row r="48" spans="1:2" x14ac:dyDescent="0.2">
      <c r="A48" s="7">
        <v>43175</v>
      </c>
      <c r="B48" s="12">
        <v>290</v>
      </c>
    </row>
    <row r="49" spans="1:2" x14ac:dyDescent="0.2">
      <c r="A49" s="7">
        <v>43178</v>
      </c>
      <c r="B49" s="12">
        <v>-290</v>
      </c>
    </row>
    <row r="50" spans="1:2" x14ac:dyDescent="0.2">
      <c r="A50" s="7">
        <v>43179</v>
      </c>
      <c r="B50" s="12">
        <v>-380</v>
      </c>
    </row>
    <row r="51" spans="1:2" x14ac:dyDescent="0.2">
      <c r="A51" s="7">
        <v>43182</v>
      </c>
      <c r="B51" s="12">
        <v>770</v>
      </c>
    </row>
    <row r="52" spans="1:2" x14ac:dyDescent="0.2">
      <c r="A52" s="7">
        <v>43187</v>
      </c>
      <c r="B52" s="12">
        <v>-320</v>
      </c>
    </row>
    <row r="53" spans="1:2" x14ac:dyDescent="0.2">
      <c r="A53" s="7">
        <v>43188</v>
      </c>
      <c r="B53" s="12">
        <v>-40</v>
      </c>
    </row>
    <row r="54" spans="1:2" x14ac:dyDescent="0.2">
      <c r="A54" s="7">
        <v>43189</v>
      </c>
      <c r="B54" s="12">
        <v>530</v>
      </c>
    </row>
    <row r="55" spans="1:2" x14ac:dyDescent="0.2">
      <c r="A55" s="7">
        <v>43193</v>
      </c>
      <c r="B55" s="12">
        <v>-430</v>
      </c>
    </row>
    <row r="56" spans="1:2" x14ac:dyDescent="0.2">
      <c r="A56" s="7">
        <v>43196</v>
      </c>
      <c r="B56" s="12">
        <v>1280</v>
      </c>
    </row>
    <row r="57" spans="1:2" x14ac:dyDescent="0.2">
      <c r="A57" s="7">
        <v>43200</v>
      </c>
      <c r="B57" s="12">
        <v>-1680</v>
      </c>
    </row>
    <row r="58" spans="1:2" x14ac:dyDescent="0.2">
      <c r="A58" s="7">
        <v>43202</v>
      </c>
      <c r="B58" s="12">
        <v>380</v>
      </c>
    </row>
    <row r="59" spans="1:2" x14ac:dyDescent="0.2">
      <c r="A59" s="7">
        <v>43203</v>
      </c>
      <c r="B59" s="12">
        <v>360</v>
      </c>
    </row>
    <row r="60" spans="1:2" x14ac:dyDescent="0.2">
      <c r="A60" s="7">
        <v>43213</v>
      </c>
      <c r="B60" s="12">
        <v>470</v>
      </c>
    </row>
    <row r="61" spans="1:2" x14ac:dyDescent="0.2">
      <c r="A61" s="7">
        <v>43215</v>
      </c>
      <c r="B61" s="12">
        <v>60</v>
      </c>
    </row>
    <row r="62" spans="1:2" x14ac:dyDescent="0.2">
      <c r="A62" s="7">
        <v>43220</v>
      </c>
      <c r="B62" s="12">
        <v>920</v>
      </c>
    </row>
    <row r="63" spans="1:2" x14ac:dyDescent="0.2">
      <c r="A63" s="7">
        <v>43228</v>
      </c>
      <c r="B63" s="12">
        <v>-2130</v>
      </c>
    </row>
    <row r="64" spans="1:2" x14ac:dyDescent="0.2">
      <c r="A64" s="7">
        <v>43230</v>
      </c>
      <c r="B64" s="12">
        <v>-310</v>
      </c>
    </row>
    <row r="65" spans="1:2" x14ac:dyDescent="0.2">
      <c r="A65" s="7">
        <v>43231</v>
      </c>
      <c r="B65" s="12">
        <v>890</v>
      </c>
    </row>
    <row r="66" spans="1:2" x14ac:dyDescent="0.2">
      <c r="A66" s="7">
        <v>43234</v>
      </c>
      <c r="B66" s="12">
        <v>90</v>
      </c>
    </row>
    <row r="67" spans="1:2" x14ac:dyDescent="0.2">
      <c r="A67" s="7">
        <v>43238</v>
      </c>
      <c r="B67" s="12">
        <v>-380</v>
      </c>
    </row>
    <row r="68" spans="1:2" x14ac:dyDescent="0.2">
      <c r="A68" s="7">
        <v>43242</v>
      </c>
      <c r="B68" s="12">
        <v>50</v>
      </c>
    </row>
    <row r="69" spans="1:2" x14ac:dyDescent="0.2">
      <c r="A69" s="7">
        <v>43244</v>
      </c>
      <c r="B69" s="12">
        <v>380</v>
      </c>
    </row>
    <row r="70" spans="1:2" x14ac:dyDescent="0.2">
      <c r="A70" s="7">
        <v>43250</v>
      </c>
      <c r="B70" s="12">
        <v>-400</v>
      </c>
    </row>
    <row r="71" spans="1:2" x14ac:dyDescent="0.2">
      <c r="A71" s="7">
        <v>43252</v>
      </c>
      <c r="B71" s="12">
        <v>-90</v>
      </c>
    </row>
    <row r="72" spans="1:2" x14ac:dyDescent="0.2">
      <c r="A72" s="7">
        <v>43262</v>
      </c>
      <c r="B72" s="12">
        <v>-190</v>
      </c>
    </row>
    <row r="73" spans="1:2" x14ac:dyDescent="0.2">
      <c r="A73" s="7">
        <v>43266</v>
      </c>
      <c r="B73" s="12">
        <v>450</v>
      </c>
    </row>
    <row r="74" spans="1:2" x14ac:dyDescent="0.2">
      <c r="A74" s="7">
        <v>43269</v>
      </c>
      <c r="B74" s="12">
        <v>310</v>
      </c>
    </row>
    <row r="75" spans="1:2" x14ac:dyDescent="0.2">
      <c r="A75" s="7">
        <v>43270</v>
      </c>
      <c r="B75" s="12">
        <v>-1010</v>
      </c>
    </row>
    <row r="76" spans="1:2" x14ac:dyDescent="0.2">
      <c r="A76" s="7">
        <v>43273</v>
      </c>
      <c r="B76" s="12">
        <v>1000</v>
      </c>
    </row>
    <row r="77" spans="1:2" x14ac:dyDescent="0.2">
      <c r="A77" s="7">
        <v>43276</v>
      </c>
      <c r="B77" s="12">
        <v>-170</v>
      </c>
    </row>
    <row r="78" spans="1:2" x14ac:dyDescent="0.2">
      <c r="A78" s="7">
        <v>43280</v>
      </c>
      <c r="B78" s="12">
        <v>-410</v>
      </c>
    </row>
    <row r="79" spans="1:2" x14ac:dyDescent="0.2">
      <c r="A79" s="7">
        <v>43283</v>
      </c>
      <c r="B79" s="12">
        <v>-380</v>
      </c>
    </row>
    <row r="80" spans="1:2" x14ac:dyDescent="0.2">
      <c r="A80" s="7">
        <v>43287</v>
      </c>
      <c r="B80" s="12">
        <v>440</v>
      </c>
    </row>
    <row r="81" spans="1:2" x14ac:dyDescent="0.2">
      <c r="A81" s="7">
        <v>43294</v>
      </c>
      <c r="B81" s="12">
        <v>90</v>
      </c>
    </row>
    <row r="82" spans="1:2" x14ac:dyDescent="0.2">
      <c r="A82" s="7">
        <v>43299</v>
      </c>
      <c r="B82" s="12">
        <v>170</v>
      </c>
    </row>
    <row r="83" spans="1:2" x14ac:dyDescent="0.2">
      <c r="A83" s="7">
        <v>43307</v>
      </c>
      <c r="B83" s="12">
        <v>-600</v>
      </c>
    </row>
    <row r="84" spans="1:2" x14ac:dyDescent="0.2">
      <c r="A84" s="7">
        <v>43308</v>
      </c>
      <c r="B84" s="12">
        <v>610</v>
      </c>
    </row>
    <row r="85" spans="1:2" x14ac:dyDescent="0.2">
      <c r="A85" s="7">
        <v>43311</v>
      </c>
      <c r="B85" s="12">
        <v>-10</v>
      </c>
    </row>
    <row r="86" spans="1:2" x14ac:dyDescent="0.2">
      <c r="A86" s="7">
        <v>43313</v>
      </c>
      <c r="B86" s="12">
        <v>900</v>
      </c>
    </row>
    <row r="87" spans="1:2" x14ac:dyDescent="0.2">
      <c r="A87" s="7">
        <v>43314</v>
      </c>
      <c r="B87" s="12">
        <v>-680</v>
      </c>
    </row>
    <row r="88" spans="1:2" x14ac:dyDescent="0.2">
      <c r="A88" s="7">
        <v>43315</v>
      </c>
      <c r="B88" s="12">
        <v>-910</v>
      </c>
    </row>
    <row r="89" spans="1:2" x14ac:dyDescent="0.2">
      <c r="A89" s="7">
        <v>43318</v>
      </c>
      <c r="B89" s="12">
        <v>60</v>
      </c>
    </row>
    <row r="90" spans="1:2" x14ac:dyDescent="0.2">
      <c r="A90" s="7">
        <v>43319</v>
      </c>
      <c r="B90" s="12">
        <v>-160</v>
      </c>
    </row>
    <row r="91" spans="1:2" x14ac:dyDescent="0.2">
      <c r="A91" s="7">
        <v>43322</v>
      </c>
      <c r="B91" s="12">
        <v>530</v>
      </c>
    </row>
    <row r="92" spans="1:2" x14ac:dyDescent="0.2">
      <c r="A92" s="7">
        <v>43326</v>
      </c>
      <c r="B92" s="12">
        <v>610</v>
      </c>
    </row>
    <row r="93" spans="1:2" x14ac:dyDescent="0.2">
      <c r="A93" s="7">
        <v>43327</v>
      </c>
      <c r="B93" s="12">
        <v>-1070</v>
      </c>
    </row>
    <row r="94" spans="1:2" x14ac:dyDescent="0.2">
      <c r="A94" s="7">
        <v>43328</v>
      </c>
      <c r="B94" s="12">
        <v>190</v>
      </c>
    </row>
    <row r="95" spans="1:2" x14ac:dyDescent="0.2">
      <c r="A95" s="7">
        <v>43329</v>
      </c>
      <c r="B95" s="12">
        <v>1150</v>
      </c>
    </row>
    <row r="96" spans="1:2" x14ac:dyDescent="0.2">
      <c r="A96" s="7">
        <v>43332</v>
      </c>
      <c r="B96" s="12">
        <v>-1320</v>
      </c>
    </row>
    <row r="97" spans="1:2" x14ac:dyDescent="0.2">
      <c r="A97" s="7">
        <v>43333</v>
      </c>
      <c r="B97" s="12">
        <v>340</v>
      </c>
    </row>
    <row r="98" spans="1:2" x14ac:dyDescent="0.2">
      <c r="A98" s="7">
        <v>43334</v>
      </c>
      <c r="B98" s="12">
        <v>-490</v>
      </c>
    </row>
    <row r="99" spans="1:2" x14ac:dyDescent="0.2">
      <c r="A99" s="7">
        <v>43340</v>
      </c>
      <c r="B99" s="12">
        <v>310</v>
      </c>
    </row>
    <row r="100" spans="1:2" x14ac:dyDescent="0.2">
      <c r="A100" s="7">
        <v>43341</v>
      </c>
      <c r="B100" s="12">
        <v>110</v>
      </c>
    </row>
    <row r="101" spans="1:2" x14ac:dyDescent="0.2">
      <c r="A101" s="7">
        <v>43343</v>
      </c>
      <c r="B101" s="12">
        <v>-300</v>
      </c>
    </row>
    <row r="102" spans="1:2" x14ac:dyDescent="0.2">
      <c r="A102" s="7">
        <v>43346</v>
      </c>
      <c r="B102" s="12">
        <v>700</v>
      </c>
    </row>
    <row r="103" spans="1:2" x14ac:dyDescent="0.2">
      <c r="A103" s="7">
        <v>43347</v>
      </c>
      <c r="B103" s="12">
        <v>-580</v>
      </c>
    </row>
    <row r="104" spans="1:2" x14ac:dyDescent="0.2">
      <c r="A104" s="7">
        <v>43348</v>
      </c>
      <c r="B104" s="12">
        <v>500</v>
      </c>
    </row>
    <row r="105" spans="1:2" x14ac:dyDescent="0.2">
      <c r="A105" s="7">
        <v>43349</v>
      </c>
      <c r="B105" s="12">
        <v>0</v>
      </c>
    </row>
    <row r="106" spans="1:2" x14ac:dyDescent="0.2">
      <c r="A106" s="7">
        <v>43350</v>
      </c>
      <c r="B106" s="12">
        <v>80</v>
      </c>
    </row>
    <row r="107" spans="1:2" x14ac:dyDescent="0.2">
      <c r="A107" s="7">
        <v>43355</v>
      </c>
      <c r="B107" s="12">
        <v>690</v>
      </c>
    </row>
    <row r="108" spans="1:2" x14ac:dyDescent="0.2">
      <c r="A108" s="7">
        <v>43357</v>
      </c>
      <c r="B108" s="12">
        <v>-1060</v>
      </c>
    </row>
    <row r="109" spans="1:2" x14ac:dyDescent="0.2">
      <c r="A109" s="7">
        <v>43360</v>
      </c>
      <c r="B109" s="12">
        <v>0</v>
      </c>
    </row>
    <row r="110" spans="1:2" x14ac:dyDescent="0.2">
      <c r="A110" s="7">
        <v>43361</v>
      </c>
      <c r="B110" s="12">
        <v>400</v>
      </c>
    </row>
    <row r="111" spans="1:2" x14ac:dyDescent="0.2">
      <c r="A111" s="7">
        <v>43364</v>
      </c>
      <c r="B111" s="12">
        <v>640</v>
      </c>
    </row>
    <row r="112" spans="1:2" x14ac:dyDescent="0.2">
      <c r="A112" s="7">
        <v>43367</v>
      </c>
      <c r="B112" s="12">
        <v>-1300</v>
      </c>
    </row>
    <row r="113" spans="1:2" x14ac:dyDescent="0.2">
      <c r="A113" s="7">
        <v>43368</v>
      </c>
      <c r="B113" s="12">
        <v>60</v>
      </c>
    </row>
    <row r="114" spans="1:2" x14ac:dyDescent="0.2">
      <c r="A114" s="7">
        <v>43371</v>
      </c>
      <c r="B114" s="12">
        <v>850</v>
      </c>
    </row>
    <row r="115" spans="1:2" x14ac:dyDescent="0.2">
      <c r="A115" s="7">
        <v>43378</v>
      </c>
      <c r="B115" s="12">
        <v>-900</v>
      </c>
    </row>
    <row r="116" spans="1:2" x14ac:dyDescent="0.2">
      <c r="A116" s="7">
        <v>43382</v>
      </c>
      <c r="B116" s="12">
        <v>50</v>
      </c>
    </row>
    <row r="117" spans="1:2" x14ac:dyDescent="0.2">
      <c r="A117" s="7">
        <v>43383</v>
      </c>
      <c r="B117" s="12">
        <v>-20</v>
      </c>
    </row>
    <row r="118" spans="1:2" x14ac:dyDescent="0.2">
      <c r="A118" s="7">
        <v>43384</v>
      </c>
      <c r="B118" s="12">
        <v>540</v>
      </c>
    </row>
    <row r="119" spans="1:2" x14ac:dyDescent="0.2">
      <c r="A119" s="7">
        <v>43385</v>
      </c>
      <c r="B119" s="12">
        <v>-20</v>
      </c>
    </row>
    <row r="120" spans="1:2" x14ac:dyDescent="0.2">
      <c r="A120" s="7">
        <v>43388</v>
      </c>
      <c r="B120" s="12">
        <v>80</v>
      </c>
    </row>
    <row r="121" spans="1:2" x14ac:dyDescent="0.2">
      <c r="A121" s="7">
        <v>43392</v>
      </c>
      <c r="B121" s="12">
        <v>-640</v>
      </c>
    </row>
    <row r="122" spans="1:2" x14ac:dyDescent="0.2">
      <c r="A122" s="7">
        <v>43397</v>
      </c>
      <c r="B122" s="12">
        <v>370</v>
      </c>
    </row>
    <row r="123" spans="1:2" x14ac:dyDescent="0.2">
      <c r="A123" s="7">
        <v>43399</v>
      </c>
      <c r="B123" s="12">
        <v>-340</v>
      </c>
    </row>
    <row r="124" spans="1:2" x14ac:dyDescent="0.2">
      <c r="A124" s="7">
        <v>43402</v>
      </c>
      <c r="B124" s="12">
        <v>720</v>
      </c>
    </row>
    <row r="125" spans="1:2" x14ac:dyDescent="0.2">
      <c r="A125" s="7">
        <v>43403</v>
      </c>
      <c r="B125" s="12">
        <v>-180</v>
      </c>
    </row>
    <row r="126" spans="1:2" x14ac:dyDescent="0.2">
      <c r="A126" s="7">
        <v>43406</v>
      </c>
      <c r="B126" s="12">
        <v>410</v>
      </c>
    </row>
    <row r="127" spans="1:2" x14ac:dyDescent="0.2">
      <c r="A127" s="7">
        <v>43410</v>
      </c>
      <c r="B127" s="12">
        <v>610</v>
      </c>
    </row>
    <row r="128" spans="1:2" x14ac:dyDescent="0.2">
      <c r="A128" s="7">
        <v>43412</v>
      </c>
      <c r="B128" s="12">
        <v>690</v>
      </c>
    </row>
    <row r="129" spans="1:2" x14ac:dyDescent="0.2">
      <c r="A129" s="7">
        <v>43413</v>
      </c>
      <c r="B129" s="12">
        <v>-730</v>
      </c>
    </row>
    <row r="130" spans="1:2" x14ac:dyDescent="0.2">
      <c r="A130" s="7">
        <v>43420</v>
      </c>
      <c r="B130" s="12">
        <v>-710</v>
      </c>
    </row>
    <row r="131" spans="1:2" x14ac:dyDescent="0.2">
      <c r="A131" s="7">
        <v>43423</v>
      </c>
      <c r="B131" s="12">
        <v>-710</v>
      </c>
    </row>
    <row r="132" spans="1:2" x14ac:dyDescent="0.2">
      <c r="A132" s="7">
        <v>43426</v>
      </c>
      <c r="B132" s="12">
        <v>750</v>
      </c>
    </row>
    <row r="133" spans="1:2" x14ac:dyDescent="0.2">
      <c r="A133" s="7">
        <v>43431</v>
      </c>
      <c r="B133" s="12">
        <v>170</v>
      </c>
    </row>
    <row r="134" spans="1:2" x14ac:dyDescent="0.2">
      <c r="A134" s="7">
        <v>43433</v>
      </c>
      <c r="B134" s="12">
        <v>-120</v>
      </c>
    </row>
    <row r="135" spans="1:2" x14ac:dyDescent="0.2">
      <c r="A135" s="7">
        <v>43434</v>
      </c>
      <c r="B135" s="12">
        <v>90</v>
      </c>
    </row>
    <row r="136" spans="1:2" x14ac:dyDescent="0.2">
      <c r="A136" s="7">
        <v>43438</v>
      </c>
      <c r="B136" s="12">
        <v>-1190</v>
      </c>
    </row>
    <row r="137" spans="1:2" x14ac:dyDescent="0.2">
      <c r="A137" s="7">
        <v>43440</v>
      </c>
      <c r="B137" s="12">
        <v>190</v>
      </c>
    </row>
    <row r="138" spans="1:2" x14ac:dyDescent="0.2">
      <c r="A138" s="7">
        <v>43441</v>
      </c>
      <c r="B138" s="12">
        <v>570</v>
      </c>
    </row>
    <row r="139" spans="1:2" x14ac:dyDescent="0.2">
      <c r="A139" s="7">
        <v>43445</v>
      </c>
      <c r="B139" s="12">
        <v>100</v>
      </c>
    </row>
    <row r="140" spans="1:2" x14ac:dyDescent="0.2">
      <c r="A140" s="7">
        <v>43448</v>
      </c>
      <c r="B140" s="12">
        <v>-310</v>
      </c>
    </row>
    <row r="141" spans="1:2" x14ac:dyDescent="0.2">
      <c r="A141" s="7">
        <v>43452</v>
      </c>
      <c r="B141" s="12">
        <v>580</v>
      </c>
    </row>
    <row r="142" spans="1:2" x14ac:dyDescent="0.2">
      <c r="A142" s="7">
        <v>43453</v>
      </c>
      <c r="B142" s="12">
        <v>720</v>
      </c>
    </row>
    <row r="143" spans="1:2" x14ac:dyDescent="0.2">
      <c r="A143" s="7">
        <v>43455</v>
      </c>
      <c r="B143" s="12">
        <v>-230</v>
      </c>
    </row>
    <row r="144" spans="1:2" x14ac:dyDescent="0.2">
      <c r="A144" s="7">
        <v>43460</v>
      </c>
      <c r="B144" s="12">
        <v>-1560</v>
      </c>
    </row>
    <row r="145" spans="1:2" x14ac:dyDescent="0.2">
      <c r="A145" s="7">
        <v>43468</v>
      </c>
      <c r="B145" s="12">
        <v>250</v>
      </c>
    </row>
    <row r="146" spans="1:2" x14ac:dyDescent="0.2">
      <c r="A146" s="7">
        <v>43474</v>
      </c>
      <c r="B146" s="12">
        <v>50</v>
      </c>
    </row>
    <row r="147" spans="1:2" x14ac:dyDescent="0.2">
      <c r="A147" s="7">
        <v>43476</v>
      </c>
      <c r="B147" s="12">
        <v>-110</v>
      </c>
    </row>
    <row r="148" spans="1:2" x14ac:dyDescent="0.2">
      <c r="A148" s="7">
        <v>43479</v>
      </c>
      <c r="B148" s="12">
        <v>230</v>
      </c>
    </row>
    <row r="149" spans="1:2" x14ac:dyDescent="0.2">
      <c r="A149" s="7">
        <v>43480</v>
      </c>
      <c r="B149" s="12">
        <v>-270</v>
      </c>
    </row>
    <row r="150" spans="1:2" x14ac:dyDescent="0.2">
      <c r="A150" s="7">
        <v>43481</v>
      </c>
      <c r="B150" s="12">
        <v>910</v>
      </c>
    </row>
    <row r="151" spans="1:2" x14ac:dyDescent="0.2">
      <c r="A151" s="7">
        <v>43482</v>
      </c>
      <c r="B151" s="12">
        <v>-1080</v>
      </c>
    </row>
    <row r="152" spans="1:2" x14ac:dyDescent="0.2">
      <c r="A152" s="7">
        <v>43483</v>
      </c>
      <c r="B152" s="12">
        <v>370</v>
      </c>
    </row>
    <row r="153" spans="1:2" x14ac:dyDescent="0.2">
      <c r="A153" s="7">
        <v>43486</v>
      </c>
      <c r="B153" s="12">
        <v>50</v>
      </c>
    </row>
    <row r="154" spans="1:2" x14ac:dyDescent="0.2">
      <c r="A154" s="7">
        <v>43489</v>
      </c>
      <c r="B154" s="12">
        <v>540</v>
      </c>
    </row>
    <row r="155" spans="1:2" x14ac:dyDescent="0.2">
      <c r="A155" s="7">
        <v>43490</v>
      </c>
      <c r="B155" s="12">
        <v>-160</v>
      </c>
    </row>
    <row r="156" spans="1:2" x14ac:dyDescent="0.2">
      <c r="A156" s="7">
        <v>43494</v>
      </c>
      <c r="B156" s="12">
        <v>-310</v>
      </c>
    </row>
    <row r="157" spans="1:2" x14ac:dyDescent="0.2">
      <c r="A157" s="7">
        <v>43497</v>
      </c>
      <c r="B157" s="12">
        <v>-460</v>
      </c>
    </row>
    <row r="158" spans="1:2" x14ac:dyDescent="0.2">
      <c r="A158" s="7">
        <v>43501</v>
      </c>
      <c r="B158" s="12">
        <v>560</v>
      </c>
    </row>
    <row r="159" spans="1:2" x14ac:dyDescent="0.2">
      <c r="A159" s="7">
        <v>43503</v>
      </c>
      <c r="B159" s="12">
        <v>-500</v>
      </c>
    </row>
    <row r="160" spans="1:2" x14ac:dyDescent="0.2">
      <c r="A160" s="7">
        <v>43509</v>
      </c>
      <c r="B160" s="12">
        <v>450</v>
      </c>
    </row>
    <row r="161" spans="1:2" x14ac:dyDescent="0.2">
      <c r="A161" s="7">
        <v>43511</v>
      </c>
      <c r="B161" s="12">
        <v>-480</v>
      </c>
    </row>
    <row r="162" spans="1:2" x14ac:dyDescent="0.2">
      <c r="A162" s="7">
        <v>43518</v>
      </c>
      <c r="B162" s="12">
        <v>570</v>
      </c>
    </row>
    <row r="163" spans="1:2" x14ac:dyDescent="0.2">
      <c r="A163" s="7">
        <v>43525</v>
      </c>
      <c r="B163" s="12">
        <v>-510</v>
      </c>
    </row>
    <row r="164" spans="1:2" x14ac:dyDescent="0.2">
      <c r="A164" s="7">
        <v>43530</v>
      </c>
      <c r="B164" s="12">
        <v>650</v>
      </c>
    </row>
    <row r="165" spans="1:2" x14ac:dyDescent="0.2">
      <c r="A165" s="7">
        <v>43531</v>
      </c>
      <c r="B165" s="12">
        <v>-410</v>
      </c>
    </row>
    <row r="166" spans="1:2" x14ac:dyDescent="0.2">
      <c r="A166" s="7">
        <v>43538</v>
      </c>
      <c r="B166" s="12">
        <v>-350</v>
      </c>
    </row>
    <row r="167" spans="1:2" x14ac:dyDescent="0.2">
      <c r="A167" s="7">
        <v>43539</v>
      </c>
      <c r="B167" s="12">
        <v>-40</v>
      </c>
    </row>
    <row r="168" spans="1:2" x14ac:dyDescent="0.2">
      <c r="A168" s="7">
        <v>43542</v>
      </c>
      <c r="B168" s="12">
        <v>130</v>
      </c>
    </row>
    <row r="169" spans="1:2" x14ac:dyDescent="0.2">
      <c r="A169" s="7">
        <v>43544</v>
      </c>
      <c r="B169" s="12">
        <v>300</v>
      </c>
    </row>
    <row r="170" spans="1:2" x14ac:dyDescent="0.2">
      <c r="A170" s="7">
        <v>43546</v>
      </c>
      <c r="B170" s="12">
        <v>570</v>
      </c>
    </row>
    <row r="171" spans="1:2" x14ac:dyDescent="0.2">
      <c r="A171" s="7">
        <v>43550</v>
      </c>
      <c r="B171" s="12">
        <v>40</v>
      </c>
    </row>
    <row r="172" spans="1:2" x14ac:dyDescent="0.2">
      <c r="A172" s="7">
        <v>43551</v>
      </c>
      <c r="B172" s="12">
        <v>-300</v>
      </c>
    </row>
    <row r="173" spans="1:2" x14ac:dyDescent="0.2">
      <c r="A173" s="7">
        <v>43553</v>
      </c>
      <c r="B173" s="12">
        <v>-400</v>
      </c>
    </row>
    <row r="174" spans="1:2" x14ac:dyDescent="0.2">
      <c r="A174" s="7">
        <v>43557</v>
      </c>
      <c r="B174" s="12">
        <v>220</v>
      </c>
    </row>
    <row r="175" spans="1:2" x14ac:dyDescent="0.2">
      <c r="A175" s="7">
        <v>43559</v>
      </c>
      <c r="B175" s="12">
        <v>-480</v>
      </c>
    </row>
    <row r="176" spans="1:2" x14ac:dyDescent="0.2">
      <c r="A176" s="7">
        <v>43560</v>
      </c>
      <c r="B176" s="12">
        <v>-40</v>
      </c>
    </row>
    <row r="177" spans="1:2" x14ac:dyDescent="0.2">
      <c r="A177" s="7">
        <v>43564</v>
      </c>
      <c r="B177" s="12">
        <v>10</v>
      </c>
    </row>
    <row r="178" spans="1:2" x14ac:dyDescent="0.2">
      <c r="A178" s="7">
        <v>43565</v>
      </c>
      <c r="B178" s="12">
        <v>370</v>
      </c>
    </row>
    <row r="179" spans="1:2" x14ac:dyDescent="0.2">
      <c r="A179" s="7">
        <v>43567</v>
      </c>
      <c r="B179" s="12">
        <v>0</v>
      </c>
    </row>
    <row r="180" spans="1:2" x14ac:dyDescent="0.2">
      <c r="A180" s="7">
        <v>43570</v>
      </c>
      <c r="B180" s="12">
        <v>670</v>
      </c>
    </row>
    <row r="181" spans="1:2" x14ac:dyDescent="0.2">
      <c r="A181" s="7">
        <v>43572</v>
      </c>
      <c r="B181" s="12">
        <v>-1120</v>
      </c>
    </row>
    <row r="182" spans="1:2" x14ac:dyDescent="0.2">
      <c r="A182" s="7">
        <v>43574</v>
      </c>
      <c r="B182" s="12">
        <v>510</v>
      </c>
    </row>
    <row r="183" spans="1:2" x14ac:dyDescent="0.2">
      <c r="A183" s="7">
        <v>43578</v>
      </c>
      <c r="B183" s="12">
        <v>660</v>
      </c>
    </row>
    <row r="184" spans="1:2" x14ac:dyDescent="0.2">
      <c r="A184" s="7">
        <v>43579</v>
      </c>
      <c r="B184" s="12">
        <v>-940</v>
      </c>
    </row>
    <row r="185" spans="1:2" x14ac:dyDescent="0.2">
      <c r="A185" s="7">
        <v>43581</v>
      </c>
      <c r="B185" s="12">
        <v>590</v>
      </c>
    </row>
    <row r="186" spans="1:2" x14ac:dyDescent="0.2">
      <c r="A186" s="7">
        <v>43585</v>
      </c>
      <c r="B186" s="12">
        <v>-160</v>
      </c>
    </row>
    <row r="187" spans="1:2" x14ac:dyDescent="0.2">
      <c r="A187" s="7">
        <v>43587</v>
      </c>
      <c r="B187" s="12">
        <v>220</v>
      </c>
    </row>
    <row r="188" spans="1:2" x14ac:dyDescent="0.2">
      <c r="A188" s="7">
        <v>43588</v>
      </c>
      <c r="B188" s="12">
        <v>-360</v>
      </c>
    </row>
    <row r="189" spans="1:2" x14ac:dyDescent="0.2">
      <c r="A189" s="7">
        <v>43593</v>
      </c>
      <c r="B189" s="12">
        <v>140</v>
      </c>
    </row>
    <row r="190" spans="1:2" x14ac:dyDescent="0.2">
      <c r="A190" s="7">
        <v>43598</v>
      </c>
      <c r="B190" s="12">
        <v>140</v>
      </c>
    </row>
    <row r="191" spans="1:2" x14ac:dyDescent="0.2">
      <c r="A191" s="7">
        <v>43599</v>
      </c>
      <c r="B191" s="12">
        <v>-280</v>
      </c>
    </row>
    <row r="192" spans="1:2" x14ac:dyDescent="0.2">
      <c r="A192" s="7">
        <v>43600</v>
      </c>
      <c r="B192" s="12">
        <v>-230</v>
      </c>
    </row>
    <row r="193" spans="1:2" x14ac:dyDescent="0.2">
      <c r="A193" s="7">
        <v>43601</v>
      </c>
      <c r="B193" s="12">
        <v>550</v>
      </c>
    </row>
    <row r="194" spans="1:2" x14ac:dyDescent="0.2">
      <c r="A194" s="7">
        <v>43605</v>
      </c>
      <c r="B194" s="12">
        <v>-660</v>
      </c>
    </row>
    <row r="195" spans="1:2" x14ac:dyDescent="0.2">
      <c r="A195" s="7">
        <v>43608</v>
      </c>
      <c r="B195" s="12">
        <v>330</v>
      </c>
    </row>
    <row r="196" spans="1:2" x14ac:dyDescent="0.2">
      <c r="A196" s="7">
        <v>43609</v>
      </c>
      <c r="B196" s="12">
        <v>400</v>
      </c>
    </row>
    <row r="197" spans="1:2" x14ac:dyDescent="0.2">
      <c r="A197" s="7">
        <v>43615</v>
      </c>
      <c r="B197" s="12">
        <v>30</v>
      </c>
    </row>
    <row r="198" spans="1:2" x14ac:dyDescent="0.2">
      <c r="A198" s="7">
        <v>43616</v>
      </c>
      <c r="B198" s="12">
        <v>-680</v>
      </c>
    </row>
    <row r="199" spans="1:2" x14ac:dyDescent="0.2">
      <c r="A199" s="7">
        <v>43621</v>
      </c>
      <c r="B199" s="12">
        <v>680</v>
      </c>
    </row>
    <row r="200" spans="1:2" x14ac:dyDescent="0.2">
      <c r="A200" s="7">
        <v>43623</v>
      </c>
      <c r="B200" s="12">
        <v>-330</v>
      </c>
    </row>
    <row r="201" spans="1:2" x14ac:dyDescent="0.2">
      <c r="A201" s="7">
        <v>43626</v>
      </c>
      <c r="B201" s="12">
        <v>380</v>
      </c>
    </row>
    <row r="202" spans="1:2" x14ac:dyDescent="0.2">
      <c r="A202" s="7">
        <v>43627</v>
      </c>
      <c r="B202" s="12">
        <v>20</v>
      </c>
    </row>
    <row r="203" spans="1:2" x14ac:dyDescent="0.2">
      <c r="A203" s="7">
        <v>43630</v>
      </c>
      <c r="B203" s="12">
        <v>-140</v>
      </c>
    </row>
    <row r="204" spans="1:2" x14ac:dyDescent="0.2">
      <c r="A204" s="7">
        <v>43637</v>
      </c>
      <c r="B204" s="12">
        <v>750</v>
      </c>
    </row>
    <row r="205" spans="1:2" x14ac:dyDescent="0.2">
      <c r="A205" s="7">
        <v>43641</v>
      </c>
      <c r="B205" s="12">
        <v>-1180</v>
      </c>
    </row>
    <row r="206" spans="1:2" x14ac:dyDescent="0.2">
      <c r="A206" s="7">
        <v>43650</v>
      </c>
      <c r="B206" s="12">
        <v>280</v>
      </c>
    </row>
    <row r="207" spans="1:2" x14ac:dyDescent="0.2">
      <c r="A207" s="7">
        <v>43654</v>
      </c>
      <c r="B207" s="12">
        <v>-80</v>
      </c>
    </row>
    <row r="208" spans="1:2" x14ac:dyDescent="0.2">
      <c r="A208" s="7">
        <v>43655</v>
      </c>
      <c r="B208" s="12">
        <v>440</v>
      </c>
    </row>
    <row r="209" spans="1:2" x14ac:dyDescent="0.2">
      <c r="A209" s="7">
        <v>43656</v>
      </c>
      <c r="B209" s="12">
        <v>-630</v>
      </c>
    </row>
    <row r="210" spans="1:2" x14ac:dyDescent="0.2">
      <c r="A210" s="7">
        <v>43658</v>
      </c>
      <c r="B210" s="12">
        <v>80</v>
      </c>
    </row>
    <row r="211" spans="1:2" x14ac:dyDescent="0.2">
      <c r="A211" s="7">
        <v>43664</v>
      </c>
      <c r="B211" s="12">
        <v>580</v>
      </c>
    </row>
    <row r="212" spans="1:2" x14ac:dyDescent="0.2">
      <c r="A212" s="7">
        <v>43665</v>
      </c>
      <c r="B212" s="12">
        <v>10</v>
      </c>
    </row>
    <row r="213" spans="1:2" x14ac:dyDescent="0.2">
      <c r="A213" s="7">
        <v>43669</v>
      </c>
      <c r="B213" s="12">
        <v>480</v>
      </c>
    </row>
    <row r="214" spans="1:2" x14ac:dyDescent="0.2">
      <c r="A214" s="7">
        <v>43676</v>
      </c>
      <c r="B214" s="12">
        <v>-1330</v>
      </c>
    </row>
    <row r="215" spans="1:2" x14ac:dyDescent="0.2">
      <c r="A215" s="7">
        <v>43685</v>
      </c>
      <c r="B215" s="12">
        <v>650</v>
      </c>
    </row>
    <row r="216" spans="1:2" x14ac:dyDescent="0.2">
      <c r="A216" s="7">
        <v>43686</v>
      </c>
      <c r="B216" s="12">
        <v>40</v>
      </c>
    </row>
    <row r="217" spans="1:2" x14ac:dyDescent="0.2">
      <c r="A217" s="7">
        <v>43696</v>
      </c>
      <c r="B217" s="12">
        <v>580</v>
      </c>
    </row>
    <row r="218" spans="1:2" x14ac:dyDescent="0.2">
      <c r="A218" s="7">
        <v>43705</v>
      </c>
      <c r="B218" s="12">
        <v>-460</v>
      </c>
    </row>
    <row r="219" spans="1:2" x14ac:dyDescent="0.2">
      <c r="A219" s="7">
        <v>43706</v>
      </c>
      <c r="B219" s="12">
        <v>-140</v>
      </c>
    </row>
    <row r="220" spans="1:2" x14ac:dyDescent="0.2">
      <c r="A220" s="7">
        <v>43707</v>
      </c>
      <c r="B220" s="12">
        <v>-40</v>
      </c>
    </row>
    <row r="221" spans="1:2" x14ac:dyDescent="0.2">
      <c r="A221" s="7">
        <v>43710</v>
      </c>
      <c r="B221" s="12">
        <v>-680</v>
      </c>
    </row>
    <row r="222" spans="1:2" x14ac:dyDescent="0.2">
      <c r="A222" s="7">
        <v>43714</v>
      </c>
      <c r="B222" s="12">
        <v>570</v>
      </c>
    </row>
    <row r="223" spans="1:2" x14ac:dyDescent="0.2">
      <c r="A223" s="7">
        <v>43721</v>
      </c>
      <c r="B223" s="12">
        <v>-130</v>
      </c>
    </row>
    <row r="224" spans="1:2" x14ac:dyDescent="0.2">
      <c r="A224" s="7">
        <v>43724</v>
      </c>
      <c r="B224" s="12">
        <v>1480</v>
      </c>
    </row>
    <row r="225" spans="1:2" x14ac:dyDescent="0.2">
      <c r="A225" s="7">
        <v>43725</v>
      </c>
      <c r="B225" s="12">
        <v>-790</v>
      </c>
    </row>
    <row r="226" spans="1:2" x14ac:dyDescent="0.2">
      <c r="A226" s="7">
        <v>43733</v>
      </c>
      <c r="B226" s="12">
        <v>-1280</v>
      </c>
    </row>
    <row r="227" spans="1:2" x14ac:dyDescent="0.2">
      <c r="A227" s="7">
        <v>43734</v>
      </c>
      <c r="B227" s="12">
        <v>580</v>
      </c>
    </row>
    <row r="228" spans="1:2" x14ac:dyDescent="0.2">
      <c r="A228" s="7">
        <v>43746</v>
      </c>
      <c r="B228" s="12">
        <v>-610</v>
      </c>
    </row>
    <row r="229" spans="1:2" x14ac:dyDescent="0.2">
      <c r="A229" s="7">
        <v>43748</v>
      </c>
      <c r="B229" s="12">
        <v>420</v>
      </c>
    </row>
    <row r="230" spans="1:2" x14ac:dyDescent="0.2">
      <c r="A230" s="7">
        <v>43749</v>
      </c>
      <c r="B230" s="12">
        <v>170</v>
      </c>
    </row>
    <row r="231" spans="1:2" x14ac:dyDescent="0.2">
      <c r="A231" s="7">
        <v>43752</v>
      </c>
      <c r="B231" s="12">
        <v>630</v>
      </c>
    </row>
    <row r="232" spans="1:2" x14ac:dyDescent="0.2">
      <c r="A232" s="7">
        <v>43753</v>
      </c>
      <c r="B232" s="12">
        <v>110</v>
      </c>
    </row>
    <row r="233" spans="1:2" x14ac:dyDescent="0.2">
      <c r="A233" s="7">
        <v>43754</v>
      </c>
      <c r="B233" s="12">
        <v>310</v>
      </c>
    </row>
    <row r="234" spans="1:2" x14ac:dyDescent="0.2">
      <c r="A234" s="7">
        <v>43756</v>
      </c>
      <c r="B234" s="12">
        <v>60</v>
      </c>
    </row>
    <row r="235" spans="1:2" x14ac:dyDescent="0.2">
      <c r="A235" s="7">
        <v>43762</v>
      </c>
      <c r="B235" s="12">
        <v>-1520</v>
      </c>
    </row>
    <row r="236" spans="1:2" x14ac:dyDescent="0.2">
      <c r="A236" s="7">
        <v>43770</v>
      </c>
      <c r="B236" s="12">
        <v>50</v>
      </c>
    </row>
    <row r="237" spans="1:2" x14ac:dyDescent="0.2">
      <c r="A237" s="7">
        <v>43775</v>
      </c>
      <c r="B237" s="12">
        <v>-130</v>
      </c>
    </row>
    <row r="238" spans="1:2" x14ac:dyDescent="0.2">
      <c r="A238" s="7">
        <v>43776</v>
      </c>
      <c r="B238" s="12">
        <v>690</v>
      </c>
    </row>
    <row r="239" spans="1:2" x14ac:dyDescent="0.2">
      <c r="A239" s="7">
        <v>43777</v>
      </c>
      <c r="B239" s="12">
        <v>920</v>
      </c>
    </row>
    <row r="240" spans="1:2" x14ac:dyDescent="0.2">
      <c r="A240" s="7">
        <v>43784</v>
      </c>
      <c r="B240" s="12">
        <v>-1550</v>
      </c>
    </row>
    <row r="241" spans="1:2" x14ac:dyDescent="0.2">
      <c r="A241" s="7">
        <v>43791</v>
      </c>
      <c r="B241" s="12">
        <v>610</v>
      </c>
    </row>
    <row r="242" spans="1:2" x14ac:dyDescent="0.2">
      <c r="A242" s="7">
        <v>43796</v>
      </c>
      <c r="B242" s="12">
        <v>370</v>
      </c>
    </row>
    <row r="243" spans="1:2" x14ac:dyDescent="0.2">
      <c r="A243" s="7">
        <v>43803</v>
      </c>
      <c r="B243" s="12">
        <v>-160</v>
      </c>
    </row>
    <row r="244" spans="1:2" x14ac:dyDescent="0.2">
      <c r="A244" s="7">
        <v>43805</v>
      </c>
      <c r="B244" s="12">
        <v>-110</v>
      </c>
    </row>
    <row r="245" spans="1:2" x14ac:dyDescent="0.2">
      <c r="A245" s="7">
        <v>43808</v>
      </c>
      <c r="B245" s="12">
        <v>-450</v>
      </c>
    </row>
    <row r="246" spans="1:2" x14ac:dyDescent="0.2">
      <c r="A246" s="7">
        <v>43811</v>
      </c>
      <c r="B246" s="12">
        <v>510</v>
      </c>
    </row>
    <row r="247" spans="1:2" x14ac:dyDescent="0.2">
      <c r="A247" s="7">
        <v>43816</v>
      </c>
      <c r="B247" s="12">
        <v>-70</v>
      </c>
    </row>
    <row r="248" spans="1:2" x14ac:dyDescent="0.2">
      <c r="A248" s="7">
        <v>43817</v>
      </c>
      <c r="B248" s="12">
        <v>-760</v>
      </c>
    </row>
    <row r="249" spans="1:2" x14ac:dyDescent="0.2">
      <c r="A249" s="7">
        <v>43818</v>
      </c>
      <c r="B249" s="12">
        <v>330</v>
      </c>
    </row>
    <row r="250" spans="1:2" x14ac:dyDescent="0.2">
      <c r="A250" s="7">
        <v>43819</v>
      </c>
      <c r="B250" s="12">
        <v>540</v>
      </c>
    </row>
    <row r="251" spans="1:2" x14ac:dyDescent="0.2">
      <c r="A251" s="7">
        <v>43823</v>
      </c>
      <c r="B251" s="12">
        <v>-80</v>
      </c>
    </row>
    <row r="252" spans="1:2" x14ac:dyDescent="0.2">
      <c r="A252" s="7">
        <v>43829</v>
      </c>
      <c r="B252" s="12">
        <v>-540</v>
      </c>
    </row>
    <row r="253" spans="1:2" x14ac:dyDescent="0.2">
      <c r="A253" s="7">
        <v>43833</v>
      </c>
      <c r="B253" s="12">
        <v>130</v>
      </c>
    </row>
    <row r="254" spans="1:2" x14ac:dyDescent="0.2">
      <c r="A254" s="7">
        <v>43836</v>
      </c>
      <c r="B254" s="12">
        <v>120</v>
      </c>
    </row>
    <row r="255" spans="1:2" x14ac:dyDescent="0.2">
      <c r="A255" s="7">
        <v>43840</v>
      </c>
      <c r="B255" s="12">
        <v>-130</v>
      </c>
    </row>
    <row r="256" spans="1:2" x14ac:dyDescent="0.2">
      <c r="A256" s="7">
        <v>43846</v>
      </c>
      <c r="B256" s="12">
        <v>160</v>
      </c>
    </row>
    <row r="257" spans="1:2" x14ac:dyDescent="0.2">
      <c r="A257" s="7">
        <v>43852</v>
      </c>
      <c r="B257" s="12">
        <v>-150</v>
      </c>
    </row>
    <row r="258" spans="1:2" x14ac:dyDescent="0.2">
      <c r="A258" s="7">
        <v>43853</v>
      </c>
      <c r="B258" s="12">
        <v>290</v>
      </c>
    </row>
    <row r="259" spans="1:2" x14ac:dyDescent="0.2">
      <c r="A259" s="7">
        <v>43854</v>
      </c>
      <c r="B259" s="12">
        <v>220</v>
      </c>
    </row>
    <row r="260" spans="1:2" x14ac:dyDescent="0.2">
      <c r="A260" s="7">
        <v>43858</v>
      </c>
      <c r="B260" s="12">
        <v>-560</v>
      </c>
    </row>
    <row r="261" spans="1:2" x14ac:dyDescent="0.2">
      <c r="A261" s="7">
        <v>43860</v>
      </c>
      <c r="B261" s="12">
        <v>-200</v>
      </c>
    </row>
    <row r="262" spans="1:2" x14ac:dyDescent="0.2">
      <c r="A262" s="7">
        <v>43861</v>
      </c>
      <c r="B262" s="12">
        <v>160</v>
      </c>
    </row>
    <row r="263" spans="1:2" x14ac:dyDescent="0.2">
      <c r="A263" s="7">
        <v>43864</v>
      </c>
      <c r="B263" s="12">
        <v>720</v>
      </c>
    </row>
    <row r="264" spans="1:2" x14ac:dyDescent="0.2">
      <c r="A264" s="7">
        <v>43865</v>
      </c>
      <c r="B264" s="12">
        <v>-610</v>
      </c>
    </row>
    <row r="265" spans="1:2" x14ac:dyDescent="0.2">
      <c r="A265" s="7">
        <v>43866</v>
      </c>
      <c r="B265" s="12">
        <v>320</v>
      </c>
    </row>
    <row r="266" spans="1:2" x14ac:dyDescent="0.2">
      <c r="A266" s="7">
        <v>43868</v>
      </c>
      <c r="B266" s="12">
        <v>-520</v>
      </c>
    </row>
    <row r="267" spans="1:2" x14ac:dyDescent="0.2">
      <c r="A267" s="7">
        <v>43871</v>
      </c>
      <c r="B267" s="12">
        <v>-290</v>
      </c>
    </row>
    <row r="268" spans="1:2" x14ac:dyDescent="0.2">
      <c r="A268" s="7">
        <v>43874</v>
      </c>
      <c r="B268" s="12">
        <v>400</v>
      </c>
    </row>
    <row r="269" spans="1:2" x14ac:dyDescent="0.2">
      <c r="A269" s="7">
        <v>43875</v>
      </c>
      <c r="B269" s="12">
        <v>650</v>
      </c>
    </row>
    <row r="270" spans="1:2" x14ac:dyDescent="0.2">
      <c r="A270" s="7">
        <v>43878</v>
      </c>
      <c r="B270" s="12">
        <v>750</v>
      </c>
    </row>
    <row r="271" spans="1:2" x14ac:dyDescent="0.2">
      <c r="A271" s="7">
        <v>43879</v>
      </c>
      <c r="B271" s="12">
        <v>380</v>
      </c>
    </row>
    <row r="272" spans="1:2" x14ac:dyDescent="0.2">
      <c r="A272" s="7">
        <v>43881</v>
      </c>
      <c r="B272" s="12">
        <v>-2250</v>
      </c>
    </row>
    <row r="273" spans="1:2" x14ac:dyDescent="0.2">
      <c r="A273" s="7">
        <v>43882</v>
      </c>
      <c r="B273" s="12">
        <v>140</v>
      </c>
    </row>
    <row r="274" spans="1:2" x14ac:dyDescent="0.2">
      <c r="A274" s="7">
        <v>43886</v>
      </c>
      <c r="B274" s="12">
        <v>-10</v>
      </c>
    </row>
    <row r="275" spans="1:2" x14ac:dyDescent="0.2">
      <c r="A275" s="7">
        <v>43887</v>
      </c>
      <c r="B275" s="12">
        <v>690</v>
      </c>
    </row>
    <row r="276" spans="1:2" x14ac:dyDescent="0.2">
      <c r="A276" s="7">
        <v>43889</v>
      </c>
      <c r="B276" s="12">
        <v>-560</v>
      </c>
    </row>
    <row r="277" spans="1:2" x14ac:dyDescent="0.2">
      <c r="A277" s="7">
        <v>43896</v>
      </c>
      <c r="B277" s="12">
        <v>710</v>
      </c>
    </row>
    <row r="278" spans="1:2" x14ac:dyDescent="0.2">
      <c r="A278" s="7">
        <v>43901</v>
      </c>
      <c r="B278" s="12">
        <v>500</v>
      </c>
    </row>
    <row r="279" spans="1:2" x14ac:dyDescent="0.2">
      <c r="A279" s="7">
        <v>43903</v>
      </c>
      <c r="B279" s="12">
        <v>-1140</v>
      </c>
    </row>
    <row r="280" spans="1:2" x14ac:dyDescent="0.2">
      <c r="A280" s="7">
        <v>43908</v>
      </c>
      <c r="B280" s="12">
        <v>120</v>
      </c>
    </row>
    <row r="281" spans="1:2" x14ac:dyDescent="0.2">
      <c r="A281" s="7">
        <v>43910</v>
      </c>
      <c r="B281" s="12">
        <v>-360</v>
      </c>
    </row>
    <row r="282" spans="1:2" x14ac:dyDescent="0.2">
      <c r="A282" s="7">
        <v>43914</v>
      </c>
      <c r="B282" s="12">
        <v>280</v>
      </c>
    </row>
    <row r="283" spans="1:2" x14ac:dyDescent="0.2">
      <c r="A283" s="7">
        <v>43915</v>
      </c>
      <c r="B283" s="12">
        <v>690</v>
      </c>
    </row>
    <row r="284" spans="1:2" x14ac:dyDescent="0.2">
      <c r="A284" s="7">
        <v>43916</v>
      </c>
      <c r="B284" s="12">
        <v>-220</v>
      </c>
    </row>
    <row r="285" spans="1:2" x14ac:dyDescent="0.2">
      <c r="A285" s="7">
        <v>43924</v>
      </c>
      <c r="B285" s="12">
        <v>-640</v>
      </c>
    </row>
    <row r="286" spans="1:2" x14ac:dyDescent="0.2">
      <c r="A286" s="7">
        <v>43927</v>
      </c>
      <c r="B286" s="12">
        <v>520</v>
      </c>
    </row>
    <row r="287" spans="1:2" x14ac:dyDescent="0.2">
      <c r="A287" s="7">
        <v>43928</v>
      </c>
      <c r="B287" s="12">
        <v>300</v>
      </c>
    </row>
    <row r="288" spans="1:2" x14ac:dyDescent="0.2">
      <c r="A288" s="7">
        <v>43929</v>
      </c>
      <c r="B288" s="12">
        <v>170</v>
      </c>
    </row>
    <row r="289" spans="1:2" x14ac:dyDescent="0.2">
      <c r="A289" s="7">
        <v>43931</v>
      </c>
      <c r="B289" s="12">
        <v>0</v>
      </c>
    </row>
    <row r="290" spans="1:2" x14ac:dyDescent="0.2">
      <c r="A290" s="7">
        <v>43934</v>
      </c>
      <c r="B290" s="12">
        <v>150</v>
      </c>
    </row>
    <row r="291" spans="1:2" x14ac:dyDescent="0.2">
      <c r="A291" s="7">
        <v>43936</v>
      </c>
      <c r="B291" s="12">
        <v>-970</v>
      </c>
    </row>
    <row r="292" spans="1:2" x14ac:dyDescent="0.2">
      <c r="A292" s="7">
        <v>43938</v>
      </c>
      <c r="B292" s="12">
        <v>-130</v>
      </c>
    </row>
    <row r="293" spans="1:2" x14ac:dyDescent="0.2">
      <c r="A293" s="7">
        <v>43942</v>
      </c>
      <c r="B293" s="12">
        <v>390</v>
      </c>
    </row>
    <row r="294" spans="1:2" x14ac:dyDescent="0.2">
      <c r="A294" s="7">
        <v>43943</v>
      </c>
      <c r="B294" s="12">
        <v>40</v>
      </c>
    </row>
    <row r="295" spans="1:2" x14ac:dyDescent="0.2">
      <c r="A295" s="7">
        <v>43944</v>
      </c>
      <c r="B295" s="12">
        <v>390</v>
      </c>
    </row>
    <row r="296" spans="1:2" x14ac:dyDescent="0.2">
      <c r="A296" s="7">
        <v>43945</v>
      </c>
      <c r="B296" s="12">
        <v>110</v>
      </c>
    </row>
    <row r="297" spans="1:2" x14ac:dyDescent="0.2">
      <c r="A297" s="7">
        <v>43948</v>
      </c>
      <c r="B297" s="12">
        <v>-220</v>
      </c>
    </row>
    <row r="298" spans="1:2" x14ac:dyDescent="0.2">
      <c r="A298" s="7">
        <v>43949</v>
      </c>
      <c r="B298" s="12">
        <v>-400</v>
      </c>
    </row>
    <row r="299" spans="1:2" x14ac:dyDescent="0.2">
      <c r="A299" s="7">
        <v>43950</v>
      </c>
      <c r="B299" s="12">
        <v>300</v>
      </c>
    </row>
    <row r="300" spans="1:2" x14ac:dyDescent="0.2">
      <c r="A300" s="7">
        <v>43951</v>
      </c>
      <c r="B300" s="12">
        <v>-650</v>
      </c>
    </row>
    <row r="301" spans="1:2" x14ac:dyDescent="0.2">
      <c r="A301" s="7">
        <v>43955</v>
      </c>
      <c r="B301" s="12">
        <v>510</v>
      </c>
    </row>
    <row r="302" spans="1:2" x14ac:dyDescent="0.2">
      <c r="A302" s="7">
        <v>43959</v>
      </c>
      <c r="B302" s="12">
        <v>-660</v>
      </c>
    </row>
    <row r="303" spans="1:2" x14ac:dyDescent="0.2">
      <c r="A303" s="7">
        <v>43966</v>
      </c>
      <c r="B303" s="12">
        <v>510</v>
      </c>
    </row>
    <row r="304" spans="1:2" x14ac:dyDescent="0.2">
      <c r="A304" s="7">
        <v>43969</v>
      </c>
      <c r="B304" s="12">
        <v>-390</v>
      </c>
    </row>
    <row r="305" spans="1:2" x14ac:dyDescent="0.2">
      <c r="A305" s="7">
        <v>43972</v>
      </c>
      <c r="B305" s="12">
        <v>1120</v>
      </c>
    </row>
    <row r="306" spans="1:2" x14ac:dyDescent="0.2">
      <c r="A306" s="7">
        <v>43973</v>
      </c>
      <c r="B306" s="12">
        <v>-790</v>
      </c>
    </row>
    <row r="307" spans="1:2" x14ac:dyDescent="0.2">
      <c r="A307" s="7">
        <v>43977</v>
      </c>
      <c r="B307" s="12">
        <v>110</v>
      </c>
    </row>
    <row r="308" spans="1:2" x14ac:dyDescent="0.2">
      <c r="A308" s="7">
        <v>43983</v>
      </c>
      <c r="B308" s="12">
        <v>-280</v>
      </c>
    </row>
    <row r="309" spans="1:2" x14ac:dyDescent="0.2">
      <c r="A309" s="7">
        <v>43985</v>
      </c>
      <c r="B309" s="12">
        <v>-70</v>
      </c>
    </row>
    <row r="310" spans="1:2" x14ac:dyDescent="0.2">
      <c r="A310" s="7">
        <v>43987</v>
      </c>
      <c r="B310" s="12">
        <v>-170</v>
      </c>
    </row>
    <row r="311" spans="1:2" x14ac:dyDescent="0.2">
      <c r="A311" s="7">
        <v>43993</v>
      </c>
      <c r="B311" s="12">
        <v>190</v>
      </c>
    </row>
    <row r="312" spans="1:2" x14ac:dyDescent="0.2">
      <c r="A312" s="7">
        <v>43997</v>
      </c>
      <c r="B312" s="12">
        <v>-240</v>
      </c>
    </row>
    <row r="313" spans="1:2" x14ac:dyDescent="0.2">
      <c r="A313" s="7">
        <v>44000</v>
      </c>
      <c r="B313" s="12">
        <v>410</v>
      </c>
    </row>
    <row r="314" spans="1:2" x14ac:dyDescent="0.2">
      <c r="A314" s="7">
        <v>44001</v>
      </c>
      <c r="B314" s="12">
        <v>630</v>
      </c>
    </row>
    <row r="315" spans="1:2" x14ac:dyDescent="0.2">
      <c r="A315" s="7">
        <v>44004</v>
      </c>
      <c r="B315" s="12">
        <v>-550</v>
      </c>
    </row>
    <row r="316" spans="1:2" x14ac:dyDescent="0.2">
      <c r="A316" s="7">
        <v>44005</v>
      </c>
      <c r="B316" s="12">
        <v>-300</v>
      </c>
    </row>
    <row r="317" spans="1:2" x14ac:dyDescent="0.2">
      <c r="A317" s="7">
        <v>44007</v>
      </c>
      <c r="B317" s="12">
        <v>290</v>
      </c>
    </row>
    <row r="318" spans="1:2" x14ac:dyDescent="0.2">
      <c r="A318" s="7">
        <v>44008</v>
      </c>
      <c r="B318" s="12">
        <v>450</v>
      </c>
    </row>
    <row r="319" spans="1:2" x14ac:dyDescent="0.2">
      <c r="A319" s="7">
        <v>44011</v>
      </c>
      <c r="B319" s="12">
        <v>-410</v>
      </c>
    </row>
    <row r="320" spans="1:2" x14ac:dyDescent="0.2">
      <c r="A320" s="7">
        <v>44012</v>
      </c>
      <c r="B320" s="12">
        <v>350</v>
      </c>
    </row>
    <row r="321" spans="1:2" x14ac:dyDescent="0.2">
      <c r="A321" s="7">
        <v>44015</v>
      </c>
      <c r="B321" s="12">
        <v>570</v>
      </c>
    </row>
    <row r="322" spans="1:2" x14ac:dyDescent="0.2">
      <c r="A322" s="7">
        <v>44018</v>
      </c>
      <c r="B322" s="12">
        <v>340</v>
      </c>
    </row>
    <row r="323" spans="1:2" x14ac:dyDescent="0.2">
      <c r="A323" s="7">
        <v>44019</v>
      </c>
      <c r="B323" s="12">
        <v>-570</v>
      </c>
    </row>
    <row r="324" spans="1:2" x14ac:dyDescent="0.2">
      <c r="A324" s="7">
        <v>44022</v>
      </c>
      <c r="B324" s="12">
        <v>-500</v>
      </c>
    </row>
    <row r="325" spans="1:2" x14ac:dyDescent="0.2">
      <c r="A325" s="7">
        <v>44025</v>
      </c>
      <c r="B325" s="12">
        <v>-540</v>
      </c>
    </row>
    <row r="326" spans="1:2" x14ac:dyDescent="0.2">
      <c r="A326" s="7">
        <v>44027</v>
      </c>
      <c r="B326" s="12">
        <v>410</v>
      </c>
    </row>
    <row r="327" spans="1:2" x14ac:dyDescent="0.2">
      <c r="A327" s="7">
        <v>44032</v>
      </c>
      <c r="B327" s="12">
        <v>200</v>
      </c>
    </row>
    <row r="328" spans="1:2" x14ac:dyDescent="0.2">
      <c r="A328" s="7">
        <v>44043</v>
      </c>
      <c r="B328" s="12">
        <v>-180</v>
      </c>
    </row>
    <row r="329" spans="1:2" x14ac:dyDescent="0.2">
      <c r="A329" s="7">
        <v>44053</v>
      </c>
      <c r="B329" s="12">
        <v>100</v>
      </c>
    </row>
    <row r="330" spans="1:2" x14ac:dyDescent="0.2">
      <c r="A330" s="7">
        <v>44054</v>
      </c>
      <c r="B330" s="12">
        <v>-390</v>
      </c>
    </row>
    <row r="331" spans="1:2" x14ac:dyDescent="0.2">
      <c r="A331" s="7">
        <v>44056</v>
      </c>
      <c r="B331" s="12">
        <v>-350</v>
      </c>
    </row>
    <row r="332" spans="1:2" x14ac:dyDescent="0.2">
      <c r="A332" s="7">
        <v>44057</v>
      </c>
      <c r="B332" s="12">
        <v>170</v>
      </c>
    </row>
    <row r="333" spans="1:2" x14ac:dyDescent="0.2">
      <c r="A333" s="7">
        <v>44060</v>
      </c>
      <c r="B333" s="12">
        <v>260</v>
      </c>
    </row>
    <row r="334" spans="1:2" x14ac:dyDescent="0.2">
      <c r="A334" s="7">
        <v>44064</v>
      </c>
      <c r="B334" s="12">
        <v>170</v>
      </c>
    </row>
    <row r="335" spans="1:2" x14ac:dyDescent="0.2">
      <c r="A335" s="7">
        <v>44069</v>
      </c>
      <c r="B335" s="12">
        <v>-500</v>
      </c>
    </row>
    <row r="336" spans="1:2" x14ac:dyDescent="0.2">
      <c r="A336" s="7">
        <v>44071</v>
      </c>
      <c r="B336" s="12">
        <v>230</v>
      </c>
    </row>
    <row r="337" spans="1:2" x14ac:dyDescent="0.2">
      <c r="A337" s="7">
        <v>44074</v>
      </c>
      <c r="B337" s="12">
        <v>380</v>
      </c>
    </row>
    <row r="338" spans="1:2" x14ac:dyDescent="0.2">
      <c r="A338" s="7">
        <v>44075</v>
      </c>
      <c r="B338" s="12">
        <v>-60</v>
      </c>
    </row>
    <row r="339" spans="1:2" x14ac:dyDescent="0.2">
      <c r="A339" s="7">
        <v>44076</v>
      </c>
      <c r="B339" s="12">
        <v>850</v>
      </c>
    </row>
    <row r="340" spans="1:2" x14ac:dyDescent="0.2">
      <c r="A340" s="7">
        <v>44077</v>
      </c>
      <c r="B340" s="12">
        <v>-1400</v>
      </c>
    </row>
    <row r="341" spans="1:2" x14ac:dyDescent="0.2">
      <c r="A341" s="7">
        <v>44078</v>
      </c>
      <c r="B341" s="12">
        <v>640</v>
      </c>
    </row>
    <row r="342" spans="1:2" x14ac:dyDescent="0.2">
      <c r="A342" s="7">
        <v>44088</v>
      </c>
      <c r="B342" s="12">
        <v>380</v>
      </c>
    </row>
    <row r="343" spans="1:2" x14ac:dyDescent="0.2">
      <c r="A343" s="7">
        <v>44092</v>
      </c>
      <c r="B343" s="12">
        <v>-290</v>
      </c>
    </row>
    <row r="344" spans="1:2" x14ac:dyDescent="0.2">
      <c r="A344" s="7">
        <v>44097</v>
      </c>
      <c r="B344" s="12">
        <v>440</v>
      </c>
    </row>
    <row r="345" spans="1:2" x14ac:dyDescent="0.2">
      <c r="A345" s="7">
        <v>44099</v>
      </c>
      <c r="B345" s="12">
        <v>-1100</v>
      </c>
    </row>
    <row r="346" spans="1:2" x14ac:dyDescent="0.2">
      <c r="A346" s="7">
        <v>44106</v>
      </c>
      <c r="B346" s="12">
        <v>-30</v>
      </c>
    </row>
    <row r="347" spans="1:2" x14ac:dyDescent="0.2">
      <c r="A347" s="7">
        <v>44113</v>
      </c>
      <c r="B347" s="12">
        <v>0</v>
      </c>
    </row>
    <row r="348" spans="1:2" x14ac:dyDescent="0.2">
      <c r="A348" s="7">
        <v>44118</v>
      </c>
      <c r="B348" s="12">
        <v>340</v>
      </c>
    </row>
    <row r="349" spans="1:2" x14ac:dyDescent="0.2">
      <c r="A349" s="7">
        <v>44120</v>
      </c>
      <c r="B349" s="12">
        <v>-370</v>
      </c>
    </row>
    <row r="350" spans="1:2" x14ac:dyDescent="0.2">
      <c r="A350" s="7">
        <v>44124</v>
      </c>
      <c r="B350" s="12">
        <v>-120</v>
      </c>
    </row>
    <row r="351" spans="1:2" x14ac:dyDescent="0.2">
      <c r="A351" s="7">
        <v>44173</v>
      </c>
      <c r="B351" s="12">
        <v>0</v>
      </c>
    </row>
    <row r="352" spans="1:2" x14ac:dyDescent="0.2">
      <c r="A352" t="s">
        <v>367</v>
      </c>
      <c r="B352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28AC-3C4F-9D4E-A06F-9FBD9CA34E55}">
  <dimension ref="A1:F762"/>
  <sheetViews>
    <sheetView topLeftCell="A738" workbookViewId="0">
      <selection activeCell="G764" sqref="G764"/>
    </sheetView>
  </sheetViews>
  <sheetFormatPr baseColWidth="10" defaultRowHeight="16" x14ac:dyDescent="0.2"/>
  <cols>
    <col min="1" max="1" width="10.1640625" bestFit="1" customWidth="1"/>
    <col min="2" max="3" width="7.33203125" bestFit="1" customWidth="1"/>
    <col min="4" max="4" width="7.1640625" bestFit="1" customWidth="1"/>
    <col min="5" max="5" width="8.33203125" bestFit="1" customWidth="1"/>
    <col min="6" max="6" width="7.1640625" bestFit="1" customWidth="1"/>
  </cols>
  <sheetData>
    <row r="1" spans="1: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s="7">
        <v>43021</v>
      </c>
      <c r="B2">
        <v>0</v>
      </c>
      <c r="C2">
        <v>101</v>
      </c>
      <c r="D2" t="s">
        <v>11</v>
      </c>
      <c r="E2">
        <v>100.45</v>
      </c>
      <c r="F2">
        <v>134833</v>
      </c>
    </row>
    <row r="3" spans="1:6" x14ac:dyDescent="0.2">
      <c r="A3" s="7">
        <v>43024</v>
      </c>
      <c r="B3">
        <v>0</v>
      </c>
      <c r="C3" t="s">
        <v>12</v>
      </c>
      <c r="D3" t="s">
        <v>13</v>
      </c>
      <c r="E3">
        <v>100.59</v>
      </c>
      <c r="F3">
        <v>214991</v>
      </c>
    </row>
    <row r="4" spans="1:6" x14ac:dyDescent="0.2">
      <c r="A4" s="7">
        <v>43025</v>
      </c>
      <c r="B4">
        <v>0</v>
      </c>
      <c r="C4" t="s">
        <v>15</v>
      </c>
      <c r="D4" t="s">
        <v>16</v>
      </c>
      <c r="E4">
        <v>100.59</v>
      </c>
      <c r="F4">
        <v>222290</v>
      </c>
    </row>
    <row r="5" spans="1:6" x14ac:dyDescent="0.2">
      <c r="A5" s="7">
        <v>43026</v>
      </c>
      <c r="B5">
        <v>0</v>
      </c>
      <c r="C5">
        <v>101</v>
      </c>
      <c r="D5" t="s">
        <v>16</v>
      </c>
      <c r="E5">
        <v>100.85</v>
      </c>
      <c r="F5">
        <v>614259</v>
      </c>
    </row>
    <row r="6" spans="1:6" x14ac:dyDescent="0.2">
      <c r="A6" s="7">
        <v>43027</v>
      </c>
      <c r="B6">
        <v>0</v>
      </c>
      <c r="C6" t="s">
        <v>18</v>
      </c>
      <c r="D6" t="s">
        <v>19</v>
      </c>
      <c r="E6">
        <v>101.05</v>
      </c>
      <c r="F6">
        <v>61337</v>
      </c>
    </row>
    <row r="7" spans="1:6" x14ac:dyDescent="0.2">
      <c r="A7" s="7">
        <v>43028</v>
      </c>
      <c r="B7">
        <v>0</v>
      </c>
      <c r="C7" t="s">
        <v>20</v>
      </c>
      <c r="D7">
        <v>101</v>
      </c>
      <c r="E7">
        <v>101.15</v>
      </c>
      <c r="F7">
        <v>396479</v>
      </c>
    </row>
    <row r="8" spans="1:6" x14ac:dyDescent="0.2">
      <c r="A8" s="7">
        <v>43031</v>
      </c>
      <c r="B8">
        <v>0</v>
      </c>
      <c r="C8" t="s">
        <v>22</v>
      </c>
      <c r="D8" t="s">
        <v>23</v>
      </c>
      <c r="E8">
        <v>101.03</v>
      </c>
      <c r="F8">
        <v>161871</v>
      </c>
    </row>
    <row r="9" spans="1:6" x14ac:dyDescent="0.2">
      <c r="A9" s="7">
        <v>43032</v>
      </c>
      <c r="B9">
        <v>0</v>
      </c>
      <c r="C9" t="s">
        <v>20</v>
      </c>
      <c r="D9">
        <v>101</v>
      </c>
      <c r="E9">
        <v>101.09</v>
      </c>
      <c r="F9">
        <v>67385</v>
      </c>
    </row>
    <row r="10" spans="1:6" x14ac:dyDescent="0.2">
      <c r="A10" s="7">
        <v>43033</v>
      </c>
      <c r="B10">
        <v>0</v>
      </c>
      <c r="C10" t="s">
        <v>20</v>
      </c>
      <c r="D10">
        <v>101</v>
      </c>
      <c r="E10">
        <v>101</v>
      </c>
      <c r="F10">
        <v>107761</v>
      </c>
    </row>
    <row r="11" spans="1:6" x14ac:dyDescent="0.2">
      <c r="A11" s="7">
        <v>43034</v>
      </c>
      <c r="B11">
        <v>0</v>
      </c>
      <c r="C11" t="s">
        <v>26</v>
      </c>
      <c r="D11">
        <v>101</v>
      </c>
      <c r="E11">
        <v>101.14</v>
      </c>
      <c r="F11">
        <v>32939</v>
      </c>
    </row>
    <row r="12" spans="1:6" x14ac:dyDescent="0.2">
      <c r="A12" s="7">
        <v>43035</v>
      </c>
      <c r="B12">
        <v>0</v>
      </c>
      <c r="C12" t="s">
        <v>26</v>
      </c>
      <c r="D12" t="s">
        <v>28</v>
      </c>
      <c r="E12">
        <v>101.08</v>
      </c>
      <c r="F12">
        <v>465370</v>
      </c>
    </row>
    <row r="13" spans="1:6" x14ac:dyDescent="0.2">
      <c r="A13" s="7">
        <v>43038</v>
      </c>
      <c r="B13">
        <v>0</v>
      </c>
      <c r="C13" t="s">
        <v>25</v>
      </c>
      <c r="D13" t="s">
        <v>28</v>
      </c>
      <c r="E13">
        <v>101</v>
      </c>
      <c r="F13">
        <v>193425</v>
      </c>
    </row>
    <row r="14" spans="1:6" x14ac:dyDescent="0.2">
      <c r="A14" s="7">
        <v>43039</v>
      </c>
      <c r="B14">
        <v>0</v>
      </c>
      <c r="C14">
        <v>101</v>
      </c>
      <c r="D14" t="s">
        <v>30</v>
      </c>
      <c r="E14">
        <v>100.98</v>
      </c>
      <c r="F14">
        <v>300544</v>
      </c>
    </row>
    <row r="15" spans="1:6" x14ac:dyDescent="0.2">
      <c r="A15" s="7">
        <v>43040</v>
      </c>
      <c r="B15">
        <v>0</v>
      </c>
      <c r="C15" t="s">
        <v>32</v>
      </c>
      <c r="D15" t="s">
        <v>23</v>
      </c>
      <c r="E15">
        <v>101.07</v>
      </c>
      <c r="F15">
        <v>55443</v>
      </c>
    </row>
    <row r="16" spans="1:6" x14ac:dyDescent="0.2">
      <c r="A16" s="7">
        <v>43041</v>
      </c>
      <c r="B16">
        <v>0</v>
      </c>
      <c r="C16" t="s">
        <v>34</v>
      </c>
      <c r="D16" t="s">
        <v>35</v>
      </c>
      <c r="E16">
        <v>101.1</v>
      </c>
      <c r="F16">
        <v>36908</v>
      </c>
    </row>
    <row r="17" spans="1:6" x14ac:dyDescent="0.2">
      <c r="A17" s="7">
        <v>43042</v>
      </c>
      <c r="B17">
        <v>0</v>
      </c>
      <c r="C17" t="s">
        <v>20</v>
      </c>
      <c r="D17" t="s">
        <v>36</v>
      </c>
      <c r="E17">
        <v>101.24</v>
      </c>
      <c r="F17">
        <v>5783</v>
      </c>
    </row>
    <row r="18" spans="1:6" x14ac:dyDescent="0.2">
      <c r="A18" s="7">
        <v>43046</v>
      </c>
      <c r="B18">
        <v>0</v>
      </c>
      <c r="C18" t="s">
        <v>38</v>
      </c>
      <c r="D18">
        <v>101</v>
      </c>
      <c r="E18">
        <v>101.15</v>
      </c>
      <c r="F18">
        <v>216386</v>
      </c>
    </row>
    <row r="19" spans="1:6" x14ac:dyDescent="0.2">
      <c r="A19" s="7">
        <v>43047</v>
      </c>
      <c r="B19">
        <v>0</v>
      </c>
      <c r="C19" t="s">
        <v>34</v>
      </c>
      <c r="D19" t="s">
        <v>25</v>
      </c>
      <c r="E19">
        <v>101.2</v>
      </c>
      <c r="F19">
        <v>18212</v>
      </c>
    </row>
    <row r="20" spans="1:6" x14ac:dyDescent="0.2">
      <c r="A20" s="7">
        <v>43048</v>
      </c>
      <c r="B20">
        <v>0</v>
      </c>
      <c r="C20" t="s">
        <v>38</v>
      </c>
      <c r="D20">
        <v>101</v>
      </c>
      <c r="E20">
        <v>101.17</v>
      </c>
      <c r="F20">
        <v>72291</v>
      </c>
    </row>
    <row r="21" spans="1:6" x14ac:dyDescent="0.2">
      <c r="A21" s="7">
        <v>43049</v>
      </c>
      <c r="B21">
        <v>0</v>
      </c>
      <c r="C21" t="s">
        <v>40</v>
      </c>
      <c r="D21" t="s">
        <v>41</v>
      </c>
      <c r="E21">
        <v>101.16</v>
      </c>
      <c r="F21">
        <v>46533</v>
      </c>
    </row>
    <row r="22" spans="1:6" x14ac:dyDescent="0.2">
      <c r="A22" s="7">
        <v>43052</v>
      </c>
      <c r="B22">
        <v>0</v>
      </c>
      <c r="C22" t="s">
        <v>34</v>
      </c>
      <c r="D22" t="s">
        <v>32</v>
      </c>
      <c r="E22">
        <v>101.15</v>
      </c>
      <c r="F22">
        <v>37338</v>
      </c>
    </row>
    <row r="23" spans="1:6" x14ac:dyDescent="0.2">
      <c r="A23" s="7">
        <v>43053</v>
      </c>
      <c r="B23">
        <v>0</v>
      </c>
      <c r="C23" t="s">
        <v>34</v>
      </c>
      <c r="D23" t="s">
        <v>43</v>
      </c>
      <c r="E23">
        <v>101.09</v>
      </c>
      <c r="F23">
        <v>12164</v>
      </c>
    </row>
    <row r="24" spans="1:6" x14ac:dyDescent="0.2">
      <c r="A24" s="7">
        <v>43054</v>
      </c>
      <c r="B24">
        <v>0</v>
      </c>
      <c r="C24" t="s">
        <v>32</v>
      </c>
      <c r="D24" t="s">
        <v>44</v>
      </c>
      <c r="E24">
        <v>100.9</v>
      </c>
      <c r="F24">
        <v>57039</v>
      </c>
    </row>
    <row r="25" spans="1:6" x14ac:dyDescent="0.2">
      <c r="A25" s="7">
        <v>43055</v>
      </c>
      <c r="B25">
        <v>0</v>
      </c>
      <c r="C25" t="s">
        <v>32</v>
      </c>
      <c r="D25" t="s">
        <v>23</v>
      </c>
      <c r="E25">
        <v>101.09</v>
      </c>
      <c r="F25">
        <v>57354</v>
      </c>
    </row>
    <row r="26" spans="1:6" x14ac:dyDescent="0.2">
      <c r="A26" s="7">
        <v>43056</v>
      </c>
      <c r="B26">
        <v>0</v>
      </c>
      <c r="C26" t="s">
        <v>32</v>
      </c>
      <c r="D26" t="s">
        <v>33</v>
      </c>
      <c r="E26">
        <v>101.07</v>
      </c>
      <c r="F26">
        <v>83299</v>
      </c>
    </row>
    <row r="27" spans="1:6" x14ac:dyDescent="0.2">
      <c r="A27" s="7">
        <v>43059</v>
      </c>
      <c r="B27">
        <v>0</v>
      </c>
      <c r="C27" t="s">
        <v>25</v>
      </c>
      <c r="D27" t="s">
        <v>45</v>
      </c>
      <c r="E27">
        <v>101</v>
      </c>
      <c r="F27">
        <v>40561</v>
      </c>
    </row>
    <row r="28" spans="1:6" x14ac:dyDescent="0.2">
      <c r="A28" s="7">
        <v>43060</v>
      </c>
      <c r="B28">
        <v>0</v>
      </c>
      <c r="C28" t="s">
        <v>25</v>
      </c>
      <c r="D28" t="s">
        <v>46</v>
      </c>
      <c r="E28">
        <v>101</v>
      </c>
      <c r="F28">
        <v>20228</v>
      </c>
    </row>
    <row r="29" spans="1:6" x14ac:dyDescent="0.2">
      <c r="A29" s="7">
        <v>43061</v>
      </c>
      <c r="B29">
        <v>0</v>
      </c>
      <c r="C29" t="s">
        <v>25</v>
      </c>
      <c r="D29" t="s">
        <v>47</v>
      </c>
      <c r="E29">
        <v>101.04</v>
      </c>
      <c r="F29">
        <v>31174</v>
      </c>
    </row>
    <row r="30" spans="1:6" x14ac:dyDescent="0.2">
      <c r="A30" s="7">
        <v>43062</v>
      </c>
      <c r="B30">
        <v>0</v>
      </c>
      <c r="C30" t="s">
        <v>48</v>
      </c>
      <c r="D30" t="s">
        <v>23</v>
      </c>
      <c r="E30">
        <v>101.02</v>
      </c>
      <c r="F30">
        <v>31109</v>
      </c>
    </row>
    <row r="31" spans="1:6" x14ac:dyDescent="0.2">
      <c r="A31" s="7">
        <v>43063</v>
      </c>
      <c r="B31">
        <v>0</v>
      </c>
      <c r="C31" t="s">
        <v>24</v>
      </c>
      <c r="D31" t="s">
        <v>50</v>
      </c>
      <c r="E31">
        <v>101</v>
      </c>
      <c r="F31">
        <v>13930</v>
      </c>
    </row>
    <row r="32" spans="1:6" x14ac:dyDescent="0.2">
      <c r="A32" s="7">
        <v>43066</v>
      </c>
      <c r="B32">
        <v>0</v>
      </c>
      <c r="C32" t="s">
        <v>49</v>
      </c>
      <c r="D32" t="s">
        <v>17</v>
      </c>
      <c r="E32">
        <v>101</v>
      </c>
      <c r="F32">
        <v>61511</v>
      </c>
    </row>
    <row r="33" spans="1:6" x14ac:dyDescent="0.2">
      <c r="A33" s="7">
        <v>43067</v>
      </c>
      <c r="B33">
        <v>0</v>
      </c>
      <c r="C33" t="s">
        <v>24</v>
      </c>
      <c r="D33" t="s">
        <v>45</v>
      </c>
      <c r="E33">
        <v>101.03</v>
      </c>
      <c r="F33">
        <v>25039</v>
      </c>
    </row>
    <row r="34" spans="1:6" x14ac:dyDescent="0.2">
      <c r="A34" s="7">
        <v>43068</v>
      </c>
      <c r="B34">
        <v>0</v>
      </c>
      <c r="C34" t="s">
        <v>18</v>
      </c>
      <c r="D34">
        <v>101</v>
      </c>
      <c r="E34">
        <v>101</v>
      </c>
      <c r="F34">
        <v>57264</v>
      </c>
    </row>
    <row r="35" spans="1:6" x14ac:dyDescent="0.2">
      <c r="A35" s="7">
        <v>43069</v>
      </c>
      <c r="B35">
        <v>0</v>
      </c>
      <c r="C35" t="s">
        <v>48</v>
      </c>
      <c r="D35" t="s">
        <v>31</v>
      </c>
      <c r="E35">
        <v>100.99</v>
      </c>
      <c r="F35">
        <v>38143</v>
      </c>
    </row>
    <row r="36" spans="1:6" x14ac:dyDescent="0.2">
      <c r="A36" s="7">
        <v>43070</v>
      </c>
      <c r="B36">
        <v>0</v>
      </c>
      <c r="C36">
        <v>101</v>
      </c>
      <c r="D36" t="s">
        <v>23</v>
      </c>
      <c r="E36">
        <v>101</v>
      </c>
      <c r="F36">
        <v>33727</v>
      </c>
    </row>
    <row r="37" spans="1:6" x14ac:dyDescent="0.2">
      <c r="A37" s="7">
        <v>43073</v>
      </c>
      <c r="B37">
        <v>0</v>
      </c>
      <c r="C37" t="s">
        <v>48</v>
      </c>
      <c r="D37" t="s">
        <v>17</v>
      </c>
      <c r="E37">
        <v>101.02</v>
      </c>
      <c r="F37">
        <v>40311</v>
      </c>
    </row>
    <row r="38" spans="1:6" x14ac:dyDescent="0.2">
      <c r="A38" s="7">
        <v>43074</v>
      </c>
      <c r="B38">
        <v>0</v>
      </c>
      <c r="C38" t="s">
        <v>48</v>
      </c>
      <c r="D38" t="s">
        <v>51</v>
      </c>
      <c r="E38">
        <v>100.86</v>
      </c>
      <c r="F38">
        <v>36868</v>
      </c>
    </row>
    <row r="39" spans="1:6" x14ac:dyDescent="0.2">
      <c r="A39" s="7">
        <v>43075</v>
      </c>
      <c r="B39">
        <v>0</v>
      </c>
      <c r="C39">
        <v>101</v>
      </c>
      <c r="D39">
        <v>101</v>
      </c>
      <c r="E39">
        <v>101</v>
      </c>
      <c r="F39">
        <v>21153</v>
      </c>
    </row>
    <row r="40" spans="1:6" x14ac:dyDescent="0.2">
      <c r="A40" s="7">
        <v>43076</v>
      </c>
      <c r="B40">
        <v>0</v>
      </c>
      <c r="C40" t="s">
        <v>34</v>
      </c>
      <c r="D40">
        <v>101</v>
      </c>
      <c r="E40">
        <v>101.2</v>
      </c>
      <c r="F40">
        <v>74011</v>
      </c>
    </row>
    <row r="41" spans="1:6" x14ac:dyDescent="0.2">
      <c r="A41" s="7">
        <v>43077</v>
      </c>
      <c r="B41">
        <v>0</v>
      </c>
      <c r="C41" t="s">
        <v>20</v>
      </c>
      <c r="D41" t="s">
        <v>48</v>
      </c>
      <c r="E41">
        <v>101.3</v>
      </c>
      <c r="F41">
        <v>37256</v>
      </c>
    </row>
    <row r="42" spans="1:6" x14ac:dyDescent="0.2">
      <c r="A42" s="7">
        <v>43080</v>
      </c>
      <c r="B42">
        <v>0</v>
      </c>
      <c r="C42" t="s">
        <v>20</v>
      </c>
      <c r="D42">
        <v>101</v>
      </c>
      <c r="E42">
        <v>101.2</v>
      </c>
      <c r="F42">
        <v>20465</v>
      </c>
    </row>
    <row r="43" spans="1:6" x14ac:dyDescent="0.2">
      <c r="A43" s="7">
        <v>43081</v>
      </c>
      <c r="B43">
        <v>0</v>
      </c>
      <c r="C43" t="s">
        <v>38</v>
      </c>
      <c r="D43" t="s">
        <v>52</v>
      </c>
      <c r="E43">
        <v>101.2</v>
      </c>
      <c r="F43">
        <v>29618</v>
      </c>
    </row>
    <row r="44" spans="1:6" x14ac:dyDescent="0.2">
      <c r="A44" s="7">
        <v>43082</v>
      </c>
      <c r="B44">
        <v>0</v>
      </c>
      <c r="C44" t="s">
        <v>38</v>
      </c>
      <c r="D44">
        <v>101</v>
      </c>
      <c r="E44">
        <v>101.25</v>
      </c>
      <c r="F44">
        <v>31156</v>
      </c>
    </row>
    <row r="45" spans="1:6" x14ac:dyDescent="0.2">
      <c r="A45" s="7">
        <v>43083</v>
      </c>
      <c r="B45">
        <v>0</v>
      </c>
      <c r="C45" t="s">
        <v>53</v>
      </c>
      <c r="D45" t="s">
        <v>54</v>
      </c>
      <c r="E45">
        <v>101.35</v>
      </c>
      <c r="F45">
        <v>74938</v>
      </c>
    </row>
    <row r="46" spans="1:6" x14ac:dyDescent="0.2">
      <c r="A46" s="7">
        <v>43084</v>
      </c>
      <c r="B46">
        <v>0</v>
      </c>
      <c r="C46" t="s">
        <v>53</v>
      </c>
      <c r="D46">
        <v>98</v>
      </c>
      <c r="E46">
        <v>101.4</v>
      </c>
      <c r="F46">
        <v>25468</v>
      </c>
    </row>
    <row r="47" spans="1:6" x14ac:dyDescent="0.2">
      <c r="A47" s="7">
        <v>43087</v>
      </c>
      <c r="B47">
        <v>0</v>
      </c>
      <c r="C47" t="s">
        <v>56</v>
      </c>
      <c r="D47" t="s">
        <v>57</v>
      </c>
      <c r="E47">
        <v>101.7</v>
      </c>
      <c r="F47">
        <v>37901</v>
      </c>
    </row>
    <row r="48" spans="1:6" x14ac:dyDescent="0.2">
      <c r="A48" s="7">
        <v>43088</v>
      </c>
      <c r="B48">
        <v>0</v>
      </c>
      <c r="C48" t="s">
        <v>59</v>
      </c>
      <c r="D48" t="s">
        <v>60</v>
      </c>
      <c r="E48">
        <v>101.87</v>
      </c>
      <c r="F48">
        <v>119085</v>
      </c>
    </row>
    <row r="49" spans="1:6" x14ac:dyDescent="0.2">
      <c r="A49" s="7">
        <v>43089</v>
      </c>
      <c r="B49">
        <v>0</v>
      </c>
      <c r="C49" t="s">
        <v>59</v>
      </c>
      <c r="D49" t="s">
        <v>62</v>
      </c>
      <c r="E49">
        <v>101.5</v>
      </c>
      <c r="F49">
        <v>58900</v>
      </c>
    </row>
    <row r="50" spans="1:6" x14ac:dyDescent="0.2">
      <c r="A50" s="7">
        <v>43090</v>
      </c>
      <c r="B50">
        <v>0</v>
      </c>
      <c r="C50" t="s">
        <v>59</v>
      </c>
      <c r="D50" t="s">
        <v>63</v>
      </c>
      <c r="E50">
        <v>101.9</v>
      </c>
      <c r="F50">
        <v>24077</v>
      </c>
    </row>
    <row r="51" spans="1:6" x14ac:dyDescent="0.2">
      <c r="A51" s="7">
        <v>43091</v>
      </c>
      <c r="B51">
        <v>0</v>
      </c>
      <c r="C51" t="s">
        <v>59</v>
      </c>
      <c r="D51" t="s">
        <v>64</v>
      </c>
      <c r="E51">
        <v>101.85</v>
      </c>
      <c r="F51">
        <v>42231</v>
      </c>
    </row>
    <row r="52" spans="1:6" x14ac:dyDescent="0.2">
      <c r="A52" s="7">
        <v>43094</v>
      </c>
      <c r="B52">
        <v>0</v>
      </c>
      <c r="C52" t="s">
        <v>66</v>
      </c>
      <c r="D52" t="s">
        <v>67</v>
      </c>
      <c r="E52">
        <v>101.9</v>
      </c>
      <c r="F52">
        <v>46222</v>
      </c>
    </row>
    <row r="53" spans="1:6" x14ac:dyDescent="0.2">
      <c r="A53" s="7">
        <v>43095</v>
      </c>
      <c r="B53">
        <v>0</v>
      </c>
      <c r="C53" t="s">
        <v>59</v>
      </c>
      <c r="D53" t="s">
        <v>68</v>
      </c>
      <c r="E53">
        <v>101.87</v>
      </c>
      <c r="F53">
        <v>117904</v>
      </c>
    </row>
    <row r="54" spans="1:6" x14ac:dyDescent="0.2">
      <c r="A54" s="7">
        <v>43096</v>
      </c>
      <c r="B54">
        <v>0</v>
      </c>
      <c r="C54" t="s">
        <v>69</v>
      </c>
      <c r="D54" t="s">
        <v>70</v>
      </c>
      <c r="E54">
        <v>101.85</v>
      </c>
      <c r="F54">
        <v>29405</v>
      </c>
    </row>
    <row r="55" spans="1:6" x14ac:dyDescent="0.2">
      <c r="A55" s="7">
        <v>43097</v>
      </c>
      <c r="B55">
        <v>0</v>
      </c>
      <c r="C55" t="s">
        <v>71</v>
      </c>
      <c r="D55" t="s">
        <v>65</v>
      </c>
      <c r="E55">
        <v>101.9</v>
      </c>
      <c r="F55">
        <v>241003</v>
      </c>
    </row>
    <row r="56" spans="1:6" x14ac:dyDescent="0.2">
      <c r="A56" s="7">
        <v>43098</v>
      </c>
      <c r="B56">
        <v>0</v>
      </c>
      <c r="C56">
        <v>102</v>
      </c>
      <c r="D56" t="s">
        <v>59</v>
      </c>
      <c r="E56">
        <v>101.99</v>
      </c>
      <c r="F56">
        <v>137458</v>
      </c>
    </row>
    <row r="57" spans="1:6" x14ac:dyDescent="0.2">
      <c r="A57" s="7">
        <v>43103</v>
      </c>
      <c r="B57">
        <v>0</v>
      </c>
      <c r="C57" t="s">
        <v>73</v>
      </c>
      <c r="D57" t="s">
        <v>74</v>
      </c>
      <c r="E57">
        <v>101.93</v>
      </c>
      <c r="F57">
        <v>203</v>
      </c>
    </row>
    <row r="58" spans="1:6" x14ac:dyDescent="0.2">
      <c r="A58" s="7">
        <v>43104</v>
      </c>
      <c r="B58">
        <v>0</v>
      </c>
      <c r="C58" t="s">
        <v>75</v>
      </c>
      <c r="D58" t="s">
        <v>76</v>
      </c>
      <c r="E58">
        <v>102.26</v>
      </c>
      <c r="F58">
        <v>167</v>
      </c>
    </row>
    <row r="59" spans="1:6" x14ac:dyDescent="0.2">
      <c r="A59" s="7">
        <v>43105</v>
      </c>
      <c r="B59">
        <v>0</v>
      </c>
      <c r="C59" t="s">
        <v>77</v>
      </c>
      <c r="D59" t="s">
        <v>59</v>
      </c>
      <c r="E59">
        <v>102.18</v>
      </c>
      <c r="F59">
        <v>1064</v>
      </c>
    </row>
    <row r="60" spans="1:6" x14ac:dyDescent="0.2">
      <c r="A60" s="7">
        <v>43109</v>
      </c>
      <c r="B60">
        <v>0</v>
      </c>
      <c r="C60" t="s">
        <v>77</v>
      </c>
      <c r="D60" t="s">
        <v>78</v>
      </c>
      <c r="E60">
        <v>102.2</v>
      </c>
      <c r="F60">
        <v>2336</v>
      </c>
    </row>
    <row r="61" spans="1:6" x14ac:dyDescent="0.2">
      <c r="A61" s="7">
        <v>43110</v>
      </c>
      <c r="B61">
        <v>0</v>
      </c>
      <c r="C61" t="s">
        <v>79</v>
      </c>
      <c r="D61" t="s">
        <v>80</v>
      </c>
      <c r="E61">
        <v>102.25</v>
      </c>
      <c r="F61">
        <v>66748</v>
      </c>
    </row>
    <row r="62" spans="1:6" x14ac:dyDescent="0.2">
      <c r="A62" s="7">
        <v>43111</v>
      </c>
      <c r="B62">
        <v>0</v>
      </c>
      <c r="C62" t="s">
        <v>79</v>
      </c>
      <c r="D62" t="s">
        <v>46</v>
      </c>
      <c r="E62">
        <v>101.99</v>
      </c>
      <c r="F62">
        <v>218924</v>
      </c>
    </row>
    <row r="63" spans="1:6" x14ac:dyDescent="0.2">
      <c r="A63" s="7">
        <v>43112</v>
      </c>
      <c r="B63">
        <v>0</v>
      </c>
      <c r="C63" t="s">
        <v>72</v>
      </c>
      <c r="D63" t="s">
        <v>81</v>
      </c>
      <c r="E63">
        <v>101.99</v>
      </c>
      <c r="F63">
        <v>29000</v>
      </c>
    </row>
    <row r="64" spans="1:6" x14ac:dyDescent="0.2">
      <c r="A64" s="7">
        <v>43115</v>
      </c>
      <c r="B64">
        <v>0</v>
      </c>
      <c r="C64" t="s">
        <v>72</v>
      </c>
      <c r="D64" t="s">
        <v>82</v>
      </c>
      <c r="E64">
        <v>101.98</v>
      </c>
      <c r="F64">
        <v>18118</v>
      </c>
    </row>
    <row r="65" spans="1:6" x14ac:dyDescent="0.2">
      <c r="A65" s="7">
        <v>43116</v>
      </c>
      <c r="B65">
        <v>0</v>
      </c>
      <c r="C65">
        <v>102</v>
      </c>
      <c r="D65" t="s">
        <v>84</v>
      </c>
      <c r="E65">
        <v>101.99</v>
      </c>
      <c r="F65">
        <v>11077</v>
      </c>
    </row>
    <row r="66" spans="1:6" x14ac:dyDescent="0.2">
      <c r="A66" s="7">
        <v>43117</v>
      </c>
      <c r="B66">
        <v>0</v>
      </c>
      <c r="C66" t="s">
        <v>85</v>
      </c>
      <c r="D66" t="s">
        <v>81</v>
      </c>
      <c r="E66">
        <v>102</v>
      </c>
      <c r="F66">
        <v>75959</v>
      </c>
    </row>
    <row r="67" spans="1:6" x14ac:dyDescent="0.2">
      <c r="A67" s="7">
        <v>43118</v>
      </c>
      <c r="B67">
        <v>0</v>
      </c>
      <c r="C67">
        <v>102</v>
      </c>
      <c r="D67" t="s">
        <v>22</v>
      </c>
      <c r="E67">
        <v>101.99</v>
      </c>
      <c r="F67">
        <v>23184</v>
      </c>
    </row>
    <row r="68" spans="1:6" x14ac:dyDescent="0.2">
      <c r="A68" s="7">
        <v>43119</v>
      </c>
      <c r="B68">
        <v>0</v>
      </c>
      <c r="C68">
        <v>102</v>
      </c>
      <c r="D68" t="s">
        <v>70</v>
      </c>
      <c r="E68">
        <v>102</v>
      </c>
      <c r="F68">
        <v>10475</v>
      </c>
    </row>
    <row r="69" spans="1:6" x14ac:dyDescent="0.2">
      <c r="A69" s="7">
        <v>43122</v>
      </c>
      <c r="B69">
        <v>0</v>
      </c>
      <c r="C69">
        <v>102</v>
      </c>
      <c r="D69" t="s">
        <v>34</v>
      </c>
      <c r="E69">
        <v>101.99</v>
      </c>
      <c r="F69">
        <v>31779</v>
      </c>
    </row>
    <row r="70" spans="1:6" x14ac:dyDescent="0.2">
      <c r="A70" s="7">
        <v>43123</v>
      </c>
      <c r="B70">
        <v>0</v>
      </c>
      <c r="C70" t="s">
        <v>86</v>
      </c>
      <c r="D70" t="s">
        <v>78</v>
      </c>
      <c r="E70">
        <v>101.97</v>
      </c>
      <c r="F70">
        <v>45559</v>
      </c>
    </row>
    <row r="71" spans="1:6" x14ac:dyDescent="0.2">
      <c r="A71" s="7">
        <v>43124</v>
      </c>
      <c r="B71">
        <v>0</v>
      </c>
      <c r="C71">
        <v>102</v>
      </c>
      <c r="D71" t="s">
        <v>87</v>
      </c>
      <c r="E71">
        <v>102</v>
      </c>
      <c r="F71">
        <v>54811</v>
      </c>
    </row>
    <row r="72" spans="1:6" x14ac:dyDescent="0.2">
      <c r="A72" s="7">
        <v>43125</v>
      </c>
      <c r="B72">
        <v>0</v>
      </c>
      <c r="C72">
        <v>102</v>
      </c>
      <c r="D72" t="s">
        <v>38</v>
      </c>
      <c r="E72">
        <v>102</v>
      </c>
      <c r="F72">
        <v>31976</v>
      </c>
    </row>
    <row r="73" spans="1:6" x14ac:dyDescent="0.2">
      <c r="A73" s="7">
        <v>43126</v>
      </c>
      <c r="B73">
        <v>0</v>
      </c>
      <c r="C73">
        <v>102</v>
      </c>
      <c r="D73" t="s">
        <v>55</v>
      </c>
      <c r="E73">
        <v>101.99</v>
      </c>
      <c r="F73">
        <v>50815</v>
      </c>
    </row>
    <row r="74" spans="1:6" x14ac:dyDescent="0.2">
      <c r="A74" s="7">
        <v>43129</v>
      </c>
      <c r="B74">
        <v>0</v>
      </c>
      <c r="C74">
        <v>102</v>
      </c>
      <c r="D74" t="s">
        <v>70</v>
      </c>
      <c r="E74">
        <v>102</v>
      </c>
      <c r="F74">
        <v>45148</v>
      </c>
    </row>
    <row r="75" spans="1:6" x14ac:dyDescent="0.2">
      <c r="A75" s="7">
        <v>43130</v>
      </c>
      <c r="B75">
        <v>0</v>
      </c>
      <c r="C75" t="s">
        <v>88</v>
      </c>
      <c r="D75" t="s">
        <v>74</v>
      </c>
      <c r="E75">
        <v>102.22</v>
      </c>
      <c r="F75">
        <v>21195</v>
      </c>
    </row>
    <row r="76" spans="1:6" x14ac:dyDescent="0.2">
      <c r="A76" s="7">
        <v>43131</v>
      </c>
      <c r="B76">
        <v>0</v>
      </c>
      <c r="C76" t="s">
        <v>88</v>
      </c>
      <c r="D76">
        <v>102</v>
      </c>
      <c r="E76">
        <v>102.2</v>
      </c>
      <c r="F76">
        <v>422862</v>
      </c>
    </row>
    <row r="77" spans="1:6" x14ac:dyDescent="0.2">
      <c r="A77" s="7">
        <v>43132</v>
      </c>
      <c r="B77">
        <v>0</v>
      </c>
      <c r="C77" t="s">
        <v>66</v>
      </c>
      <c r="D77" t="s">
        <v>89</v>
      </c>
      <c r="E77">
        <v>102.5</v>
      </c>
      <c r="F77">
        <v>121345</v>
      </c>
    </row>
    <row r="78" spans="1:6" x14ac:dyDescent="0.2">
      <c r="A78" s="7">
        <v>43133</v>
      </c>
      <c r="B78">
        <v>0</v>
      </c>
      <c r="C78" t="s">
        <v>90</v>
      </c>
      <c r="D78" t="s">
        <v>91</v>
      </c>
      <c r="E78">
        <v>102.7</v>
      </c>
      <c r="F78">
        <v>51042</v>
      </c>
    </row>
    <row r="79" spans="1:6" x14ac:dyDescent="0.2">
      <c r="A79" s="7">
        <v>43136</v>
      </c>
      <c r="B79">
        <v>0</v>
      </c>
      <c r="C79" t="s">
        <v>93</v>
      </c>
      <c r="D79" t="s">
        <v>72</v>
      </c>
      <c r="E79">
        <v>102.77</v>
      </c>
      <c r="F79">
        <v>35248</v>
      </c>
    </row>
    <row r="80" spans="1:6" x14ac:dyDescent="0.2">
      <c r="A80" s="7">
        <v>43137</v>
      </c>
      <c r="B80">
        <v>0</v>
      </c>
      <c r="C80" t="s">
        <v>95</v>
      </c>
      <c r="D80" t="s">
        <v>96</v>
      </c>
      <c r="E80">
        <v>102.7</v>
      </c>
      <c r="F80">
        <v>23370</v>
      </c>
    </row>
    <row r="81" spans="1:6" x14ac:dyDescent="0.2">
      <c r="A81" s="7">
        <v>43138</v>
      </c>
      <c r="B81">
        <v>0</v>
      </c>
      <c r="C81" t="s">
        <v>97</v>
      </c>
      <c r="D81" t="s">
        <v>73</v>
      </c>
      <c r="E81">
        <v>102.7</v>
      </c>
      <c r="F81">
        <v>35489</v>
      </c>
    </row>
    <row r="82" spans="1:6" x14ac:dyDescent="0.2">
      <c r="A82" s="7">
        <v>43139</v>
      </c>
      <c r="B82">
        <v>0</v>
      </c>
      <c r="C82">
        <v>103</v>
      </c>
      <c r="D82" t="s">
        <v>66</v>
      </c>
      <c r="E82">
        <v>102.54</v>
      </c>
      <c r="F82">
        <v>8705</v>
      </c>
    </row>
    <row r="83" spans="1:6" x14ac:dyDescent="0.2">
      <c r="A83" s="7">
        <v>43140</v>
      </c>
      <c r="B83">
        <v>0</v>
      </c>
      <c r="C83" t="s">
        <v>98</v>
      </c>
      <c r="D83" t="s">
        <v>66</v>
      </c>
      <c r="E83">
        <v>102.7</v>
      </c>
      <c r="F83">
        <v>52457</v>
      </c>
    </row>
    <row r="84" spans="1:6" x14ac:dyDescent="0.2">
      <c r="A84" s="7">
        <v>43143</v>
      </c>
      <c r="B84">
        <v>0</v>
      </c>
      <c r="C84" t="s">
        <v>99</v>
      </c>
      <c r="D84" t="s">
        <v>100</v>
      </c>
      <c r="E84">
        <v>104.2</v>
      </c>
      <c r="F84">
        <v>18432</v>
      </c>
    </row>
    <row r="85" spans="1:6" x14ac:dyDescent="0.2">
      <c r="A85" s="7">
        <v>43144</v>
      </c>
      <c r="B85">
        <v>0</v>
      </c>
      <c r="C85">
        <v>103</v>
      </c>
      <c r="D85" t="s">
        <v>101</v>
      </c>
      <c r="E85">
        <v>103</v>
      </c>
      <c r="F85">
        <v>17934</v>
      </c>
    </row>
    <row r="86" spans="1:6" x14ac:dyDescent="0.2">
      <c r="A86" s="7">
        <v>43145</v>
      </c>
      <c r="B86">
        <v>0</v>
      </c>
      <c r="C86">
        <v>103</v>
      </c>
      <c r="D86" t="s">
        <v>102</v>
      </c>
      <c r="E86">
        <v>102.8</v>
      </c>
      <c r="F86">
        <v>8253</v>
      </c>
    </row>
    <row r="87" spans="1:6" x14ac:dyDescent="0.2">
      <c r="A87" s="7">
        <v>43146</v>
      </c>
      <c r="B87">
        <v>0</v>
      </c>
      <c r="C87" t="s">
        <v>103</v>
      </c>
      <c r="D87" t="s">
        <v>104</v>
      </c>
      <c r="E87">
        <v>102.78</v>
      </c>
      <c r="F87">
        <v>4282</v>
      </c>
    </row>
    <row r="88" spans="1:6" x14ac:dyDescent="0.2">
      <c r="A88" s="7">
        <v>43147</v>
      </c>
      <c r="B88">
        <v>0</v>
      </c>
      <c r="C88">
        <v>103</v>
      </c>
      <c r="D88" t="s">
        <v>101</v>
      </c>
      <c r="E88">
        <v>103</v>
      </c>
      <c r="F88">
        <v>9068</v>
      </c>
    </row>
    <row r="89" spans="1:6" x14ac:dyDescent="0.2">
      <c r="A89" s="7">
        <v>43150</v>
      </c>
      <c r="B89">
        <v>0</v>
      </c>
      <c r="C89">
        <v>103</v>
      </c>
      <c r="D89" t="s">
        <v>65</v>
      </c>
      <c r="E89">
        <v>102.88</v>
      </c>
      <c r="F89">
        <v>16205</v>
      </c>
    </row>
    <row r="90" spans="1:6" x14ac:dyDescent="0.2">
      <c r="A90" s="7">
        <v>43151</v>
      </c>
      <c r="B90">
        <v>0</v>
      </c>
      <c r="C90" t="s">
        <v>93</v>
      </c>
      <c r="D90" t="s">
        <v>85</v>
      </c>
      <c r="E90">
        <v>102.8</v>
      </c>
      <c r="F90">
        <v>3919</v>
      </c>
    </row>
    <row r="91" spans="1:6" x14ac:dyDescent="0.2">
      <c r="A91" s="7">
        <v>43152</v>
      </c>
      <c r="B91">
        <v>0</v>
      </c>
      <c r="C91" t="s">
        <v>105</v>
      </c>
      <c r="D91" t="s">
        <v>106</v>
      </c>
      <c r="E91">
        <v>102.85</v>
      </c>
      <c r="F91">
        <v>1008</v>
      </c>
    </row>
    <row r="92" spans="1:6" x14ac:dyDescent="0.2">
      <c r="A92" s="7">
        <v>43153</v>
      </c>
      <c r="B92">
        <v>0</v>
      </c>
      <c r="C92" t="s">
        <v>108</v>
      </c>
      <c r="D92" t="s">
        <v>88</v>
      </c>
      <c r="E92">
        <v>102.89</v>
      </c>
      <c r="F92">
        <v>2941</v>
      </c>
    </row>
    <row r="93" spans="1:6" x14ac:dyDescent="0.2">
      <c r="A93" s="7">
        <v>43157</v>
      </c>
      <c r="B93">
        <v>0</v>
      </c>
      <c r="C93">
        <v>103</v>
      </c>
      <c r="D93" t="s">
        <v>109</v>
      </c>
      <c r="E93">
        <v>103</v>
      </c>
      <c r="F93">
        <v>33034</v>
      </c>
    </row>
    <row r="94" spans="1:6" x14ac:dyDescent="0.2">
      <c r="A94" s="7">
        <v>43158</v>
      </c>
      <c r="B94">
        <v>0</v>
      </c>
      <c r="C94" t="s">
        <v>110</v>
      </c>
      <c r="D94" t="s">
        <v>111</v>
      </c>
      <c r="E94">
        <v>102.5</v>
      </c>
      <c r="F94">
        <v>50610</v>
      </c>
    </row>
    <row r="95" spans="1:6" x14ac:dyDescent="0.2">
      <c r="A95" s="7">
        <v>43159</v>
      </c>
      <c r="B95">
        <v>0</v>
      </c>
      <c r="C95" t="s">
        <v>92</v>
      </c>
      <c r="D95" t="s">
        <v>79</v>
      </c>
      <c r="E95">
        <v>102.28</v>
      </c>
      <c r="F95">
        <v>11807</v>
      </c>
    </row>
    <row r="96" spans="1:6" x14ac:dyDescent="0.2">
      <c r="A96" s="7">
        <v>43160</v>
      </c>
      <c r="B96">
        <v>0</v>
      </c>
      <c r="C96" t="s">
        <v>97</v>
      </c>
      <c r="D96" t="s">
        <v>100</v>
      </c>
      <c r="E96">
        <v>102.65</v>
      </c>
      <c r="F96">
        <v>5503</v>
      </c>
    </row>
    <row r="97" spans="1:6" x14ac:dyDescent="0.2">
      <c r="A97" s="7">
        <v>43161</v>
      </c>
      <c r="B97">
        <v>0</v>
      </c>
      <c r="C97">
        <v>103</v>
      </c>
      <c r="D97" t="s">
        <v>113</v>
      </c>
      <c r="E97">
        <v>103</v>
      </c>
      <c r="F97">
        <v>11025</v>
      </c>
    </row>
    <row r="98" spans="1:6" x14ac:dyDescent="0.2">
      <c r="A98" s="7">
        <v>43164</v>
      </c>
      <c r="B98">
        <v>0</v>
      </c>
      <c r="C98">
        <v>103</v>
      </c>
      <c r="D98" t="s">
        <v>97</v>
      </c>
      <c r="E98">
        <v>102.75</v>
      </c>
      <c r="F98">
        <v>25634</v>
      </c>
    </row>
    <row r="99" spans="1:6" x14ac:dyDescent="0.2">
      <c r="A99" s="7">
        <v>43165</v>
      </c>
      <c r="B99">
        <v>0</v>
      </c>
      <c r="C99" t="s">
        <v>107</v>
      </c>
      <c r="D99" t="s">
        <v>66</v>
      </c>
      <c r="E99">
        <v>102.75</v>
      </c>
      <c r="F99">
        <v>44403</v>
      </c>
    </row>
    <row r="100" spans="1:6" x14ac:dyDescent="0.2">
      <c r="A100" s="7">
        <v>43166</v>
      </c>
      <c r="B100">
        <v>0</v>
      </c>
      <c r="C100" t="s">
        <v>114</v>
      </c>
      <c r="D100" t="s">
        <v>115</v>
      </c>
      <c r="E100">
        <v>102.8</v>
      </c>
      <c r="F100">
        <v>41898</v>
      </c>
    </row>
    <row r="101" spans="1:6" x14ac:dyDescent="0.2">
      <c r="A101" s="7">
        <v>43168</v>
      </c>
      <c r="B101">
        <v>0</v>
      </c>
      <c r="C101" t="s">
        <v>98</v>
      </c>
      <c r="D101" t="s">
        <v>98</v>
      </c>
      <c r="E101">
        <v>102.99</v>
      </c>
      <c r="F101">
        <v>47</v>
      </c>
    </row>
    <row r="102" spans="1:6" x14ac:dyDescent="0.2">
      <c r="A102" s="7">
        <v>43171</v>
      </c>
      <c r="B102">
        <v>0</v>
      </c>
      <c r="C102" t="s">
        <v>93</v>
      </c>
      <c r="D102" t="s">
        <v>66</v>
      </c>
      <c r="E102">
        <v>102.8</v>
      </c>
      <c r="F102">
        <v>81307</v>
      </c>
    </row>
    <row r="103" spans="1:6" x14ac:dyDescent="0.2">
      <c r="A103" s="7">
        <v>43172</v>
      </c>
      <c r="B103">
        <v>0</v>
      </c>
      <c r="C103" t="s">
        <v>97</v>
      </c>
      <c r="D103" t="s">
        <v>116</v>
      </c>
      <c r="E103">
        <v>102.75</v>
      </c>
      <c r="F103">
        <v>17765</v>
      </c>
    </row>
    <row r="104" spans="1:6" x14ac:dyDescent="0.2">
      <c r="A104" s="7">
        <v>43173</v>
      </c>
      <c r="B104">
        <v>0</v>
      </c>
      <c r="C104" t="s">
        <v>97</v>
      </c>
      <c r="D104" t="s">
        <v>117</v>
      </c>
      <c r="E104">
        <v>102.75</v>
      </c>
      <c r="F104">
        <v>27261</v>
      </c>
    </row>
    <row r="105" spans="1:6" x14ac:dyDescent="0.2">
      <c r="A105" s="7">
        <v>43174</v>
      </c>
      <c r="B105">
        <v>0</v>
      </c>
      <c r="C105" t="s">
        <v>97</v>
      </c>
      <c r="D105" t="s">
        <v>66</v>
      </c>
      <c r="E105">
        <v>102.73</v>
      </c>
      <c r="F105">
        <v>11233</v>
      </c>
    </row>
    <row r="106" spans="1:6" x14ac:dyDescent="0.2">
      <c r="A106" s="7">
        <v>43175</v>
      </c>
      <c r="B106">
        <v>0</v>
      </c>
      <c r="C106" t="s">
        <v>93</v>
      </c>
      <c r="D106" t="s">
        <v>66</v>
      </c>
      <c r="E106">
        <v>102.8</v>
      </c>
      <c r="F106">
        <v>41601</v>
      </c>
    </row>
    <row r="107" spans="1:6" x14ac:dyDescent="0.2">
      <c r="A107" s="7">
        <v>43178</v>
      </c>
      <c r="B107">
        <v>0</v>
      </c>
      <c r="C107" t="s">
        <v>110</v>
      </c>
      <c r="D107" t="s">
        <v>85</v>
      </c>
      <c r="E107">
        <v>102.9</v>
      </c>
      <c r="F107">
        <v>97964</v>
      </c>
    </row>
    <row r="108" spans="1:6" x14ac:dyDescent="0.2">
      <c r="A108" s="7">
        <v>43179</v>
      </c>
      <c r="B108">
        <v>0</v>
      </c>
      <c r="C108">
        <v>103</v>
      </c>
      <c r="D108" t="s">
        <v>112</v>
      </c>
      <c r="E108">
        <v>103</v>
      </c>
      <c r="F108">
        <v>8599</v>
      </c>
    </row>
    <row r="109" spans="1:6" x14ac:dyDescent="0.2">
      <c r="A109" s="7">
        <v>43180</v>
      </c>
      <c r="B109">
        <v>0</v>
      </c>
      <c r="C109" t="s">
        <v>92</v>
      </c>
      <c r="D109" t="s">
        <v>66</v>
      </c>
      <c r="E109">
        <v>102.65</v>
      </c>
      <c r="F109">
        <v>5303</v>
      </c>
    </row>
    <row r="110" spans="1:6" x14ac:dyDescent="0.2">
      <c r="A110" s="7">
        <v>43181</v>
      </c>
      <c r="B110">
        <v>0</v>
      </c>
      <c r="C110" t="s">
        <v>118</v>
      </c>
      <c r="D110" t="s">
        <v>119</v>
      </c>
      <c r="E110">
        <v>102.65</v>
      </c>
      <c r="F110">
        <v>247051</v>
      </c>
    </row>
    <row r="111" spans="1:6" x14ac:dyDescent="0.2">
      <c r="A111" s="7">
        <v>43182</v>
      </c>
      <c r="B111">
        <v>0</v>
      </c>
      <c r="C111" t="s">
        <v>120</v>
      </c>
      <c r="D111" t="s">
        <v>121</v>
      </c>
      <c r="E111">
        <v>103.85</v>
      </c>
      <c r="F111">
        <v>1184</v>
      </c>
    </row>
    <row r="112" spans="1:6" x14ac:dyDescent="0.2">
      <c r="A112" s="7">
        <v>43185</v>
      </c>
      <c r="B112">
        <v>0</v>
      </c>
      <c r="C112" t="s">
        <v>97</v>
      </c>
      <c r="D112" t="s">
        <v>92</v>
      </c>
      <c r="E112">
        <v>102.7</v>
      </c>
      <c r="F112">
        <v>64800</v>
      </c>
    </row>
    <row r="113" spans="1:6" x14ac:dyDescent="0.2">
      <c r="A113" s="7">
        <v>43186</v>
      </c>
      <c r="B113">
        <v>0</v>
      </c>
      <c r="C113" t="s">
        <v>97</v>
      </c>
      <c r="D113" t="s">
        <v>79</v>
      </c>
      <c r="E113">
        <v>102.7</v>
      </c>
      <c r="F113">
        <v>180391</v>
      </c>
    </row>
    <row r="114" spans="1:6" x14ac:dyDescent="0.2">
      <c r="A114" s="7">
        <v>43187</v>
      </c>
      <c r="B114">
        <v>0</v>
      </c>
      <c r="C114" t="s">
        <v>97</v>
      </c>
      <c r="D114" t="s">
        <v>66</v>
      </c>
      <c r="E114">
        <v>102.6</v>
      </c>
      <c r="F114">
        <v>47306</v>
      </c>
    </row>
    <row r="115" spans="1:6" x14ac:dyDescent="0.2">
      <c r="A115" s="7">
        <v>43188</v>
      </c>
      <c r="B115">
        <v>0</v>
      </c>
      <c r="C115" t="s">
        <v>97</v>
      </c>
      <c r="D115" t="s">
        <v>66</v>
      </c>
      <c r="E115">
        <v>102.75</v>
      </c>
      <c r="F115">
        <v>10460</v>
      </c>
    </row>
    <row r="116" spans="1:6" x14ac:dyDescent="0.2">
      <c r="A116" s="7">
        <v>43189</v>
      </c>
      <c r="B116">
        <v>0</v>
      </c>
      <c r="C116" t="s">
        <v>122</v>
      </c>
      <c r="D116" t="s">
        <v>79</v>
      </c>
      <c r="E116">
        <v>102.6</v>
      </c>
      <c r="F116">
        <v>602</v>
      </c>
    </row>
    <row r="117" spans="1:6" x14ac:dyDescent="0.2">
      <c r="A117" s="7">
        <v>43192</v>
      </c>
      <c r="B117">
        <v>0</v>
      </c>
      <c r="C117" t="s">
        <v>92</v>
      </c>
      <c r="D117" t="s">
        <v>116</v>
      </c>
      <c r="E117">
        <v>102.7</v>
      </c>
      <c r="F117">
        <v>55735</v>
      </c>
    </row>
    <row r="118" spans="1:6" x14ac:dyDescent="0.2">
      <c r="A118" s="7">
        <v>43193</v>
      </c>
      <c r="B118">
        <v>0</v>
      </c>
      <c r="C118" t="s">
        <v>92</v>
      </c>
      <c r="D118" t="s">
        <v>123</v>
      </c>
      <c r="E118">
        <v>102.65</v>
      </c>
      <c r="F118">
        <v>102925</v>
      </c>
    </row>
    <row r="119" spans="1:6" x14ac:dyDescent="0.2">
      <c r="A119" s="7">
        <v>43194</v>
      </c>
      <c r="B119">
        <v>0</v>
      </c>
      <c r="C119" t="s">
        <v>124</v>
      </c>
      <c r="D119" t="s">
        <v>125</v>
      </c>
      <c r="E119">
        <v>102.74</v>
      </c>
      <c r="F119">
        <v>1484</v>
      </c>
    </row>
    <row r="120" spans="1:6" x14ac:dyDescent="0.2">
      <c r="A120" s="7">
        <v>43195</v>
      </c>
      <c r="B120">
        <v>0</v>
      </c>
      <c r="C120" t="s">
        <v>107</v>
      </c>
      <c r="D120" t="s">
        <v>92</v>
      </c>
      <c r="E120">
        <v>102.85</v>
      </c>
      <c r="F120">
        <v>25176</v>
      </c>
    </row>
    <row r="121" spans="1:6" x14ac:dyDescent="0.2">
      <c r="A121" s="7">
        <v>43196</v>
      </c>
      <c r="B121">
        <v>0</v>
      </c>
      <c r="C121" t="s">
        <v>126</v>
      </c>
      <c r="D121" t="s">
        <v>107</v>
      </c>
      <c r="E121">
        <v>102.85</v>
      </c>
      <c r="F121">
        <v>23</v>
      </c>
    </row>
    <row r="122" spans="1:6" x14ac:dyDescent="0.2">
      <c r="A122" s="7">
        <v>43199</v>
      </c>
      <c r="B122">
        <v>0</v>
      </c>
      <c r="C122" t="s">
        <v>127</v>
      </c>
      <c r="D122">
        <v>102</v>
      </c>
      <c r="E122">
        <v>102.1</v>
      </c>
      <c r="F122">
        <v>150509</v>
      </c>
    </row>
    <row r="123" spans="1:6" x14ac:dyDescent="0.2">
      <c r="A123" s="7">
        <v>43200</v>
      </c>
      <c r="B123">
        <v>0</v>
      </c>
      <c r="C123" t="s">
        <v>116</v>
      </c>
      <c r="D123" t="s">
        <v>125</v>
      </c>
      <c r="E123">
        <v>102.4</v>
      </c>
      <c r="F123">
        <v>194831</v>
      </c>
    </row>
    <row r="124" spans="1:6" x14ac:dyDescent="0.2">
      <c r="A124" s="7">
        <v>43201</v>
      </c>
      <c r="B124">
        <v>0</v>
      </c>
      <c r="C124" t="s">
        <v>111</v>
      </c>
      <c r="D124" t="s">
        <v>129</v>
      </c>
      <c r="E124">
        <v>102.11</v>
      </c>
      <c r="F124">
        <v>122643</v>
      </c>
    </row>
    <row r="125" spans="1:6" x14ac:dyDescent="0.2">
      <c r="A125" s="7">
        <v>43202</v>
      </c>
      <c r="B125">
        <v>0</v>
      </c>
      <c r="C125" t="s">
        <v>96</v>
      </c>
      <c r="D125">
        <v>102</v>
      </c>
      <c r="E125">
        <v>102.58</v>
      </c>
      <c r="F125">
        <v>113206</v>
      </c>
    </row>
    <row r="126" spans="1:6" x14ac:dyDescent="0.2">
      <c r="A126" s="7">
        <v>43203</v>
      </c>
      <c r="B126">
        <v>0</v>
      </c>
      <c r="C126" t="s">
        <v>131</v>
      </c>
      <c r="D126" t="s">
        <v>72</v>
      </c>
      <c r="E126">
        <v>102</v>
      </c>
      <c r="F126">
        <v>106209</v>
      </c>
    </row>
    <row r="127" spans="1:6" x14ac:dyDescent="0.2">
      <c r="A127" s="7">
        <v>43206</v>
      </c>
      <c r="B127">
        <v>0</v>
      </c>
      <c r="C127">
        <v>102</v>
      </c>
      <c r="D127" t="s">
        <v>81</v>
      </c>
      <c r="E127">
        <v>101.9</v>
      </c>
      <c r="F127">
        <v>84951</v>
      </c>
    </row>
    <row r="128" spans="1:6" x14ac:dyDescent="0.2">
      <c r="A128" s="7">
        <v>43207</v>
      </c>
      <c r="B128">
        <v>0</v>
      </c>
      <c r="C128" t="s">
        <v>66</v>
      </c>
      <c r="D128" t="s">
        <v>132</v>
      </c>
      <c r="E128">
        <v>102.2</v>
      </c>
      <c r="F128">
        <v>75529</v>
      </c>
    </row>
    <row r="129" spans="1:6" x14ac:dyDescent="0.2">
      <c r="A129" s="7">
        <v>43208</v>
      </c>
      <c r="B129">
        <v>0</v>
      </c>
      <c r="C129" t="s">
        <v>112</v>
      </c>
      <c r="D129">
        <v>102</v>
      </c>
      <c r="E129">
        <v>102.64</v>
      </c>
      <c r="F129">
        <v>92584</v>
      </c>
    </row>
    <row r="130" spans="1:6" x14ac:dyDescent="0.2">
      <c r="A130" s="7">
        <v>43209</v>
      </c>
      <c r="B130">
        <v>0</v>
      </c>
      <c r="C130" t="s">
        <v>97</v>
      </c>
      <c r="D130" t="s">
        <v>133</v>
      </c>
      <c r="E130">
        <v>102.65</v>
      </c>
      <c r="F130">
        <v>36714</v>
      </c>
    </row>
    <row r="131" spans="1:6" x14ac:dyDescent="0.2">
      <c r="A131" s="7">
        <v>43210</v>
      </c>
      <c r="B131">
        <v>0</v>
      </c>
      <c r="C131">
        <v>103</v>
      </c>
      <c r="D131">
        <v>102</v>
      </c>
      <c r="E131">
        <v>102.7</v>
      </c>
      <c r="F131">
        <v>40415</v>
      </c>
    </row>
    <row r="132" spans="1:6" x14ac:dyDescent="0.2">
      <c r="A132" s="7">
        <v>43213</v>
      </c>
      <c r="B132">
        <v>0</v>
      </c>
      <c r="C132" t="s">
        <v>92</v>
      </c>
      <c r="D132" t="s">
        <v>134</v>
      </c>
      <c r="E132">
        <v>102.5</v>
      </c>
      <c r="F132">
        <v>33686</v>
      </c>
    </row>
    <row r="133" spans="1:6" x14ac:dyDescent="0.2">
      <c r="A133" s="7">
        <v>43214</v>
      </c>
      <c r="B133">
        <v>0</v>
      </c>
      <c r="C133" t="s">
        <v>92</v>
      </c>
      <c r="D133" t="s">
        <v>128</v>
      </c>
      <c r="E133">
        <v>102.6</v>
      </c>
      <c r="F133">
        <v>42322</v>
      </c>
    </row>
    <row r="134" spans="1:6" x14ac:dyDescent="0.2">
      <c r="A134" s="7">
        <v>43215</v>
      </c>
      <c r="B134">
        <v>0</v>
      </c>
      <c r="C134" t="s">
        <v>92</v>
      </c>
      <c r="D134" t="s">
        <v>117</v>
      </c>
      <c r="E134">
        <v>102.6</v>
      </c>
      <c r="F134">
        <v>25596</v>
      </c>
    </row>
    <row r="135" spans="1:6" x14ac:dyDescent="0.2">
      <c r="A135" s="7">
        <v>43216</v>
      </c>
      <c r="B135">
        <v>0</v>
      </c>
      <c r="C135" t="s">
        <v>135</v>
      </c>
      <c r="D135" t="s">
        <v>59</v>
      </c>
      <c r="E135">
        <v>103.05</v>
      </c>
      <c r="F135">
        <v>16743</v>
      </c>
    </row>
    <row r="136" spans="1:6" x14ac:dyDescent="0.2">
      <c r="A136" s="7">
        <v>43217</v>
      </c>
      <c r="B136">
        <v>0</v>
      </c>
      <c r="C136" t="s">
        <v>71</v>
      </c>
      <c r="D136" t="s">
        <v>117</v>
      </c>
      <c r="E136">
        <v>103</v>
      </c>
      <c r="F136">
        <v>95333</v>
      </c>
    </row>
    <row r="137" spans="1:6" x14ac:dyDescent="0.2">
      <c r="A137" s="7">
        <v>43218</v>
      </c>
      <c r="B137">
        <v>0</v>
      </c>
      <c r="C137">
        <v>103</v>
      </c>
      <c r="D137" t="s">
        <v>136</v>
      </c>
      <c r="E137">
        <v>103</v>
      </c>
      <c r="F137">
        <v>8254</v>
      </c>
    </row>
    <row r="138" spans="1:6" x14ac:dyDescent="0.2">
      <c r="A138" s="7">
        <v>43220</v>
      </c>
      <c r="B138">
        <v>0</v>
      </c>
      <c r="C138" t="s">
        <v>137</v>
      </c>
      <c r="D138">
        <v>103</v>
      </c>
      <c r="E138">
        <v>103</v>
      </c>
      <c r="F138">
        <v>1530</v>
      </c>
    </row>
    <row r="139" spans="1:6" x14ac:dyDescent="0.2">
      <c r="A139" s="7">
        <v>43223</v>
      </c>
      <c r="B139">
        <v>0</v>
      </c>
      <c r="C139" t="s">
        <v>71</v>
      </c>
      <c r="D139" t="s">
        <v>118</v>
      </c>
      <c r="E139">
        <v>102.66</v>
      </c>
      <c r="F139">
        <v>36219</v>
      </c>
    </row>
    <row r="140" spans="1:6" x14ac:dyDescent="0.2">
      <c r="A140" s="7">
        <v>43224</v>
      </c>
      <c r="B140">
        <v>0</v>
      </c>
      <c r="C140" t="s">
        <v>138</v>
      </c>
      <c r="D140" t="s">
        <v>92</v>
      </c>
      <c r="E140">
        <v>103.4</v>
      </c>
      <c r="F140">
        <v>6139</v>
      </c>
    </row>
    <row r="141" spans="1:6" x14ac:dyDescent="0.2">
      <c r="A141" s="7">
        <v>43227</v>
      </c>
      <c r="B141">
        <v>0</v>
      </c>
      <c r="C141" t="s">
        <v>139</v>
      </c>
      <c r="D141">
        <v>103</v>
      </c>
      <c r="E141">
        <v>103</v>
      </c>
      <c r="F141">
        <v>1000</v>
      </c>
    </row>
    <row r="142" spans="1:6" x14ac:dyDescent="0.2">
      <c r="A142" s="7">
        <v>43228</v>
      </c>
      <c r="B142">
        <v>0</v>
      </c>
      <c r="C142" t="s">
        <v>140</v>
      </c>
      <c r="D142" t="s">
        <v>93</v>
      </c>
      <c r="E142">
        <v>103.64</v>
      </c>
      <c r="F142">
        <v>5825</v>
      </c>
    </row>
    <row r="143" spans="1:6" x14ac:dyDescent="0.2">
      <c r="A143" s="7">
        <v>43230</v>
      </c>
      <c r="B143">
        <v>0</v>
      </c>
      <c r="C143" t="s">
        <v>141</v>
      </c>
      <c r="D143" t="s">
        <v>142</v>
      </c>
      <c r="E143">
        <v>103.8</v>
      </c>
      <c r="F143">
        <v>200</v>
      </c>
    </row>
    <row r="144" spans="1:6" x14ac:dyDescent="0.2">
      <c r="A144" s="7">
        <v>43231</v>
      </c>
      <c r="B144">
        <v>0</v>
      </c>
      <c r="C144" t="s">
        <v>143</v>
      </c>
      <c r="D144" t="s">
        <v>144</v>
      </c>
      <c r="E144">
        <v>103.29</v>
      </c>
      <c r="F144">
        <v>481</v>
      </c>
    </row>
    <row r="145" spans="1:6" x14ac:dyDescent="0.2">
      <c r="A145" s="7">
        <v>43234</v>
      </c>
      <c r="B145">
        <v>0</v>
      </c>
      <c r="C145" t="s">
        <v>71</v>
      </c>
      <c r="D145" t="s">
        <v>146</v>
      </c>
      <c r="E145">
        <v>103.04</v>
      </c>
      <c r="F145">
        <v>4519</v>
      </c>
    </row>
    <row r="146" spans="1:6" x14ac:dyDescent="0.2">
      <c r="A146" s="7">
        <v>43235</v>
      </c>
      <c r="B146">
        <v>0</v>
      </c>
      <c r="C146" t="s">
        <v>146</v>
      </c>
      <c r="D146" t="s">
        <v>142</v>
      </c>
      <c r="E146">
        <v>103</v>
      </c>
      <c r="F146">
        <v>3319</v>
      </c>
    </row>
    <row r="147" spans="1:6" x14ac:dyDescent="0.2">
      <c r="A147" s="7">
        <v>43236</v>
      </c>
      <c r="B147">
        <v>0</v>
      </c>
      <c r="C147" t="s">
        <v>147</v>
      </c>
      <c r="D147" t="s">
        <v>142</v>
      </c>
      <c r="E147">
        <v>102.9</v>
      </c>
      <c r="F147">
        <v>2525</v>
      </c>
    </row>
    <row r="148" spans="1:6" x14ac:dyDescent="0.2">
      <c r="A148" s="7">
        <v>43237</v>
      </c>
      <c r="B148">
        <v>0</v>
      </c>
      <c r="C148" t="s">
        <v>148</v>
      </c>
      <c r="D148">
        <v>103</v>
      </c>
      <c r="E148">
        <v>103.46</v>
      </c>
      <c r="F148">
        <v>14959</v>
      </c>
    </row>
    <row r="149" spans="1:6" x14ac:dyDescent="0.2">
      <c r="A149" s="7">
        <v>43238</v>
      </c>
      <c r="B149">
        <v>0</v>
      </c>
      <c r="C149" t="s">
        <v>149</v>
      </c>
      <c r="D149">
        <v>103</v>
      </c>
      <c r="E149">
        <v>103</v>
      </c>
      <c r="F149">
        <v>29756</v>
      </c>
    </row>
    <row r="150" spans="1:6" x14ac:dyDescent="0.2">
      <c r="A150" s="7">
        <v>43241</v>
      </c>
      <c r="B150">
        <v>0</v>
      </c>
      <c r="C150" t="s">
        <v>150</v>
      </c>
      <c r="D150" t="s">
        <v>151</v>
      </c>
      <c r="E150">
        <v>102.67</v>
      </c>
      <c r="F150">
        <v>2350</v>
      </c>
    </row>
    <row r="151" spans="1:6" x14ac:dyDescent="0.2">
      <c r="A151" s="7">
        <v>43242</v>
      </c>
      <c r="B151">
        <v>0</v>
      </c>
      <c r="C151">
        <v>103</v>
      </c>
      <c r="D151" t="s">
        <v>79</v>
      </c>
      <c r="E151">
        <v>102.75</v>
      </c>
      <c r="F151">
        <v>1797</v>
      </c>
    </row>
    <row r="152" spans="1:6" x14ac:dyDescent="0.2">
      <c r="A152" s="7">
        <v>43243</v>
      </c>
      <c r="B152">
        <v>0</v>
      </c>
      <c r="C152" t="s">
        <v>108</v>
      </c>
      <c r="D152" t="s">
        <v>151</v>
      </c>
      <c r="E152">
        <v>102.45</v>
      </c>
      <c r="F152">
        <v>621</v>
      </c>
    </row>
    <row r="153" spans="1:6" x14ac:dyDescent="0.2">
      <c r="A153" s="7">
        <v>43244</v>
      </c>
      <c r="B153">
        <v>0</v>
      </c>
      <c r="C153">
        <v>103</v>
      </c>
      <c r="D153" t="s">
        <v>65</v>
      </c>
      <c r="E153">
        <v>102.53</v>
      </c>
      <c r="F153">
        <v>88995</v>
      </c>
    </row>
    <row r="154" spans="1:6" x14ac:dyDescent="0.2">
      <c r="A154" s="7">
        <v>43245</v>
      </c>
      <c r="B154">
        <v>0</v>
      </c>
      <c r="C154" t="s">
        <v>127</v>
      </c>
      <c r="D154" t="s">
        <v>121</v>
      </c>
      <c r="E154">
        <v>102.78</v>
      </c>
      <c r="F154">
        <v>5851</v>
      </c>
    </row>
    <row r="155" spans="1:6" x14ac:dyDescent="0.2">
      <c r="A155" s="7">
        <v>43248</v>
      </c>
      <c r="B155">
        <v>0</v>
      </c>
      <c r="C155" t="s">
        <v>145</v>
      </c>
      <c r="D155" t="s">
        <v>79</v>
      </c>
      <c r="E155">
        <v>102.7</v>
      </c>
      <c r="F155">
        <v>6440</v>
      </c>
    </row>
    <row r="156" spans="1:6" x14ac:dyDescent="0.2">
      <c r="A156" s="7">
        <v>43249</v>
      </c>
      <c r="B156">
        <v>0</v>
      </c>
      <c r="C156">
        <v>103</v>
      </c>
      <c r="D156" t="s">
        <v>152</v>
      </c>
      <c r="E156">
        <v>102.8</v>
      </c>
      <c r="F156">
        <v>3501</v>
      </c>
    </row>
    <row r="157" spans="1:6" x14ac:dyDescent="0.2">
      <c r="A157" s="7">
        <v>43250</v>
      </c>
      <c r="B157">
        <v>0</v>
      </c>
      <c r="C157" t="s">
        <v>94</v>
      </c>
      <c r="D157" t="s">
        <v>153</v>
      </c>
      <c r="E157">
        <v>102.77</v>
      </c>
      <c r="F157">
        <v>643</v>
      </c>
    </row>
    <row r="158" spans="1:6" x14ac:dyDescent="0.2">
      <c r="A158" s="7">
        <v>43251</v>
      </c>
      <c r="B158">
        <v>0</v>
      </c>
      <c r="C158" t="s">
        <v>154</v>
      </c>
      <c r="D158" t="s">
        <v>116</v>
      </c>
      <c r="E158">
        <v>102.93</v>
      </c>
      <c r="F158">
        <v>2284</v>
      </c>
    </row>
    <row r="159" spans="1:6" x14ac:dyDescent="0.2">
      <c r="A159" s="7">
        <v>43252</v>
      </c>
      <c r="B159">
        <v>0</v>
      </c>
      <c r="C159">
        <v>103</v>
      </c>
      <c r="D159" t="s">
        <v>121</v>
      </c>
      <c r="E159">
        <v>102.94</v>
      </c>
      <c r="F159">
        <v>22941</v>
      </c>
    </row>
    <row r="160" spans="1:6" x14ac:dyDescent="0.2">
      <c r="A160" s="7">
        <v>43255</v>
      </c>
      <c r="B160">
        <v>0</v>
      </c>
      <c r="C160" t="s">
        <v>155</v>
      </c>
      <c r="D160" t="s">
        <v>80</v>
      </c>
      <c r="E160">
        <v>102.93</v>
      </c>
      <c r="F160">
        <v>1594</v>
      </c>
    </row>
    <row r="161" spans="1:6" x14ac:dyDescent="0.2">
      <c r="A161" s="7">
        <v>43256</v>
      </c>
      <c r="B161">
        <v>0</v>
      </c>
      <c r="C161">
        <v>103</v>
      </c>
      <c r="D161" t="s">
        <v>156</v>
      </c>
      <c r="E161">
        <v>102.75</v>
      </c>
      <c r="F161">
        <v>9890</v>
      </c>
    </row>
    <row r="162" spans="1:6" x14ac:dyDescent="0.2">
      <c r="A162" s="7">
        <v>43257</v>
      </c>
      <c r="B162">
        <v>0</v>
      </c>
      <c r="C162" t="s">
        <v>115</v>
      </c>
      <c r="D162" t="s">
        <v>82</v>
      </c>
      <c r="E162">
        <v>102.59</v>
      </c>
      <c r="F162">
        <v>44744</v>
      </c>
    </row>
    <row r="163" spans="1:6" x14ac:dyDescent="0.2">
      <c r="A163" s="7">
        <v>43258</v>
      </c>
      <c r="B163">
        <v>0</v>
      </c>
      <c r="C163" t="s">
        <v>112</v>
      </c>
      <c r="D163" t="s">
        <v>101</v>
      </c>
      <c r="E163">
        <v>102.64</v>
      </c>
      <c r="F163">
        <v>20556</v>
      </c>
    </row>
    <row r="164" spans="1:6" x14ac:dyDescent="0.2">
      <c r="A164" s="7">
        <v>43259</v>
      </c>
      <c r="B164">
        <v>0</v>
      </c>
      <c r="C164" t="s">
        <v>93</v>
      </c>
      <c r="D164" t="s">
        <v>101</v>
      </c>
      <c r="E164">
        <v>102.8</v>
      </c>
      <c r="F164">
        <v>2604</v>
      </c>
    </row>
    <row r="165" spans="1:6" x14ac:dyDescent="0.2">
      <c r="A165" s="7">
        <v>43260</v>
      </c>
      <c r="B165">
        <v>0</v>
      </c>
      <c r="C165" t="s">
        <v>93</v>
      </c>
      <c r="D165" t="s">
        <v>97</v>
      </c>
      <c r="E165">
        <v>102.8</v>
      </c>
      <c r="F165">
        <v>943</v>
      </c>
    </row>
    <row r="166" spans="1:6" x14ac:dyDescent="0.2">
      <c r="A166" s="7">
        <v>43262</v>
      </c>
      <c r="B166">
        <v>0</v>
      </c>
      <c r="C166" t="s">
        <v>157</v>
      </c>
      <c r="D166" t="s">
        <v>104</v>
      </c>
      <c r="E166">
        <v>102.6</v>
      </c>
      <c r="F166">
        <v>4505</v>
      </c>
    </row>
    <row r="167" spans="1:6" x14ac:dyDescent="0.2">
      <c r="A167" s="7">
        <v>43264</v>
      </c>
      <c r="B167">
        <v>0</v>
      </c>
      <c r="C167" t="s">
        <v>158</v>
      </c>
      <c r="D167" t="s">
        <v>66</v>
      </c>
      <c r="E167">
        <v>102.5</v>
      </c>
      <c r="F167">
        <v>25146</v>
      </c>
    </row>
    <row r="168" spans="1:6" x14ac:dyDescent="0.2">
      <c r="A168" s="7">
        <v>43265</v>
      </c>
      <c r="B168">
        <v>0</v>
      </c>
      <c r="C168" t="s">
        <v>159</v>
      </c>
      <c r="D168" t="s">
        <v>66</v>
      </c>
      <c r="E168">
        <v>102.77</v>
      </c>
      <c r="F168">
        <v>13668</v>
      </c>
    </row>
    <row r="169" spans="1:6" x14ac:dyDescent="0.2">
      <c r="A169" s="7">
        <v>43266</v>
      </c>
      <c r="B169">
        <v>0</v>
      </c>
      <c r="C169" t="s">
        <v>115</v>
      </c>
      <c r="D169" t="s">
        <v>94</v>
      </c>
      <c r="E169">
        <v>102.79</v>
      </c>
      <c r="F169">
        <v>256</v>
      </c>
    </row>
    <row r="170" spans="1:6" x14ac:dyDescent="0.2">
      <c r="A170" s="7">
        <v>43269</v>
      </c>
      <c r="B170">
        <v>0</v>
      </c>
      <c r="C170" t="s">
        <v>93</v>
      </c>
      <c r="D170">
        <v>102</v>
      </c>
      <c r="E170">
        <v>102.61</v>
      </c>
      <c r="F170">
        <v>8919</v>
      </c>
    </row>
    <row r="171" spans="1:6" x14ac:dyDescent="0.2">
      <c r="A171" s="7">
        <v>43270</v>
      </c>
      <c r="B171">
        <v>0</v>
      </c>
      <c r="C171" t="s">
        <v>95</v>
      </c>
      <c r="D171" t="s">
        <v>89</v>
      </c>
      <c r="E171">
        <v>102.7</v>
      </c>
      <c r="F171">
        <v>29987</v>
      </c>
    </row>
    <row r="172" spans="1:6" x14ac:dyDescent="0.2">
      <c r="A172" s="7">
        <v>43271</v>
      </c>
      <c r="B172">
        <v>0</v>
      </c>
      <c r="C172" t="s">
        <v>111</v>
      </c>
      <c r="D172" t="s">
        <v>65</v>
      </c>
      <c r="E172">
        <v>101.99</v>
      </c>
      <c r="F172">
        <v>977</v>
      </c>
    </row>
    <row r="173" spans="1:6" x14ac:dyDescent="0.2">
      <c r="A173" s="7">
        <v>43272</v>
      </c>
      <c r="B173">
        <v>0</v>
      </c>
      <c r="C173">
        <v>102</v>
      </c>
      <c r="D173" t="s">
        <v>160</v>
      </c>
      <c r="E173">
        <v>102</v>
      </c>
      <c r="F173">
        <v>902</v>
      </c>
    </row>
    <row r="174" spans="1:6" x14ac:dyDescent="0.2">
      <c r="A174" s="7">
        <v>43273</v>
      </c>
      <c r="B174">
        <v>0</v>
      </c>
      <c r="C174" t="s">
        <v>161</v>
      </c>
      <c r="D174" t="s">
        <v>49</v>
      </c>
      <c r="E174">
        <v>102.43</v>
      </c>
      <c r="F174">
        <v>3066</v>
      </c>
    </row>
    <row r="175" spans="1:6" x14ac:dyDescent="0.2">
      <c r="A175" s="7">
        <v>43276</v>
      </c>
      <c r="B175">
        <v>0</v>
      </c>
      <c r="C175" t="s">
        <v>163</v>
      </c>
      <c r="D175" t="s">
        <v>24</v>
      </c>
      <c r="E175">
        <v>101.26</v>
      </c>
      <c r="F175">
        <v>569</v>
      </c>
    </row>
    <row r="176" spans="1:6" x14ac:dyDescent="0.2">
      <c r="A176" s="7">
        <v>43277</v>
      </c>
      <c r="B176">
        <v>0</v>
      </c>
      <c r="C176" t="s">
        <v>75</v>
      </c>
      <c r="D176" t="s">
        <v>72</v>
      </c>
      <c r="E176">
        <v>102</v>
      </c>
      <c r="F176">
        <v>12455</v>
      </c>
    </row>
    <row r="177" spans="1:6" x14ac:dyDescent="0.2">
      <c r="A177" s="7">
        <v>43278</v>
      </c>
      <c r="B177">
        <v>0</v>
      </c>
      <c r="C177">
        <v>102</v>
      </c>
      <c r="D177" t="s">
        <v>165</v>
      </c>
      <c r="E177">
        <v>102</v>
      </c>
      <c r="F177">
        <v>5018</v>
      </c>
    </row>
    <row r="178" spans="1:6" x14ac:dyDescent="0.2">
      <c r="A178" s="7">
        <v>43279</v>
      </c>
      <c r="B178">
        <v>0</v>
      </c>
      <c r="C178" t="s">
        <v>128</v>
      </c>
      <c r="D178" t="s">
        <v>40</v>
      </c>
      <c r="E178">
        <v>101.88</v>
      </c>
      <c r="F178">
        <v>12959</v>
      </c>
    </row>
    <row r="179" spans="1:6" x14ac:dyDescent="0.2">
      <c r="A179" s="7">
        <v>43280</v>
      </c>
      <c r="B179">
        <v>0</v>
      </c>
      <c r="C179" t="s">
        <v>59</v>
      </c>
      <c r="D179" t="s">
        <v>167</v>
      </c>
      <c r="E179">
        <v>101.9</v>
      </c>
      <c r="F179">
        <v>2675</v>
      </c>
    </row>
    <row r="180" spans="1:6" x14ac:dyDescent="0.2">
      <c r="A180" s="7">
        <v>43283</v>
      </c>
      <c r="B180">
        <v>0</v>
      </c>
      <c r="C180" t="s">
        <v>162</v>
      </c>
      <c r="D180">
        <v>101</v>
      </c>
      <c r="E180">
        <v>101.99</v>
      </c>
      <c r="F180">
        <v>12377</v>
      </c>
    </row>
    <row r="181" spans="1:6" x14ac:dyDescent="0.2">
      <c r="A181" s="7">
        <v>43284</v>
      </c>
      <c r="B181">
        <v>0</v>
      </c>
      <c r="C181" t="s">
        <v>168</v>
      </c>
      <c r="D181" t="s">
        <v>169</v>
      </c>
      <c r="E181">
        <v>101.71</v>
      </c>
      <c r="F181">
        <v>337</v>
      </c>
    </row>
    <row r="182" spans="1:6" x14ac:dyDescent="0.2">
      <c r="A182" s="7">
        <v>43285</v>
      </c>
      <c r="B182">
        <v>0</v>
      </c>
      <c r="C182">
        <v>102</v>
      </c>
      <c r="D182" t="s">
        <v>49</v>
      </c>
      <c r="E182">
        <v>101.57</v>
      </c>
      <c r="F182">
        <v>644</v>
      </c>
    </row>
    <row r="183" spans="1:6" x14ac:dyDescent="0.2">
      <c r="A183" s="7">
        <v>43286</v>
      </c>
      <c r="B183">
        <v>0</v>
      </c>
      <c r="C183" t="s">
        <v>83</v>
      </c>
      <c r="D183" t="s">
        <v>22</v>
      </c>
      <c r="E183">
        <v>101.59</v>
      </c>
      <c r="F183">
        <v>3129</v>
      </c>
    </row>
    <row r="184" spans="1:6" x14ac:dyDescent="0.2">
      <c r="A184" s="7">
        <v>43287</v>
      </c>
      <c r="B184">
        <v>0</v>
      </c>
      <c r="C184" t="s">
        <v>77</v>
      </c>
      <c r="D184" t="s">
        <v>40</v>
      </c>
      <c r="E184">
        <v>102.2</v>
      </c>
      <c r="F184">
        <v>7454</v>
      </c>
    </row>
    <row r="185" spans="1:6" x14ac:dyDescent="0.2">
      <c r="A185" s="7">
        <v>43290</v>
      </c>
      <c r="B185">
        <v>0</v>
      </c>
      <c r="C185">
        <v>102</v>
      </c>
      <c r="D185" t="s">
        <v>172</v>
      </c>
      <c r="E185">
        <v>101.71</v>
      </c>
      <c r="F185">
        <v>516</v>
      </c>
    </row>
    <row r="186" spans="1:6" x14ac:dyDescent="0.2">
      <c r="A186" s="7">
        <v>43291</v>
      </c>
      <c r="B186">
        <v>0</v>
      </c>
      <c r="C186" t="s">
        <v>86</v>
      </c>
      <c r="D186" t="s">
        <v>173</v>
      </c>
      <c r="E186">
        <v>102</v>
      </c>
      <c r="F186">
        <v>33924</v>
      </c>
    </row>
    <row r="187" spans="1:6" x14ac:dyDescent="0.2">
      <c r="A187" s="7">
        <v>43292</v>
      </c>
      <c r="B187">
        <v>0</v>
      </c>
      <c r="C187" t="s">
        <v>174</v>
      </c>
      <c r="D187" t="s">
        <v>175</v>
      </c>
      <c r="E187">
        <v>102.2</v>
      </c>
      <c r="F187">
        <v>425</v>
      </c>
    </row>
    <row r="188" spans="1:6" x14ac:dyDescent="0.2">
      <c r="A188" s="7">
        <v>43293</v>
      </c>
      <c r="B188">
        <v>0</v>
      </c>
      <c r="C188" t="s">
        <v>77</v>
      </c>
      <c r="D188" t="s">
        <v>87</v>
      </c>
      <c r="E188">
        <v>101.57</v>
      </c>
      <c r="F188">
        <v>41401</v>
      </c>
    </row>
    <row r="189" spans="1:6" x14ac:dyDescent="0.2">
      <c r="A189" s="7">
        <v>43294</v>
      </c>
      <c r="B189">
        <v>0</v>
      </c>
      <c r="C189" t="s">
        <v>129</v>
      </c>
      <c r="D189" t="s">
        <v>176</v>
      </c>
      <c r="E189">
        <v>101.97</v>
      </c>
      <c r="F189">
        <v>712</v>
      </c>
    </row>
    <row r="190" spans="1:6" x14ac:dyDescent="0.2">
      <c r="A190" s="7">
        <v>43297</v>
      </c>
      <c r="B190">
        <v>0</v>
      </c>
      <c r="C190" t="s">
        <v>78</v>
      </c>
      <c r="D190" t="s">
        <v>177</v>
      </c>
      <c r="E190">
        <v>101.45</v>
      </c>
      <c r="F190">
        <v>10340</v>
      </c>
    </row>
    <row r="191" spans="1:6" x14ac:dyDescent="0.2">
      <c r="A191" s="7">
        <v>43298</v>
      </c>
      <c r="B191">
        <v>0</v>
      </c>
      <c r="C191" t="s">
        <v>65</v>
      </c>
      <c r="D191" t="s">
        <v>22</v>
      </c>
      <c r="E191">
        <v>101.7</v>
      </c>
      <c r="F191">
        <v>169878</v>
      </c>
    </row>
    <row r="192" spans="1:6" x14ac:dyDescent="0.2">
      <c r="A192" s="7">
        <v>43299</v>
      </c>
      <c r="B192">
        <v>0</v>
      </c>
      <c r="C192" t="s">
        <v>134</v>
      </c>
      <c r="D192" t="s">
        <v>179</v>
      </c>
      <c r="E192">
        <v>101.73</v>
      </c>
      <c r="F192">
        <v>15285</v>
      </c>
    </row>
    <row r="193" spans="1:6" x14ac:dyDescent="0.2">
      <c r="A193" s="7">
        <v>43300</v>
      </c>
      <c r="B193">
        <v>0</v>
      </c>
      <c r="C193" t="s">
        <v>72</v>
      </c>
      <c r="D193" t="s">
        <v>178</v>
      </c>
      <c r="E193">
        <v>101.97</v>
      </c>
      <c r="F193">
        <v>3596</v>
      </c>
    </row>
    <row r="194" spans="1:6" x14ac:dyDescent="0.2">
      <c r="A194" s="7">
        <v>43301</v>
      </c>
      <c r="B194">
        <v>0</v>
      </c>
      <c r="C194" t="s">
        <v>59</v>
      </c>
      <c r="D194" t="s">
        <v>178</v>
      </c>
      <c r="E194">
        <v>101.9</v>
      </c>
      <c r="F194">
        <v>7456</v>
      </c>
    </row>
    <row r="195" spans="1:6" x14ac:dyDescent="0.2">
      <c r="A195" s="7">
        <v>43304</v>
      </c>
      <c r="B195">
        <v>0</v>
      </c>
      <c r="C195" t="s">
        <v>180</v>
      </c>
      <c r="D195" t="s">
        <v>22</v>
      </c>
      <c r="E195">
        <v>101.51</v>
      </c>
      <c r="F195">
        <v>8595</v>
      </c>
    </row>
    <row r="196" spans="1:6" x14ac:dyDescent="0.2">
      <c r="A196" s="7">
        <v>43305</v>
      </c>
      <c r="B196">
        <v>0</v>
      </c>
      <c r="C196" t="s">
        <v>181</v>
      </c>
      <c r="D196" t="s">
        <v>22</v>
      </c>
      <c r="E196">
        <v>101.6</v>
      </c>
      <c r="F196">
        <v>5435</v>
      </c>
    </row>
    <row r="197" spans="1:6" x14ac:dyDescent="0.2">
      <c r="A197" s="7">
        <v>43306</v>
      </c>
      <c r="B197">
        <v>0</v>
      </c>
      <c r="C197" t="s">
        <v>65</v>
      </c>
      <c r="D197" t="s">
        <v>82</v>
      </c>
      <c r="E197">
        <v>101.51</v>
      </c>
      <c r="F197">
        <v>1186</v>
      </c>
    </row>
    <row r="198" spans="1:6" x14ac:dyDescent="0.2">
      <c r="A198" s="7">
        <v>43307</v>
      </c>
      <c r="B198">
        <v>0</v>
      </c>
      <c r="C198" t="s">
        <v>78</v>
      </c>
      <c r="D198" t="s">
        <v>183</v>
      </c>
      <c r="E198">
        <v>101.64</v>
      </c>
      <c r="F198">
        <v>6395</v>
      </c>
    </row>
    <row r="199" spans="1:6" x14ac:dyDescent="0.2">
      <c r="A199" s="7">
        <v>43308</v>
      </c>
      <c r="B199">
        <v>0</v>
      </c>
      <c r="C199" t="s">
        <v>74</v>
      </c>
      <c r="D199" t="s">
        <v>33</v>
      </c>
      <c r="E199">
        <v>101.5</v>
      </c>
      <c r="F199">
        <v>2274</v>
      </c>
    </row>
    <row r="200" spans="1:6" x14ac:dyDescent="0.2">
      <c r="A200" s="7">
        <v>43311</v>
      </c>
      <c r="B200">
        <v>0</v>
      </c>
      <c r="C200" t="s">
        <v>89</v>
      </c>
      <c r="D200" t="s">
        <v>184</v>
      </c>
      <c r="E200">
        <v>101.65</v>
      </c>
      <c r="F200">
        <v>3352</v>
      </c>
    </row>
    <row r="201" spans="1:6" x14ac:dyDescent="0.2">
      <c r="A201" s="7">
        <v>43312</v>
      </c>
      <c r="B201">
        <v>0</v>
      </c>
      <c r="C201" t="s">
        <v>61</v>
      </c>
      <c r="D201" t="s">
        <v>169</v>
      </c>
      <c r="E201">
        <v>101.87</v>
      </c>
      <c r="F201">
        <v>272</v>
      </c>
    </row>
    <row r="202" spans="1:6" x14ac:dyDescent="0.2">
      <c r="A202" s="7">
        <v>43313</v>
      </c>
      <c r="B202">
        <v>0</v>
      </c>
      <c r="C202" t="s">
        <v>61</v>
      </c>
      <c r="D202" t="s">
        <v>81</v>
      </c>
      <c r="E202">
        <v>101.7</v>
      </c>
      <c r="F202">
        <v>3640</v>
      </c>
    </row>
    <row r="203" spans="1:6" x14ac:dyDescent="0.2">
      <c r="A203" s="7">
        <v>43314</v>
      </c>
      <c r="B203">
        <v>0</v>
      </c>
      <c r="C203" t="s">
        <v>186</v>
      </c>
      <c r="D203" t="s">
        <v>187</v>
      </c>
      <c r="E203">
        <v>101.8</v>
      </c>
      <c r="F203">
        <v>9011</v>
      </c>
    </row>
    <row r="204" spans="1:6" x14ac:dyDescent="0.2">
      <c r="A204" s="7">
        <v>43315</v>
      </c>
      <c r="B204">
        <v>0</v>
      </c>
      <c r="C204" t="s">
        <v>86</v>
      </c>
      <c r="D204" t="s">
        <v>189</v>
      </c>
      <c r="E204">
        <v>102.15</v>
      </c>
      <c r="F204">
        <v>2957</v>
      </c>
    </row>
    <row r="205" spans="1:6" x14ac:dyDescent="0.2">
      <c r="A205" s="7">
        <v>43318</v>
      </c>
      <c r="B205">
        <v>0</v>
      </c>
      <c r="C205">
        <v>102</v>
      </c>
      <c r="D205" t="s">
        <v>187</v>
      </c>
      <c r="E205">
        <v>101.35</v>
      </c>
      <c r="F205">
        <v>3194</v>
      </c>
    </row>
    <row r="206" spans="1:6" x14ac:dyDescent="0.2">
      <c r="A206" s="7">
        <v>43319</v>
      </c>
      <c r="B206">
        <v>0</v>
      </c>
      <c r="C206" t="s">
        <v>190</v>
      </c>
      <c r="D206" t="s">
        <v>191</v>
      </c>
      <c r="E206">
        <v>101.15</v>
      </c>
      <c r="F206">
        <v>7042</v>
      </c>
    </row>
    <row r="207" spans="1:6" x14ac:dyDescent="0.2">
      <c r="A207" s="7">
        <v>43320</v>
      </c>
      <c r="B207">
        <v>0</v>
      </c>
      <c r="C207" t="s">
        <v>27</v>
      </c>
      <c r="D207" t="s">
        <v>192</v>
      </c>
      <c r="E207">
        <v>101</v>
      </c>
      <c r="F207">
        <v>6187</v>
      </c>
    </row>
    <row r="208" spans="1:6" x14ac:dyDescent="0.2">
      <c r="A208" s="7">
        <v>43321</v>
      </c>
      <c r="B208">
        <v>0</v>
      </c>
      <c r="C208" t="s">
        <v>173</v>
      </c>
      <c r="D208" t="s">
        <v>193</v>
      </c>
      <c r="E208">
        <v>100.8</v>
      </c>
      <c r="F208">
        <v>16188</v>
      </c>
    </row>
    <row r="209" spans="1:6" x14ac:dyDescent="0.2">
      <c r="A209" s="7">
        <v>43322</v>
      </c>
      <c r="B209">
        <v>0</v>
      </c>
      <c r="C209" t="s">
        <v>34</v>
      </c>
      <c r="D209">
        <v>100</v>
      </c>
      <c r="E209">
        <v>100.49</v>
      </c>
      <c r="F209">
        <v>54692</v>
      </c>
    </row>
    <row r="210" spans="1:6" x14ac:dyDescent="0.2">
      <c r="A210" s="7">
        <v>43325</v>
      </c>
      <c r="B210">
        <v>0</v>
      </c>
      <c r="C210" t="s">
        <v>195</v>
      </c>
      <c r="D210" t="s">
        <v>196</v>
      </c>
      <c r="E210">
        <v>101.49</v>
      </c>
      <c r="F210">
        <v>38305</v>
      </c>
    </row>
    <row r="211" spans="1:6" x14ac:dyDescent="0.2">
      <c r="A211" s="7">
        <v>43326</v>
      </c>
      <c r="B211">
        <v>0</v>
      </c>
      <c r="C211" t="s">
        <v>197</v>
      </c>
      <c r="D211" t="s">
        <v>198</v>
      </c>
      <c r="E211">
        <v>100.21</v>
      </c>
      <c r="F211">
        <v>12582</v>
      </c>
    </row>
    <row r="212" spans="1:6" x14ac:dyDescent="0.2">
      <c r="A212" s="7">
        <v>43327</v>
      </c>
      <c r="B212">
        <v>0</v>
      </c>
      <c r="C212" t="s">
        <v>28</v>
      </c>
      <c r="D212">
        <v>100</v>
      </c>
      <c r="E212">
        <v>100.5</v>
      </c>
      <c r="F212">
        <v>48184</v>
      </c>
    </row>
    <row r="213" spans="1:6" x14ac:dyDescent="0.2">
      <c r="A213" s="7">
        <v>43328</v>
      </c>
      <c r="B213">
        <v>0</v>
      </c>
      <c r="C213" t="s">
        <v>46</v>
      </c>
      <c r="D213" t="s">
        <v>199</v>
      </c>
      <c r="E213">
        <v>100.41</v>
      </c>
      <c r="F213">
        <v>20758</v>
      </c>
    </row>
    <row r="214" spans="1:6" x14ac:dyDescent="0.2">
      <c r="A214" s="7">
        <v>43329</v>
      </c>
      <c r="B214">
        <v>0</v>
      </c>
      <c r="C214" t="s">
        <v>11</v>
      </c>
      <c r="D214" t="s">
        <v>201</v>
      </c>
      <c r="E214">
        <v>100.44</v>
      </c>
      <c r="F214">
        <v>26299</v>
      </c>
    </row>
    <row r="215" spans="1:6" x14ac:dyDescent="0.2">
      <c r="A215" s="7">
        <v>43332</v>
      </c>
      <c r="B215">
        <v>0</v>
      </c>
      <c r="C215" t="s">
        <v>168</v>
      </c>
      <c r="D215" t="s">
        <v>203</v>
      </c>
      <c r="E215">
        <v>100.45</v>
      </c>
      <c r="F215">
        <v>8804</v>
      </c>
    </row>
    <row r="216" spans="1:6" x14ac:dyDescent="0.2">
      <c r="A216" s="7">
        <v>43333</v>
      </c>
      <c r="B216">
        <v>0</v>
      </c>
      <c r="C216" t="s">
        <v>31</v>
      </c>
      <c r="D216" t="s">
        <v>204</v>
      </c>
      <c r="E216">
        <v>100.39</v>
      </c>
      <c r="F216">
        <v>11537</v>
      </c>
    </row>
    <row r="217" spans="1:6" x14ac:dyDescent="0.2">
      <c r="A217" s="7">
        <v>43334</v>
      </c>
      <c r="B217">
        <v>0</v>
      </c>
      <c r="C217" t="s">
        <v>205</v>
      </c>
      <c r="D217" t="s">
        <v>206</v>
      </c>
      <c r="E217">
        <v>100.2</v>
      </c>
      <c r="F217">
        <v>15011</v>
      </c>
    </row>
    <row r="218" spans="1:6" x14ac:dyDescent="0.2">
      <c r="A218" s="7">
        <v>43335</v>
      </c>
      <c r="B218">
        <v>0</v>
      </c>
      <c r="C218" t="s">
        <v>46</v>
      </c>
      <c r="D218" t="s">
        <v>208</v>
      </c>
      <c r="E218">
        <v>100.1</v>
      </c>
      <c r="F218">
        <v>91782</v>
      </c>
    </row>
    <row r="219" spans="1:6" x14ac:dyDescent="0.2">
      <c r="A219" s="7">
        <v>43336</v>
      </c>
      <c r="B219">
        <v>0</v>
      </c>
      <c r="C219" t="s">
        <v>209</v>
      </c>
      <c r="D219" t="s">
        <v>210</v>
      </c>
      <c r="E219">
        <v>100</v>
      </c>
      <c r="F219">
        <v>3939</v>
      </c>
    </row>
    <row r="220" spans="1:6" x14ac:dyDescent="0.2">
      <c r="A220" s="7">
        <v>43339</v>
      </c>
      <c r="B220">
        <v>0</v>
      </c>
      <c r="C220">
        <v>101</v>
      </c>
      <c r="D220" t="s">
        <v>211</v>
      </c>
      <c r="E220">
        <v>100.65</v>
      </c>
      <c r="F220">
        <v>118856</v>
      </c>
    </row>
    <row r="221" spans="1:6" x14ac:dyDescent="0.2">
      <c r="A221" s="7">
        <v>43340</v>
      </c>
      <c r="B221">
        <v>0</v>
      </c>
      <c r="C221" t="s">
        <v>17</v>
      </c>
      <c r="D221" t="s">
        <v>213</v>
      </c>
      <c r="E221">
        <v>100.34</v>
      </c>
      <c r="F221">
        <v>9985</v>
      </c>
    </row>
    <row r="222" spans="1:6" x14ac:dyDescent="0.2">
      <c r="A222" s="7">
        <v>43341</v>
      </c>
      <c r="B222">
        <v>0</v>
      </c>
      <c r="C222" t="s">
        <v>176</v>
      </c>
      <c r="D222" t="s">
        <v>208</v>
      </c>
      <c r="E222">
        <v>100.05</v>
      </c>
      <c r="F222">
        <v>46941</v>
      </c>
    </row>
    <row r="223" spans="1:6" x14ac:dyDescent="0.2">
      <c r="A223" s="7">
        <v>43342</v>
      </c>
      <c r="B223">
        <v>0</v>
      </c>
      <c r="C223" t="s">
        <v>212</v>
      </c>
      <c r="D223" t="s">
        <v>215</v>
      </c>
      <c r="E223">
        <v>100.37</v>
      </c>
      <c r="F223">
        <v>7611</v>
      </c>
    </row>
    <row r="224" spans="1:6" x14ac:dyDescent="0.2">
      <c r="A224" s="7">
        <v>43343</v>
      </c>
      <c r="B224">
        <v>0</v>
      </c>
      <c r="C224" t="s">
        <v>214</v>
      </c>
      <c r="D224" t="s">
        <v>217</v>
      </c>
      <c r="E224">
        <v>100.1</v>
      </c>
      <c r="F224">
        <v>7804</v>
      </c>
    </row>
    <row r="225" spans="1:6" x14ac:dyDescent="0.2">
      <c r="A225" s="7">
        <v>43346</v>
      </c>
      <c r="B225">
        <v>0</v>
      </c>
      <c r="C225" t="s">
        <v>218</v>
      </c>
      <c r="D225" t="s">
        <v>219</v>
      </c>
      <c r="E225">
        <v>100.38</v>
      </c>
      <c r="F225">
        <v>27462</v>
      </c>
    </row>
    <row r="226" spans="1:6" x14ac:dyDescent="0.2">
      <c r="A226" s="7">
        <v>43347</v>
      </c>
      <c r="B226">
        <v>0</v>
      </c>
      <c r="C226" t="s">
        <v>194</v>
      </c>
      <c r="D226" t="s">
        <v>217</v>
      </c>
      <c r="E226">
        <v>100.4</v>
      </c>
      <c r="F226">
        <v>10802</v>
      </c>
    </row>
    <row r="227" spans="1:6" x14ac:dyDescent="0.2">
      <c r="A227" s="7">
        <v>43348</v>
      </c>
      <c r="B227">
        <v>0</v>
      </c>
      <c r="C227" t="s">
        <v>222</v>
      </c>
      <c r="D227" t="s">
        <v>223</v>
      </c>
      <c r="E227">
        <v>100.07</v>
      </c>
      <c r="F227">
        <v>6289</v>
      </c>
    </row>
    <row r="228" spans="1:6" x14ac:dyDescent="0.2">
      <c r="A228" s="7">
        <v>43349</v>
      </c>
      <c r="B228">
        <v>0</v>
      </c>
      <c r="C228" t="s">
        <v>224</v>
      </c>
      <c r="D228" t="s">
        <v>225</v>
      </c>
      <c r="E228">
        <v>100.22</v>
      </c>
      <c r="F228">
        <v>19893</v>
      </c>
    </row>
    <row r="229" spans="1:6" x14ac:dyDescent="0.2">
      <c r="A229" s="7">
        <v>43350</v>
      </c>
      <c r="B229">
        <v>0</v>
      </c>
      <c r="C229" t="s">
        <v>216</v>
      </c>
      <c r="D229" t="s">
        <v>217</v>
      </c>
      <c r="E229">
        <v>99.77</v>
      </c>
      <c r="F229">
        <v>28482</v>
      </c>
    </row>
    <row r="230" spans="1:6" x14ac:dyDescent="0.2">
      <c r="A230" s="7">
        <v>43353</v>
      </c>
      <c r="B230">
        <v>0</v>
      </c>
      <c r="C230" t="s">
        <v>227</v>
      </c>
      <c r="D230" t="s">
        <v>228</v>
      </c>
      <c r="E230">
        <v>99.75</v>
      </c>
      <c r="F230">
        <v>36342</v>
      </c>
    </row>
    <row r="231" spans="1:6" x14ac:dyDescent="0.2">
      <c r="A231" s="7">
        <v>43354</v>
      </c>
      <c r="B231">
        <v>0</v>
      </c>
      <c r="C231" t="s">
        <v>230</v>
      </c>
      <c r="D231" t="s">
        <v>231</v>
      </c>
      <c r="E231">
        <v>99.59</v>
      </c>
      <c r="F231">
        <v>57711</v>
      </c>
    </row>
    <row r="232" spans="1:6" x14ac:dyDescent="0.2">
      <c r="A232" s="7">
        <v>43355</v>
      </c>
      <c r="B232">
        <v>0</v>
      </c>
      <c r="C232" t="s">
        <v>83</v>
      </c>
      <c r="D232" t="s">
        <v>54</v>
      </c>
      <c r="E232">
        <v>99.7</v>
      </c>
      <c r="F232">
        <v>172138</v>
      </c>
    </row>
    <row r="233" spans="1:6" x14ac:dyDescent="0.2">
      <c r="A233" s="7">
        <v>43356</v>
      </c>
      <c r="B233">
        <v>0</v>
      </c>
      <c r="C233" t="s">
        <v>234</v>
      </c>
      <c r="D233" t="s">
        <v>235</v>
      </c>
      <c r="E233">
        <v>99.5</v>
      </c>
      <c r="F233">
        <v>38509</v>
      </c>
    </row>
    <row r="234" spans="1:6" x14ac:dyDescent="0.2">
      <c r="A234" s="7">
        <v>43357</v>
      </c>
      <c r="B234">
        <v>0</v>
      </c>
      <c r="C234" t="s">
        <v>211</v>
      </c>
      <c r="D234" t="s">
        <v>217</v>
      </c>
      <c r="E234">
        <v>99.76</v>
      </c>
      <c r="F234">
        <v>10509</v>
      </c>
    </row>
    <row r="235" spans="1:6" x14ac:dyDescent="0.2">
      <c r="A235" s="7">
        <v>43360</v>
      </c>
      <c r="B235">
        <v>0</v>
      </c>
      <c r="C235" t="s">
        <v>207</v>
      </c>
      <c r="D235" t="s">
        <v>237</v>
      </c>
      <c r="E235">
        <v>99.8</v>
      </c>
      <c r="F235">
        <v>22909</v>
      </c>
    </row>
    <row r="236" spans="1:6" x14ac:dyDescent="0.2">
      <c r="A236" s="7">
        <v>43361</v>
      </c>
      <c r="B236">
        <v>0</v>
      </c>
      <c r="C236" t="s">
        <v>211</v>
      </c>
      <c r="D236" t="s">
        <v>236</v>
      </c>
      <c r="E236">
        <v>99.8</v>
      </c>
      <c r="F236">
        <v>3141</v>
      </c>
    </row>
    <row r="237" spans="1:6" x14ac:dyDescent="0.2">
      <c r="A237" s="7">
        <v>43362</v>
      </c>
      <c r="B237">
        <v>0</v>
      </c>
      <c r="C237" t="s">
        <v>207</v>
      </c>
      <c r="D237" t="s">
        <v>211</v>
      </c>
      <c r="E237">
        <v>100.2</v>
      </c>
      <c r="F237">
        <v>47450</v>
      </c>
    </row>
    <row r="238" spans="1:6" x14ac:dyDescent="0.2">
      <c r="A238" s="7">
        <v>43363</v>
      </c>
      <c r="B238">
        <v>0</v>
      </c>
      <c r="C238" t="s">
        <v>34</v>
      </c>
      <c r="D238" t="s">
        <v>208</v>
      </c>
      <c r="E238">
        <v>100</v>
      </c>
      <c r="F238">
        <v>7084</v>
      </c>
    </row>
    <row r="239" spans="1:6" x14ac:dyDescent="0.2">
      <c r="A239" s="7">
        <v>43364</v>
      </c>
      <c r="B239">
        <v>0</v>
      </c>
      <c r="C239" t="s">
        <v>207</v>
      </c>
      <c r="D239" t="s">
        <v>238</v>
      </c>
      <c r="E239">
        <v>100.15</v>
      </c>
      <c r="F239">
        <v>12688</v>
      </c>
    </row>
    <row r="240" spans="1:6" x14ac:dyDescent="0.2">
      <c r="A240" s="7">
        <v>43367</v>
      </c>
      <c r="B240">
        <v>0</v>
      </c>
      <c r="C240" t="s">
        <v>207</v>
      </c>
      <c r="D240">
        <v>100</v>
      </c>
      <c r="E240">
        <v>100.2</v>
      </c>
      <c r="F240">
        <v>18977</v>
      </c>
    </row>
    <row r="241" spans="1:6" x14ac:dyDescent="0.2">
      <c r="A241" s="7">
        <v>43368</v>
      </c>
      <c r="B241">
        <v>0</v>
      </c>
      <c r="C241" t="s">
        <v>201</v>
      </c>
      <c r="D241" t="s">
        <v>240</v>
      </c>
      <c r="E241">
        <v>100.2</v>
      </c>
      <c r="F241">
        <v>85215</v>
      </c>
    </row>
    <row r="242" spans="1:6" x14ac:dyDescent="0.2">
      <c r="A242" s="7">
        <v>43369</v>
      </c>
      <c r="B242">
        <v>0</v>
      </c>
      <c r="C242" t="s">
        <v>241</v>
      </c>
      <c r="D242" t="s">
        <v>242</v>
      </c>
      <c r="E242">
        <v>100.22</v>
      </c>
      <c r="F242">
        <v>29267</v>
      </c>
    </row>
    <row r="243" spans="1:6" x14ac:dyDescent="0.2">
      <c r="A243" s="7">
        <v>43370</v>
      </c>
      <c r="B243">
        <v>0</v>
      </c>
      <c r="C243" t="s">
        <v>243</v>
      </c>
      <c r="D243" t="s">
        <v>239</v>
      </c>
      <c r="E243">
        <v>100.25</v>
      </c>
      <c r="F243">
        <v>22392</v>
      </c>
    </row>
    <row r="244" spans="1:6" x14ac:dyDescent="0.2">
      <c r="A244" s="7">
        <v>43371</v>
      </c>
      <c r="B244">
        <v>0</v>
      </c>
      <c r="C244" t="s">
        <v>15</v>
      </c>
      <c r="D244">
        <v>100</v>
      </c>
      <c r="E244">
        <v>100.26</v>
      </c>
      <c r="F244">
        <v>18039</v>
      </c>
    </row>
    <row r="245" spans="1:6" x14ac:dyDescent="0.2">
      <c r="A245" s="7">
        <v>43374</v>
      </c>
      <c r="B245">
        <v>0</v>
      </c>
      <c r="C245" t="s">
        <v>15</v>
      </c>
      <c r="D245" t="s">
        <v>244</v>
      </c>
      <c r="E245">
        <v>100.3</v>
      </c>
      <c r="F245">
        <v>4494</v>
      </c>
    </row>
    <row r="246" spans="1:6" x14ac:dyDescent="0.2">
      <c r="A246" s="7">
        <v>43375</v>
      </c>
      <c r="B246">
        <v>0</v>
      </c>
      <c r="C246" t="s">
        <v>245</v>
      </c>
      <c r="D246" t="s">
        <v>239</v>
      </c>
      <c r="E246">
        <v>100.4</v>
      </c>
      <c r="F246">
        <v>12506</v>
      </c>
    </row>
    <row r="247" spans="1:6" x14ac:dyDescent="0.2">
      <c r="A247" s="7">
        <v>43376</v>
      </c>
      <c r="B247">
        <v>0</v>
      </c>
      <c r="C247" t="s">
        <v>15</v>
      </c>
      <c r="D247" t="s">
        <v>205</v>
      </c>
      <c r="E247">
        <v>100.51</v>
      </c>
      <c r="F247">
        <v>11227</v>
      </c>
    </row>
    <row r="248" spans="1:6" x14ac:dyDescent="0.2">
      <c r="A248" s="7">
        <v>43377</v>
      </c>
      <c r="B248">
        <v>0</v>
      </c>
      <c r="C248" t="s">
        <v>14</v>
      </c>
      <c r="D248" t="s">
        <v>201</v>
      </c>
      <c r="E248">
        <v>100.3</v>
      </c>
      <c r="F248">
        <v>13826</v>
      </c>
    </row>
    <row r="249" spans="1:6" x14ac:dyDescent="0.2">
      <c r="A249" s="7">
        <v>43378</v>
      </c>
      <c r="B249">
        <v>0</v>
      </c>
      <c r="C249" t="s">
        <v>13</v>
      </c>
      <c r="D249" t="s">
        <v>204</v>
      </c>
      <c r="E249">
        <v>100.5</v>
      </c>
      <c r="F249">
        <v>12784</v>
      </c>
    </row>
    <row r="250" spans="1:6" x14ac:dyDescent="0.2">
      <c r="A250" s="7">
        <v>43381</v>
      </c>
      <c r="B250">
        <v>0</v>
      </c>
      <c r="C250" t="s">
        <v>246</v>
      </c>
      <c r="D250" t="s">
        <v>204</v>
      </c>
      <c r="E250">
        <v>100.19</v>
      </c>
      <c r="F250">
        <v>2948</v>
      </c>
    </row>
    <row r="251" spans="1:6" x14ac:dyDescent="0.2">
      <c r="A251" s="7">
        <v>43382</v>
      </c>
      <c r="B251">
        <v>0</v>
      </c>
      <c r="C251" t="s">
        <v>51</v>
      </c>
      <c r="D251" t="s">
        <v>247</v>
      </c>
      <c r="E251">
        <v>100.49</v>
      </c>
      <c r="F251">
        <v>10245</v>
      </c>
    </row>
    <row r="252" spans="1:6" x14ac:dyDescent="0.2">
      <c r="A252" s="7">
        <v>43383</v>
      </c>
      <c r="B252">
        <v>0</v>
      </c>
      <c r="C252" t="s">
        <v>212</v>
      </c>
      <c r="D252">
        <v>100</v>
      </c>
      <c r="E252">
        <v>100.11</v>
      </c>
      <c r="F252">
        <v>900</v>
      </c>
    </row>
    <row r="253" spans="1:6" x14ac:dyDescent="0.2">
      <c r="A253" s="7">
        <v>43384</v>
      </c>
      <c r="B253">
        <v>0</v>
      </c>
      <c r="C253" t="s">
        <v>212</v>
      </c>
      <c r="D253" t="s">
        <v>248</v>
      </c>
      <c r="E253">
        <v>100.2</v>
      </c>
      <c r="F253">
        <v>4070</v>
      </c>
    </row>
    <row r="254" spans="1:6" x14ac:dyDescent="0.2">
      <c r="A254" s="7">
        <v>43385</v>
      </c>
      <c r="B254">
        <v>0</v>
      </c>
      <c r="C254" t="s">
        <v>11</v>
      </c>
      <c r="D254" t="s">
        <v>238</v>
      </c>
      <c r="E254">
        <v>99.98</v>
      </c>
      <c r="F254">
        <v>16140</v>
      </c>
    </row>
    <row r="255" spans="1:6" x14ac:dyDescent="0.2">
      <c r="A255" s="7">
        <v>43388</v>
      </c>
      <c r="B255">
        <v>0</v>
      </c>
      <c r="C255" t="s">
        <v>250</v>
      </c>
      <c r="D255" t="s">
        <v>251</v>
      </c>
      <c r="E255">
        <v>100.1</v>
      </c>
      <c r="F255">
        <v>91628</v>
      </c>
    </row>
    <row r="256" spans="1:6" x14ac:dyDescent="0.2">
      <c r="A256" s="7">
        <v>43389</v>
      </c>
      <c r="B256">
        <v>0</v>
      </c>
      <c r="C256" t="s">
        <v>13</v>
      </c>
      <c r="D256" t="s">
        <v>252</v>
      </c>
      <c r="E256">
        <v>100.38</v>
      </c>
      <c r="F256">
        <v>55645</v>
      </c>
    </row>
    <row r="257" spans="1:6" x14ac:dyDescent="0.2">
      <c r="A257" s="7">
        <v>43390</v>
      </c>
      <c r="B257">
        <v>0</v>
      </c>
      <c r="C257" t="s">
        <v>220</v>
      </c>
      <c r="D257" t="s">
        <v>204</v>
      </c>
      <c r="E257">
        <v>100.29</v>
      </c>
      <c r="F257">
        <v>48450</v>
      </c>
    </row>
    <row r="258" spans="1:6" x14ac:dyDescent="0.2">
      <c r="A258" s="7">
        <v>43391</v>
      </c>
      <c r="B258">
        <v>0</v>
      </c>
      <c r="C258" t="s">
        <v>201</v>
      </c>
      <c r="D258">
        <v>100</v>
      </c>
      <c r="E258">
        <v>100.2</v>
      </c>
      <c r="F258">
        <v>33065</v>
      </c>
    </row>
    <row r="259" spans="1:6" x14ac:dyDescent="0.2">
      <c r="A259" s="7">
        <v>43392</v>
      </c>
      <c r="B259">
        <v>0</v>
      </c>
      <c r="C259" t="s">
        <v>13</v>
      </c>
      <c r="D259" t="s">
        <v>213</v>
      </c>
      <c r="E259">
        <v>100.47</v>
      </c>
      <c r="F259">
        <v>111634</v>
      </c>
    </row>
    <row r="260" spans="1:6" x14ac:dyDescent="0.2">
      <c r="A260" s="7">
        <v>43395</v>
      </c>
      <c r="B260">
        <v>0</v>
      </c>
      <c r="C260" t="s">
        <v>13</v>
      </c>
      <c r="D260" t="s">
        <v>253</v>
      </c>
      <c r="E260">
        <v>100.11</v>
      </c>
      <c r="F260">
        <v>31605</v>
      </c>
    </row>
    <row r="261" spans="1:6" x14ac:dyDescent="0.2">
      <c r="A261" s="7">
        <v>43396</v>
      </c>
      <c r="B261">
        <v>0</v>
      </c>
      <c r="C261" t="s">
        <v>51</v>
      </c>
      <c r="D261" t="s">
        <v>201</v>
      </c>
      <c r="E261">
        <v>100.64</v>
      </c>
      <c r="F261">
        <v>74244</v>
      </c>
    </row>
    <row r="262" spans="1:6" x14ac:dyDescent="0.2">
      <c r="A262" s="7">
        <v>43397</v>
      </c>
      <c r="B262">
        <v>0</v>
      </c>
      <c r="C262" t="s">
        <v>212</v>
      </c>
      <c r="D262" t="s">
        <v>234</v>
      </c>
      <c r="E262">
        <v>100.3</v>
      </c>
      <c r="F262">
        <v>10598</v>
      </c>
    </row>
    <row r="263" spans="1:6" x14ac:dyDescent="0.2">
      <c r="A263" s="7">
        <v>43398</v>
      </c>
      <c r="B263">
        <v>0</v>
      </c>
      <c r="C263" t="s">
        <v>246</v>
      </c>
      <c r="D263" t="s">
        <v>252</v>
      </c>
      <c r="E263">
        <v>100.36</v>
      </c>
      <c r="F263">
        <v>33817</v>
      </c>
    </row>
    <row r="264" spans="1:6" x14ac:dyDescent="0.2">
      <c r="A264" s="7">
        <v>43399</v>
      </c>
      <c r="B264">
        <v>0</v>
      </c>
      <c r="C264" t="s">
        <v>256</v>
      </c>
      <c r="D264" t="s">
        <v>252</v>
      </c>
      <c r="E264">
        <v>100.35</v>
      </c>
      <c r="F264">
        <v>9420</v>
      </c>
    </row>
    <row r="265" spans="1:6" x14ac:dyDescent="0.2">
      <c r="A265" s="7">
        <v>43402</v>
      </c>
      <c r="B265">
        <v>0</v>
      </c>
      <c r="C265" t="s">
        <v>212</v>
      </c>
      <c r="D265" t="s">
        <v>258</v>
      </c>
      <c r="E265">
        <v>100.24</v>
      </c>
      <c r="F265">
        <v>5218</v>
      </c>
    </row>
    <row r="266" spans="1:6" x14ac:dyDescent="0.2">
      <c r="A266" s="7">
        <v>43403</v>
      </c>
      <c r="B266">
        <v>0</v>
      </c>
      <c r="C266" t="s">
        <v>259</v>
      </c>
      <c r="D266" t="s">
        <v>258</v>
      </c>
      <c r="E266">
        <v>100.42</v>
      </c>
      <c r="F266">
        <v>16827</v>
      </c>
    </row>
    <row r="267" spans="1:6" x14ac:dyDescent="0.2">
      <c r="A267" s="7">
        <v>43404</v>
      </c>
      <c r="B267">
        <v>0</v>
      </c>
      <c r="C267" t="s">
        <v>192</v>
      </c>
      <c r="D267" t="s">
        <v>239</v>
      </c>
      <c r="E267">
        <v>100.46</v>
      </c>
      <c r="F267">
        <v>20326</v>
      </c>
    </row>
    <row r="268" spans="1:6" x14ac:dyDescent="0.2">
      <c r="A268" s="7">
        <v>43405</v>
      </c>
      <c r="B268">
        <v>0</v>
      </c>
      <c r="C268" t="s">
        <v>13</v>
      </c>
      <c r="D268" t="s">
        <v>207</v>
      </c>
      <c r="E268">
        <v>100.3</v>
      </c>
      <c r="F268">
        <v>17291</v>
      </c>
    </row>
    <row r="269" spans="1:6" x14ac:dyDescent="0.2">
      <c r="A269" s="7">
        <v>43406</v>
      </c>
      <c r="B269">
        <v>0</v>
      </c>
      <c r="C269" t="s">
        <v>262</v>
      </c>
      <c r="D269" t="s">
        <v>263</v>
      </c>
      <c r="E269">
        <v>100.5</v>
      </c>
      <c r="F269">
        <v>18972</v>
      </c>
    </row>
    <row r="270" spans="1:6" x14ac:dyDescent="0.2">
      <c r="A270" s="7">
        <v>43410</v>
      </c>
      <c r="B270">
        <v>0</v>
      </c>
      <c r="C270" t="s">
        <v>11</v>
      </c>
      <c r="D270" t="s">
        <v>263</v>
      </c>
      <c r="E270">
        <v>100.44</v>
      </c>
      <c r="F270">
        <v>2385</v>
      </c>
    </row>
    <row r="271" spans="1:6" x14ac:dyDescent="0.2">
      <c r="A271" s="7">
        <v>43411</v>
      </c>
      <c r="B271">
        <v>0</v>
      </c>
      <c r="C271" t="s">
        <v>264</v>
      </c>
      <c r="D271" t="s">
        <v>221</v>
      </c>
      <c r="E271">
        <v>100.55</v>
      </c>
      <c r="F271">
        <v>31661</v>
      </c>
    </row>
    <row r="272" spans="1:6" x14ac:dyDescent="0.2">
      <c r="A272" s="7">
        <v>43412</v>
      </c>
      <c r="B272">
        <v>0</v>
      </c>
      <c r="C272" t="s">
        <v>182</v>
      </c>
      <c r="D272" t="s">
        <v>201</v>
      </c>
      <c r="E272">
        <v>100.3</v>
      </c>
      <c r="F272">
        <v>22408</v>
      </c>
    </row>
    <row r="273" spans="1:6" x14ac:dyDescent="0.2">
      <c r="A273" s="7">
        <v>43413</v>
      </c>
      <c r="B273">
        <v>0</v>
      </c>
      <c r="C273" t="s">
        <v>51</v>
      </c>
      <c r="D273" t="s">
        <v>243</v>
      </c>
      <c r="E273">
        <v>100.45</v>
      </c>
      <c r="F273">
        <v>24545</v>
      </c>
    </row>
    <row r="274" spans="1:6" x14ac:dyDescent="0.2">
      <c r="A274" s="7">
        <v>43416</v>
      </c>
      <c r="B274">
        <v>0</v>
      </c>
      <c r="C274" t="s">
        <v>87</v>
      </c>
      <c r="D274" t="s">
        <v>265</v>
      </c>
      <c r="E274">
        <v>100.2</v>
      </c>
      <c r="F274">
        <v>6413</v>
      </c>
    </row>
    <row r="275" spans="1:6" x14ac:dyDescent="0.2">
      <c r="A275" s="7">
        <v>43417</v>
      </c>
      <c r="B275">
        <v>0</v>
      </c>
      <c r="C275" t="s">
        <v>51</v>
      </c>
      <c r="D275" t="s">
        <v>265</v>
      </c>
      <c r="E275">
        <v>100.22</v>
      </c>
      <c r="F275">
        <v>26806</v>
      </c>
    </row>
    <row r="276" spans="1:6" x14ac:dyDescent="0.2">
      <c r="A276" s="7">
        <v>43418</v>
      </c>
      <c r="B276">
        <v>0</v>
      </c>
      <c r="C276" t="s">
        <v>192</v>
      </c>
      <c r="D276" t="s">
        <v>244</v>
      </c>
      <c r="E276">
        <v>100.45</v>
      </c>
      <c r="F276">
        <v>12623</v>
      </c>
    </row>
    <row r="277" spans="1:6" x14ac:dyDescent="0.2">
      <c r="A277" s="7">
        <v>43419</v>
      </c>
      <c r="B277">
        <v>0</v>
      </c>
      <c r="C277" t="s">
        <v>261</v>
      </c>
      <c r="D277" t="s">
        <v>206</v>
      </c>
      <c r="E277">
        <v>100.29</v>
      </c>
      <c r="F277">
        <v>5547</v>
      </c>
    </row>
    <row r="278" spans="1:6" x14ac:dyDescent="0.2">
      <c r="A278" s="7">
        <v>43420</v>
      </c>
      <c r="B278">
        <v>0</v>
      </c>
      <c r="C278" t="s">
        <v>201</v>
      </c>
      <c r="D278">
        <v>100</v>
      </c>
      <c r="E278">
        <v>100.29</v>
      </c>
      <c r="F278">
        <v>5952</v>
      </c>
    </row>
    <row r="279" spans="1:6" x14ac:dyDescent="0.2">
      <c r="A279" s="7">
        <v>43423</v>
      </c>
      <c r="B279">
        <v>0</v>
      </c>
      <c r="C279" t="s">
        <v>194</v>
      </c>
      <c r="D279" t="s">
        <v>203</v>
      </c>
      <c r="E279">
        <v>100.23</v>
      </c>
      <c r="F279">
        <v>3988</v>
      </c>
    </row>
    <row r="280" spans="1:6" x14ac:dyDescent="0.2">
      <c r="A280" s="7">
        <v>43424</v>
      </c>
      <c r="B280">
        <v>0</v>
      </c>
      <c r="C280" t="s">
        <v>13</v>
      </c>
      <c r="D280" t="s">
        <v>223</v>
      </c>
      <c r="E280">
        <v>100.07</v>
      </c>
      <c r="F280">
        <v>5989</v>
      </c>
    </row>
    <row r="281" spans="1:6" x14ac:dyDescent="0.2">
      <c r="A281" s="7">
        <v>43425</v>
      </c>
      <c r="B281">
        <v>0</v>
      </c>
      <c r="C281" t="s">
        <v>194</v>
      </c>
      <c r="D281">
        <v>100</v>
      </c>
      <c r="E281">
        <v>100.2</v>
      </c>
      <c r="F281">
        <v>4405</v>
      </c>
    </row>
    <row r="282" spans="1:6" x14ac:dyDescent="0.2">
      <c r="A282" s="7">
        <v>43426</v>
      </c>
      <c r="B282">
        <v>0</v>
      </c>
      <c r="C282" t="s">
        <v>200</v>
      </c>
      <c r="D282">
        <v>100</v>
      </c>
      <c r="E282">
        <v>100.2</v>
      </c>
      <c r="F282">
        <v>9363</v>
      </c>
    </row>
    <row r="283" spans="1:6" x14ac:dyDescent="0.2">
      <c r="A283" s="7">
        <v>43427</v>
      </c>
      <c r="B283">
        <v>0</v>
      </c>
      <c r="C283" t="s">
        <v>200</v>
      </c>
      <c r="D283" t="s">
        <v>229</v>
      </c>
      <c r="E283">
        <v>100.3</v>
      </c>
      <c r="F283">
        <v>17637</v>
      </c>
    </row>
    <row r="284" spans="1:6" x14ac:dyDescent="0.2">
      <c r="A284" s="7">
        <v>43430</v>
      </c>
      <c r="B284">
        <v>0</v>
      </c>
      <c r="C284" t="s">
        <v>214</v>
      </c>
      <c r="D284" t="s">
        <v>229</v>
      </c>
      <c r="E284">
        <v>100.19</v>
      </c>
      <c r="F284">
        <v>5749</v>
      </c>
    </row>
    <row r="285" spans="1:6" x14ac:dyDescent="0.2">
      <c r="A285" s="7">
        <v>43431</v>
      </c>
      <c r="B285">
        <v>0</v>
      </c>
      <c r="C285" t="s">
        <v>234</v>
      </c>
      <c r="D285">
        <v>100</v>
      </c>
      <c r="E285">
        <v>100.1</v>
      </c>
      <c r="F285">
        <v>12079</v>
      </c>
    </row>
    <row r="286" spans="1:6" x14ac:dyDescent="0.2">
      <c r="A286" s="7">
        <v>43432</v>
      </c>
      <c r="B286">
        <v>0</v>
      </c>
      <c r="C286" t="s">
        <v>201</v>
      </c>
      <c r="D286" t="s">
        <v>266</v>
      </c>
      <c r="E286">
        <v>100.06</v>
      </c>
      <c r="F286">
        <v>6895</v>
      </c>
    </row>
    <row r="287" spans="1:6" x14ac:dyDescent="0.2">
      <c r="A287" s="7">
        <v>43433</v>
      </c>
      <c r="B287">
        <v>0</v>
      </c>
      <c r="C287" t="s">
        <v>194</v>
      </c>
      <c r="D287">
        <v>100</v>
      </c>
      <c r="E287">
        <v>100.14</v>
      </c>
      <c r="F287">
        <v>26294</v>
      </c>
    </row>
    <row r="288" spans="1:6" x14ac:dyDescent="0.2">
      <c r="A288" s="7">
        <v>43434</v>
      </c>
      <c r="B288">
        <v>0</v>
      </c>
      <c r="C288" t="s">
        <v>11</v>
      </c>
      <c r="D288" t="s">
        <v>252</v>
      </c>
      <c r="E288">
        <v>100.41</v>
      </c>
      <c r="F288">
        <v>16226</v>
      </c>
    </row>
    <row r="289" spans="1:6" x14ac:dyDescent="0.2">
      <c r="A289" s="7">
        <v>43437</v>
      </c>
      <c r="B289">
        <v>0</v>
      </c>
      <c r="C289" t="s">
        <v>245</v>
      </c>
      <c r="D289" t="s">
        <v>204</v>
      </c>
      <c r="E289">
        <v>100.21</v>
      </c>
      <c r="F289">
        <v>15360</v>
      </c>
    </row>
    <row r="290" spans="1:6" x14ac:dyDescent="0.2">
      <c r="A290" s="7">
        <v>43438</v>
      </c>
      <c r="B290">
        <v>0</v>
      </c>
      <c r="C290" t="s">
        <v>194</v>
      </c>
      <c r="D290" t="s">
        <v>268</v>
      </c>
      <c r="E290">
        <v>100.28</v>
      </c>
      <c r="F290">
        <v>41022</v>
      </c>
    </row>
    <row r="291" spans="1:6" x14ac:dyDescent="0.2">
      <c r="A291" s="7">
        <v>43439</v>
      </c>
      <c r="B291">
        <v>0</v>
      </c>
      <c r="C291" t="s">
        <v>234</v>
      </c>
      <c r="D291" t="s">
        <v>232</v>
      </c>
      <c r="E291">
        <v>99.99</v>
      </c>
      <c r="F291">
        <v>27291</v>
      </c>
    </row>
    <row r="292" spans="1:6" x14ac:dyDescent="0.2">
      <c r="A292" s="7">
        <v>43440</v>
      </c>
      <c r="B292">
        <v>0</v>
      </c>
      <c r="C292" t="s">
        <v>270</v>
      </c>
      <c r="D292" t="s">
        <v>271</v>
      </c>
      <c r="E292">
        <v>99.91</v>
      </c>
      <c r="F292">
        <v>9069</v>
      </c>
    </row>
    <row r="293" spans="1:6" x14ac:dyDescent="0.2">
      <c r="A293" s="7">
        <v>43441</v>
      </c>
      <c r="B293">
        <v>0</v>
      </c>
      <c r="C293" t="s">
        <v>249</v>
      </c>
      <c r="D293" t="s">
        <v>272</v>
      </c>
      <c r="E293">
        <v>99.8</v>
      </c>
      <c r="F293">
        <v>12196</v>
      </c>
    </row>
    <row r="294" spans="1:6" x14ac:dyDescent="0.2">
      <c r="A294" s="7">
        <v>43444</v>
      </c>
      <c r="B294">
        <v>0</v>
      </c>
      <c r="C294">
        <v>100</v>
      </c>
      <c r="D294" t="s">
        <v>273</v>
      </c>
      <c r="E294">
        <v>99.9</v>
      </c>
      <c r="F294">
        <v>18852</v>
      </c>
    </row>
    <row r="295" spans="1:6" x14ac:dyDescent="0.2">
      <c r="A295" s="7">
        <v>43445</v>
      </c>
      <c r="B295">
        <v>0</v>
      </c>
      <c r="C295" t="s">
        <v>274</v>
      </c>
      <c r="D295" t="s">
        <v>217</v>
      </c>
      <c r="E295">
        <v>100.03</v>
      </c>
      <c r="F295">
        <v>39030</v>
      </c>
    </row>
    <row r="296" spans="1:6" x14ac:dyDescent="0.2">
      <c r="A296" s="7">
        <v>43446</v>
      </c>
      <c r="B296">
        <v>0</v>
      </c>
      <c r="C296" t="s">
        <v>252</v>
      </c>
      <c r="D296" t="s">
        <v>276</v>
      </c>
      <c r="E296">
        <v>99.8</v>
      </c>
      <c r="F296">
        <v>10055</v>
      </c>
    </row>
    <row r="297" spans="1:6" x14ac:dyDescent="0.2">
      <c r="A297" s="7">
        <v>43447</v>
      </c>
      <c r="B297">
        <v>0</v>
      </c>
      <c r="C297">
        <v>100</v>
      </c>
      <c r="D297" t="s">
        <v>43</v>
      </c>
      <c r="E297">
        <v>99.9</v>
      </c>
      <c r="F297">
        <v>33957</v>
      </c>
    </row>
    <row r="298" spans="1:6" x14ac:dyDescent="0.2">
      <c r="A298" s="7">
        <v>43448</v>
      </c>
      <c r="B298">
        <v>0</v>
      </c>
      <c r="C298" t="s">
        <v>269</v>
      </c>
      <c r="D298" t="s">
        <v>233</v>
      </c>
      <c r="E298">
        <v>99.9</v>
      </c>
      <c r="F298">
        <v>2892</v>
      </c>
    </row>
    <row r="299" spans="1:6" x14ac:dyDescent="0.2">
      <c r="A299" s="7">
        <v>43451</v>
      </c>
      <c r="B299">
        <v>0</v>
      </c>
      <c r="C299" t="s">
        <v>269</v>
      </c>
      <c r="D299" t="s">
        <v>277</v>
      </c>
      <c r="E299">
        <v>99.9</v>
      </c>
      <c r="F299">
        <v>2720</v>
      </c>
    </row>
    <row r="300" spans="1:6" x14ac:dyDescent="0.2">
      <c r="A300" s="7">
        <v>43452</v>
      </c>
      <c r="B300">
        <v>0</v>
      </c>
      <c r="C300" t="s">
        <v>211</v>
      </c>
      <c r="D300" t="s">
        <v>278</v>
      </c>
      <c r="E300">
        <v>99.89</v>
      </c>
      <c r="F300">
        <v>9541</v>
      </c>
    </row>
    <row r="301" spans="1:6" x14ac:dyDescent="0.2">
      <c r="A301" s="7">
        <v>43453</v>
      </c>
      <c r="B301">
        <v>0</v>
      </c>
      <c r="C301">
        <v>100</v>
      </c>
      <c r="D301" t="s">
        <v>279</v>
      </c>
      <c r="E301">
        <v>99.98</v>
      </c>
      <c r="F301">
        <v>46474</v>
      </c>
    </row>
    <row r="302" spans="1:6" x14ac:dyDescent="0.2">
      <c r="A302" s="7">
        <v>43454</v>
      </c>
      <c r="B302">
        <v>0</v>
      </c>
      <c r="C302">
        <v>100</v>
      </c>
      <c r="D302" t="s">
        <v>280</v>
      </c>
      <c r="E302">
        <v>99.96</v>
      </c>
      <c r="F302">
        <v>20023</v>
      </c>
    </row>
    <row r="303" spans="1:6" x14ac:dyDescent="0.2">
      <c r="A303" s="7">
        <v>43455</v>
      </c>
      <c r="B303">
        <v>0</v>
      </c>
      <c r="C303" t="s">
        <v>265</v>
      </c>
      <c r="D303" t="s">
        <v>281</v>
      </c>
      <c r="E303">
        <v>100</v>
      </c>
      <c r="F303">
        <v>212358</v>
      </c>
    </row>
    <row r="304" spans="1:6" x14ac:dyDescent="0.2">
      <c r="A304" s="7">
        <v>43458</v>
      </c>
      <c r="B304">
        <v>0</v>
      </c>
      <c r="C304" t="s">
        <v>282</v>
      </c>
      <c r="D304">
        <v>99</v>
      </c>
      <c r="E304">
        <v>100</v>
      </c>
      <c r="F304">
        <v>29373</v>
      </c>
    </row>
    <row r="305" spans="1:6" x14ac:dyDescent="0.2">
      <c r="A305" s="7">
        <v>43459</v>
      </c>
      <c r="B305">
        <v>0</v>
      </c>
      <c r="C305" t="s">
        <v>194</v>
      </c>
      <c r="D305" t="s">
        <v>283</v>
      </c>
      <c r="E305">
        <v>100</v>
      </c>
      <c r="F305">
        <v>20241</v>
      </c>
    </row>
    <row r="306" spans="1:6" x14ac:dyDescent="0.2">
      <c r="A306" s="7">
        <v>43460</v>
      </c>
      <c r="B306">
        <v>0</v>
      </c>
      <c r="C306" t="s">
        <v>227</v>
      </c>
      <c r="D306" t="s">
        <v>269</v>
      </c>
      <c r="E306">
        <v>100.25</v>
      </c>
      <c r="F306">
        <v>37636</v>
      </c>
    </row>
    <row r="307" spans="1:6" x14ac:dyDescent="0.2">
      <c r="A307" s="7">
        <v>43461</v>
      </c>
      <c r="B307">
        <v>0</v>
      </c>
      <c r="C307" t="s">
        <v>194</v>
      </c>
      <c r="D307" t="s">
        <v>265</v>
      </c>
      <c r="E307">
        <v>100.2</v>
      </c>
      <c r="F307">
        <v>38021</v>
      </c>
    </row>
    <row r="308" spans="1:6" x14ac:dyDescent="0.2">
      <c r="A308" s="7">
        <v>43462</v>
      </c>
      <c r="B308">
        <v>0</v>
      </c>
      <c r="C308" t="s">
        <v>13</v>
      </c>
      <c r="D308">
        <v>100</v>
      </c>
      <c r="E308">
        <v>100.15</v>
      </c>
      <c r="F308">
        <v>38580</v>
      </c>
    </row>
    <row r="309" spans="1:6" x14ac:dyDescent="0.2">
      <c r="A309" s="7">
        <v>43463</v>
      </c>
      <c r="B309">
        <v>0</v>
      </c>
      <c r="C309" t="s">
        <v>13</v>
      </c>
      <c r="D309" t="s">
        <v>284</v>
      </c>
      <c r="E309">
        <v>100.43</v>
      </c>
      <c r="F309">
        <v>31089</v>
      </c>
    </row>
    <row r="310" spans="1:6" x14ac:dyDescent="0.2">
      <c r="A310" s="7">
        <v>43468</v>
      </c>
      <c r="B310">
        <v>0</v>
      </c>
      <c r="C310" t="s">
        <v>221</v>
      </c>
      <c r="D310" t="s">
        <v>239</v>
      </c>
      <c r="E310">
        <v>100.4</v>
      </c>
      <c r="F310">
        <v>65</v>
      </c>
    </row>
    <row r="311" spans="1:6" x14ac:dyDescent="0.2">
      <c r="A311" s="7">
        <v>43469</v>
      </c>
      <c r="B311">
        <v>0</v>
      </c>
      <c r="C311" t="s">
        <v>205</v>
      </c>
      <c r="D311" t="s">
        <v>220</v>
      </c>
      <c r="E311">
        <v>100.39</v>
      </c>
      <c r="F311">
        <v>436</v>
      </c>
    </row>
    <row r="312" spans="1:6" x14ac:dyDescent="0.2">
      <c r="A312" s="7">
        <v>43473</v>
      </c>
      <c r="B312">
        <v>0</v>
      </c>
      <c r="C312" t="s">
        <v>260</v>
      </c>
      <c r="D312" t="s">
        <v>207</v>
      </c>
      <c r="E312">
        <v>100.2</v>
      </c>
      <c r="F312">
        <v>1000</v>
      </c>
    </row>
    <row r="313" spans="1:6" x14ac:dyDescent="0.2">
      <c r="A313" s="7">
        <v>43474</v>
      </c>
      <c r="B313">
        <v>0</v>
      </c>
      <c r="C313" t="s">
        <v>250</v>
      </c>
      <c r="D313" t="s">
        <v>285</v>
      </c>
      <c r="E313">
        <v>100.15</v>
      </c>
      <c r="F313">
        <v>2303</v>
      </c>
    </row>
    <row r="314" spans="1:6" x14ac:dyDescent="0.2">
      <c r="A314" s="7">
        <v>43475</v>
      </c>
      <c r="B314">
        <v>0</v>
      </c>
      <c r="C314" t="s">
        <v>221</v>
      </c>
      <c r="D314" t="s">
        <v>198</v>
      </c>
      <c r="E314">
        <v>100.39</v>
      </c>
      <c r="F314">
        <v>6095</v>
      </c>
    </row>
    <row r="315" spans="1:6" x14ac:dyDescent="0.2">
      <c r="A315" s="7">
        <v>43476</v>
      </c>
      <c r="B315">
        <v>0</v>
      </c>
      <c r="C315" t="s">
        <v>201</v>
      </c>
      <c r="D315" t="s">
        <v>236</v>
      </c>
      <c r="E315">
        <v>100.3</v>
      </c>
      <c r="F315">
        <v>11605</v>
      </c>
    </row>
    <row r="316" spans="1:6" x14ac:dyDescent="0.2">
      <c r="A316" s="7">
        <v>43479</v>
      </c>
      <c r="B316">
        <v>0</v>
      </c>
      <c r="C316" t="s">
        <v>286</v>
      </c>
      <c r="D316" t="s">
        <v>204</v>
      </c>
      <c r="E316">
        <v>100.2</v>
      </c>
      <c r="F316">
        <v>3576</v>
      </c>
    </row>
    <row r="317" spans="1:6" x14ac:dyDescent="0.2">
      <c r="A317" s="7">
        <v>43480</v>
      </c>
      <c r="B317">
        <v>0</v>
      </c>
      <c r="C317" t="s">
        <v>207</v>
      </c>
      <c r="D317" t="s">
        <v>287</v>
      </c>
      <c r="E317">
        <v>100.2</v>
      </c>
      <c r="F317">
        <v>25389</v>
      </c>
    </row>
    <row r="318" spans="1:6" x14ac:dyDescent="0.2">
      <c r="A318" s="7">
        <v>43481</v>
      </c>
      <c r="B318">
        <v>0</v>
      </c>
      <c r="C318" t="s">
        <v>207</v>
      </c>
      <c r="D318">
        <v>100</v>
      </c>
      <c r="E318">
        <v>100.2</v>
      </c>
      <c r="F318">
        <v>10580</v>
      </c>
    </row>
    <row r="319" spans="1:6" x14ac:dyDescent="0.2">
      <c r="A319" s="7">
        <v>43482</v>
      </c>
      <c r="B319">
        <v>0</v>
      </c>
      <c r="C319" t="s">
        <v>201</v>
      </c>
      <c r="D319" t="s">
        <v>204</v>
      </c>
      <c r="E319">
        <v>100.3</v>
      </c>
      <c r="F319">
        <v>2410</v>
      </c>
    </row>
    <row r="320" spans="1:6" x14ac:dyDescent="0.2">
      <c r="A320" s="7">
        <v>43483</v>
      </c>
      <c r="B320">
        <v>0</v>
      </c>
      <c r="C320" t="s">
        <v>244</v>
      </c>
      <c r="D320" t="s">
        <v>204</v>
      </c>
      <c r="E320">
        <v>100.2</v>
      </c>
      <c r="F320">
        <v>26594</v>
      </c>
    </row>
    <row r="321" spans="1:6" x14ac:dyDescent="0.2">
      <c r="A321" s="7">
        <v>43486</v>
      </c>
      <c r="B321">
        <v>0</v>
      </c>
      <c r="C321" t="s">
        <v>207</v>
      </c>
      <c r="D321">
        <v>100</v>
      </c>
      <c r="E321">
        <v>100.2</v>
      </c>
      <c r="F321">
        <v>4823</v>
      </c>
    </row>
    <row r="322" spans="1:6" x14ac:dyDescent="0.2">
      <c r="A322" s="7">
        <v>43487</v>
      </c>
      <c r="B322">
        <v>0</v>
      </c>
      <c r="C322" t="s">
        <v>257</v>
      </c>
      <c r="D322" t="s">
        <v>269</v>
      </c>
      <c r="E322">
        <v>100</v>
      </c>
      <c r="F322">
        <v>8139</v>
      </c>
    </row>
    <row r="323" spans="1:6" x14ac:dyDescent="0.2">
      <c r="A323" s="7">
        <v>43488</v>
      </c>
      <c r="B323">
        <v>0</v>
      </c>
      <c r="C323" t="s">
        <v>207</v>
      </c>
      <c r="D323" t="s">
        <v>229</v>
      </c>
      <c r="E323">
        <v>99.95</v>
      </c>
      <c r="F323">
        <v>29186</v>
      </c>
    </row>
    <row r="324" spans="1:6" x14ac:dyDescent="0.2">
      <c r="A324" s="7">
        <v>43489</v>
      </c>
      <c r="B324">
        <v>0</v>
      </c>
      <c r="C324">
        <v>100</v>
      </c>
      <c r="D324" t="s">
        <v>288</v>
      </c>
      <c r="E324">
        <v>99.94</v>
      </c>
      <c r="F324">
        <v>17515</v>
      </c>
    </row>
    <row r="325" spans="1:6" x14ac:dyDescent="0.2">
      <c r="A325" s="7">
        <v>43490</v>
      </c>
      <c r="B325">
        <v>0</v>
      </c>
      <c r="C325" t="s">
        <v>207</v>
      </c>
      <c r="D325" t="s">
        <v>213</v>
      </c>
      <c r="E325">
        <v>99.91</v>
      </c>
      <c r="F325">
        <v>37324</v>
      </c>
    </row>
    <row r="326" spans="1:6" x14ac:dyDescent="0.2">
      <c r="A326" s="7">
        <v>43493</v>
      </c>
      <c r="B326">
        <v>0</v>
      </c>
      <c r="C326" t="s">
        <v>265</v>
      </c>
      <c r="D326" t="s">
        <v>211</v>
      </c>
      <c r="E326">
        <v>99.99</v>
      </c>
      <c r="F326">
        <v>27199</v>
      </c>
    </row>
    <row r="327" spans="1:6" x14ac:dyDescent="0.2">
      <c r="A327" s="7">
        <v>43494</v>
      </c>
      <c r="B327">
        <v>0</v>
      </c>
      <c r="C327" t="s">
        <v>289</v>
      </c>
      <c r="D327" t="s">
        <v>283</v>
      </c>
      <c r="E327">
        <v>99.99</v>
      </c>
      <c r="F327">
        <v>15218</v>
      </c>
    </row>
    <row r="328" spans="1:6" x14ac:dyDescent="0.2">
      <c r="A328" s="7">
        <v>43495</v>
      </c>
      <c r="B328">
        <v>0</v>
      </c>
      <c r="C328" t="s">
        <v>196</v>
      </c>
      <c r="D328" t="s">
        <v>290</v>
      </c>
      <c r="E328">
        <v>100</v>
      </c>
      <c r="F328">
        <v>17296</v>
      </c>
    </row>
    <row r="329" spans="1:6" x14ac:dyDescent="0.2">
      <c r="A329" s="7">
        <v>43496</v>
      </c>
      <c r="B329">
        <v>0</v>
      </c>
      <c r="C329" t="s">
        <v>225</v>
      </c>
      <c r="D329" t="s">
        <v>215</v>
      </c>
      <c r="E329">
        <v>100</v>
      </c>
      <c r="F329">
        <v>8554</v>
      </c>
    </row>
    <row r="330" spans="1:6" x14ac:dyDescent="0.2">
      <c r="A330" s="7">
        <v>43497</v>
      </c>
      <c r="B330">
        <v>0</v>
      </c>
      <c r="C330" t="s">
        <v>204</v>
      </c>
      <c r="D330" t="s">
        <v>283</v>
      </c>
      <c r="E330">
        <v>100</v>
      </c>
      <c r="F330">
        <v>25501</v>
      </c>
    </row>
    <row r="331" spans="1:6" x14ac:dyDescent="0.2">
      <c r="A331" s="7">
        <v>43500</v>
      </c>
      <c r="B331">
        <v>0</v>
      </c>
      <c r="C331" t="s">
        <v>267</v>
      </c>
      <c r="D331" t="s">
        <v>238</v>
      </c>
      <c r="E331">
        <v>100</v>
      </c>
      <c r="F331">
        <v>72586</v>
      </c>
    </row>
    <row r="332" spans="1:6" x14ac:dyDescent="0.2">
      <c r="A332" s="7">
        <v>43501</v>
      </c>
      <c r="B332">
        <v>0</v>
      </c>
      <c r="C332" t="s">
        <v>267</v>
      </c>
      <c r="D332" t="s">
        <v>238</v>
      </c>
      <c r="E332">
        <v>99.91</v>
      </c>
      <c r="F332">
        <v>9453</v>
      </c>
    </row>
    <row r="333" spans="1:6" x14ac:dyDescent="0.2">
      <c r="A333" s="7">
        <v>43502</v>
      </c>
      <c r="B333">
        <v>0</v>
      </c>
      <c r="C333" t="s">
        <v>239</v>
      </c>
      <c r="D333" t="s">
        <v>211</v>
      </c>
      <c r="E333">
        <v>99.99</v>
      </c>
      <c r="F333">
        <v>7698</v>
      </c>
    </row>
    <row r="334" spans="1:6" x14ac:dyDescent="0.2">
      <c r="A334" s="7">
        <v>43503</v>
      </c>
      <c r="B334">
        <v>0</v>
      </c>
      <c r="C334">
        <v>100</v>
      </c>
      <c r="D334" t="s">
        <v>291</v>
      </c>
      <c r="E334">
        <v>100</v>
      </c>
      <c r="F334">
        <v>29621</v>
      </c>
    </row>
    <row r="335" spans="1:6" x14ac:dyDescent="0.2">
      <c r="A335" s="7">
        <v>43504</v>
      </c>
      <c r="B335">
        <v>0</v>
      </c>
      <c r="C335">
        <v>100</v>
      </c>
      <c r="D335" t="s">
        <v>211</v>
      </c>
      <c r="E335">
        <v>100</v>
      </c>
      <c r="F335">
        <v>36553</v>
      </c>
    </row>
    <row r="336" spans="1:6" x14ac:dyDescent="0.2">
      <c r="A336" s="7">
        <v>43507</v>
      </c>
      <c r="B336">
        <v>0</v>
      </c>
      <c r="C336" t="s">
        <v>202</v>
      </c>
      <c r="D336" t="s">
        <v>251</v>
      </c>
      <c r="E336">
        <v>99.98</v>
      </c>
      <c r="F336">
        <v>97401</v>
      </c>
    </row>
    <row r="337" spans="1:6" x14ac:dyDescent="0.2">
      <c r="A337" s="7">
        <v>43508</v>
      </c>
      <c r="B337">
        <v>0</v>
      </c>
      <c r="C337" t="s">
        <v>201</v>
      </c>
      <c r="D337" t="s">
        <v>281</v>
      </c>
      <c r="E337">
        <v>99.99</v>
      </c>
      <c r="F337">
        <v>28118</v>
      </c>
    </row>
    <row r="338" spans="1:6" x14ac:dyDescent="0.2">
      <c r="A338" s="7">
        <v>43509</v>
      </c>
      <c r="B338">
        <v>0</v>
      </c>
      <c r="C338">
        <v>100</v>
      </c>
      <c r="D338" t="s">
        <v>249</v>
      </c>
      <c r="E338">
        <v>99.99</v>
      </c>
      <c r="F338">
        <v>24482</v>
      </c>
    </row>
    <row r="339" spans="1:6" x14ac:dyDescent="0.2">
      <c r="A339" s="7">
        <v>43510</v>
      </c>
      <c r="B339">
        <v>0</v>
      </c>
      <c r="C339" t="s">
        <v>206</v>
      </c>
      <c r="D339" t="s">
        <v>211</v>
      </c>
      <c r="E339">
        <v>99.9</v>
      </c>
      <c r="F339">
        <v>46467</v>
      </c>
    </row>
    <row r="340" spans="1:6" x14ac:dyDescent="0.2">
      <c r="A340" s="7">
        <v>43511</v>
      </c>
      <c r="B340">
        <v>0</v>
      </c>
      <c r="C340" t="s">
        <v>248</v>
      </c>
      <c r="D340" t="s">
        <v>281</v>
      </c>
      <c r="E340">
        <v>100</v>
      </c>
      <c r="F340">
        <v>70793</v>
      </c>
    </row>
    <row r="341" spans="1:6" x14ac:dyDescent="0.2">
      <c r="A341" s="7">
        <v>43514</v>
      </c>
      <c r="B341">
        <v>0</v>
      </c>
      <c r="C341" t="s">
        <v>282</v>
      </c>
      <c r="D341" t="s">
        <v>211</v>
      </c>
      <c r="E341">
        <v>100</v>
      </c>
      <c r="F341">
        <v>14342</v>
      </c>
    </row>
    <row r="342" spans="1:6" x14ac:dyDescent="0.2">
      <c r="A342" s="7">
        <v>43515</v>
      </c>
      <c r="B342">
        <v>0</v>
      </c>
      <c r="C342" t="s">
        <v>255</v>
      </c>
      <c r="D342" t="s">
        <v>211</v>
      </c>
      <c r="E342">
        <v>99.99</v>
      </c>
      <c r="F342">
        <v>4844</v>
      </c>
    </row>
    <row r="343" spans="1:6" x14ac:dyDescent="0.2">
      <c r="A343" s="7">
        <v>43516</v>
      </c>
      <c r="B343">
        <v>0</v>
      </c>
      <c r="C343">
        <v>100</v>
      </c>
      <c r="D343" t="s">
        <v>292</v>
      </c>
      <c r="E343">
        <v>100</v>
      </c>
      <c r="F343">
        <v>20981</v>
      </c>
    </row>
    <row r="344" spans="1:6" x14ac:dyDescent="0.2">
      <c r="A344" s="7">
        <v>43517</v>
      </c>
      <c r="B344">
        <v>0</v>
      </c>
      <c r="C344">
        <v>100</v>
      </c>
      <c r="D344" t="s">
        <v>238</v>
      </c>
      <c r="E344">
        <v>100</v>
      </c>
      <c r="F344">
        <v>20275</v>
      </c>
    </row>
    <row r="345" spans="1:6" x14ac:dyDescent="0.2">
      <c r="A345" s="7">
        <v>43518</v>
      </c>
      <c r="B345">
        <v>0</v>
      </c>
      <c r="C345">
        <v>100</v>
      </c>
      <c r="D345" t="s">
        <v>213</v>
      </c>
      <c r="E345">
        <v>100</v>
      </c>
      <c r="F345">
        <v>7630</v>
      </c>
    </row>
    <row r="346" spans="1:6" x14ac:dyDescent="0.2">
      <c r="A346" s="7">
        <v>43521</v>
      </c>
      <c r="B346">
        <v>0</v>
      </c>
      <c r="C346">
        <v>100</v>
      </c>
      <c r="D346" t="s">
        <v>229</v>
      </c>
      <c r="E346">
        <v>99.8</v>
      </c>
      <c r="F346">
        <v>37206</v>
      </c>
    </row>
    <row r="347" spans="1:6" x14ac:dyDescent="0.2">
      <c r="A347" s="7">
        <v>43522</v>
      </c>
      <c r="B347">
        <v>0</v>
      </c>
      <c r="C347">
        <v>100</v>
      </c>
      <c r="D347" t="s">
        <v>211</v>
      </c>
      <c r="E347">
        <v>99.95</v>
      </c>
      <c r="F347">
        <v>43217</v>
      </c>
    </row>
    <row r="348" spans="1:6" x14ac:dyDescent="0.2">
      <c r="A348" s="7">
        <v>43523</v>
      </c>
      <c r="B348">
        <v>0</v>
      </c>
      <c r="C348">
        <v>100</v>
      </c>
      <c r="D348" t="s">
        <v>238</v>
      </c>
      <c r="E348">
        <v>100</v>
      </c>
      <c r="F348">
        <v>30609</v>
      </c>
    </row>
    <row r="349" spans="1:6" x14ac:dyDescent="0.2">
      <c r="A349" s="7">
        <v>43524</v>
      </c>
      <c r="B349">
        <v>0</v>
      </c>
      <c r="C349">
        <v>100</v>
      </c>
      <c r="D349" t="s">
        <v>287</v>
      </c>
      <c r="E349">
        <v>99.99</v>
      </c>
      <c r="F349">
        <v>34244</v>
      </c>
    </row>
    <row r="350" spans="1:6" x14ac:dyDescent="0.2">
      <c r="A350" s="7">
        <v>43525</v>
      </c>
      <c r="B350">
        <v>0</v>
      </c>
      <c r="C350">
        <v>100</v>
      </c>
      <c r="D350" t="s">
        <v>249</v>
      </c>
      <c r="E350">
        <v>100</v>
      </c>
      <c r="F350">
        <v>164842</v>
      </c>
    </row>
    <row r="351" spans="1:6" x14ac:dyDescent="0.2">
      <c r="A351" s="7">
        <v>43528</v>
      </c>
      <c r="B351">
        <v>0</v>
      </c>
      <c r="C351">
        <v>101</v>
      </c>
      <c r="D351" t="s">
        <v>287</v>
      </c>
      <c r="E351">
        <v>99.95</v>
      </c>
      <c r="F351">
        <v>35813</v>
      </c>
    </row>
    <row r="352" spans="1:6" x14ac:dyDescent="0.2">
      <c r="A352" s="7">
        <v>43529</v>
      </c>
      <c r="B352">
        <v>0</v>
      </c>
      <c r="C352" t="s">
        <v>293</v>
      </c>
      <c r="D352" t="s">
        <v>219</v>
      </c>
      <c r="E352">
        <v>100</v>
      </c>
      <c r="F352">
        <v>118916</v>
      </c>
    </row>
    <row r="353" spans="1:6" x14ac:dyDescent="0.2">
      <c r="A353" s="7">
        <v>43530</v>
      </c>
      <c r="B353">
        <v>0</v>
      </c>
      <c r="C353">
        <v>100</v>
      </c>
      <c r="D353" t="s">
        <v>294</v>
      </c>
      <c r="E353">
        <v>99.98</v>
      </c>
      <c r="F353">
        <v>33293</v>
      </c>
    </row>
    <row r="354" spans="1:6" x14ac:dyDescent="0.2">
      <c r="A354" s="7">
        <v>43531</v>
      </c>
      <c r="B354">
        <v>0</v>
      </c>
      <c r="C354">
        <v>100</v>
      </c>
      <c r="D354" t="s">
        <v>295</v>
      </c>
      <c r="E354">
        <v>99.99</v>
      </c>
      <c r="F354">
        <v>47840</v>
      </c>
    </row>
    <row r="355" spans="1:6" x14ac:dyDescent="0.2">
      <c r="A355" s="7">
        <v>43535</v>
      </c>
      <c r="B355">
        <v>0</v>
      </c>
      <c r="C355">
        <v>100</v>
      </c>
      <c r="D355" t="s">
        <v>211</v>
      </c>
      <c r="E355">
        <v>99.99</v>
      </c>
      <c r="F355">
        <v>7969</v>
      </c>
    </row>
    <row r="356" spans="1:6" x14ac:dyDescent="0.2">
      <c r="A356" s="7">
        <v>43536</v>
      </c>
      <c r="B356">
        <v>0</v>
      </c>
      <c r="C356">
        <v>100</v>
      </c>
      <c r="D356" t="s">
        <v>251</v>
      </c>
      <c r="E356">
        <v>100</v>
      </c>
      <c r="F356">
        <v>16855</v>
      </c>
    </row>
    <row r="357" spans="1:6" x14ac:dyDescent="0.2">
      <c r="A357" s="7">
        <v>43537</v>
      </c>
      <c r="B357">
        <v>0</v>
      </c>
      <c r="C357">
        <v>100</v>
      </c>
      <c r="D357" t="s">
        <v>291</v>
      </c>
      <c r="E357">
        <v>100</v>
      </c>
      <c r="F357">
        <v>69683</v>
      </c>
    </row>
    <row r="358" spans="1:6" x14ac:dyDescent="0.2">
      <c r="A358" s="7">
        <v>43538</v>
      </c>
      <c r="B358">
        <v>0</v>
      </c>
      <c r="C358">
        <v>100</v>
      </c>
      <c r="D358" t="s">
        <v>249</v>
      </c>
      <c r="E358">
        <v>100</v>
      </c>
      <c r="F358">
        <v>26339</v>
      </c>
    </row>
    <row r="359" spans="1:6" x14ac:dyDescent="0.2">
      <c r="A359" s="7">
        <v>43539</v>
      </c>
      <c r="B359">
        <v>0</v>
      </c>
      <c r="C359" t="s">
        <v>204</v>
      </c>
      <c r="D359" t="s">
        <v>283</v>
      </c>
      <c r="E359">
        <v>100</v>
      </c>
      <c r="F359">
        <v>81532</v>
      </c>
    </row>
    <row r="360" spans="1:6" x14ac:dyDescent="0.2">
      <c r="A360" s="7">
        <v>43542</v>
      </c>
      <c r="B360">
        <v>0</v>
      </c>
      <c r="C360">
        <v>100</v>
      </c>
      <c r="D360" t="s">
        <v>291</v>
      </c>
      <c r="E360">
        <v>99.99</v>
      </c>
      <c r="F360">
        <v>44829</v>
      </c>
    </row>
    <row r="361" spans="1:6" x14ac:dyDescent="0.2">
      <c r="A361" s="7">
        <v>43543</v>
      </c>
      <c r="B361">
        <v>0</v>
      </c>
      <c r="C361">
        <v>100</v>
      </c>
      <c r="D361" t="s">
        <v>249</v>
      </c>
      <c r="E361">
        <v>100</v>
      </c>
      <c r="F361">
        <v>24208</v>
      </c>
    </row>
    <row r="362" spans="1:6" x14ac:dyDescent="0.2">
      <c r="A362" s="7">
        <v>43544</v>
      </c>
      <c r="B362">
        <v>0</v>
      </c>
      <c r="C362">
        <v>100</v>
      </c>
      <c r="D362" t="s">
        <v>229</v>
      </c>
      <c r="E362">
        <v>99.98</v>
      </c>
      <c r="F362">
        <v>28040</v>
      </c>
    </row>
    <row r="363" spans="1:6" x14ac:dyDescent="0.2">
      <c r="A363" s="7">
        <v>43545</v>
      </c>
      <c r="B363">
        <v>0</v>
      </c>
      <c r="C363">
        <v>100</v>
      </c>
      <c r="D363" t="s">
        <v>238</v>
      </c>
      <c r="E363">
        <v>99.98</v>
      </c>
      <c r="F363">
        <v>26939</v>
      </c>
    </row>
    <row r="364" spans="1:6" x14ac:dyDescent="0.2">
      <c r="A364" s="7">
        <v>43546</v>
      </c>
      <c r="B364">
        <v>0</v>
      </c>
      <c r="C364">
        <v>100</v>
      </c>
      <c r="D364" t="s">
        <v>236</v>
      </c>
      <c r="E364">
        <v>99.98</v>
      </c>
      <c r="F364">
        <v>35770</v>
      </c>
    </row>
    <row r="365" spans="1:6" x14ac:dyDescent="0.2">
      <c r="A365" s="7">
        <v>43549</v>
      </c>
      <c r="B365">
        <v>0</v>
      </c>
      <c r="C365">
        <v>100</v>
      </c>
      <c r="D365" t="s">
        <v>229</v>
      </c>
      <c r="E365">
        <v>99.96</v>
      </c>
      <c r="F365">
        <v>36524</v>
      </c>
    </row>
    <row r="366" spans="1:6" x14ac:dyDescent="0.2">
      <c r="A366" s="7">
        <v>43550</v>
      </c>
      <c r="B366">
        <v>0</v>
      </c>
      <c r="C366" t="s">
        <v>249</v>
      </c>
      <c r="D366" t="s">
        <v>226</v>
      </c>
      <c r="E366">
        <v>99.77</v>
      </c>
      <c r="F366">
        <v>70200</v>
      </c>
    </row>
    <row r="367" spans="1:6" x14ac:dyDescent="0.2">
      <c r="A367" s="7">
        <v>43551</v>
      </c>
      <c r="B367">
        <v>0</v>
      </c>
      <c r="C367">
        <v>100</v>
      </c>
      <c r="D367" t="s">
        <v>296</v>
      </c>
      <c r="E367">
        <v>99.95</v>
      </c>
      <c r="F367">
        <v>22661</v>
      </c>
    </row>
    <row r="368" spans="1:6" x14ac:dyDescent="0.2">
      <c r="A368" s="7">
        <v>43552</v>
      </c>
      <c r="B368">
        <v>0</v>
      </c>
      <c r="C368">
        <v>100</v>
      </c>
      <c r="D368" t="s">
        <v>219</v>
      </c>
      <c r="E368">
        <v>100</v>
      </c>
      <c r="F368">
        <v>178751</v>
      </c>
    </row>
    <row r="369" spans="1:6" x14ac:dyDescent="0.2">
      <c r="A369" s="7">
        <v>43553</v>
      </c>
      <c r="B369">
        <v>0</v>
      </c>
      <c r="C369">
        <v>100</v>
      </c>
      <c r="D369" t="s">
        <v>297</v>
      </c>
      <c r="E369">
        <v>99.99</v>
      </c>
      <c r="F369">
        <v>156549</v>
      </c>
    </row>
    <row r="370" spans="1:6" x14ac:dyDescent="0.2">
      <c r="A370" s="7">
        <v>43556</v>
      </c>
      <c r="B370">
        <v>0</v>
      </c>
      <c r="C370">
        <v>100</v>
      </c>
      <c r="D370" t="s">
        <v>238</v>
      </c>
      <c r="E370">
        <v>99.9</v>
      </c>
      <c r="F370">
        <v>53641</v>
      </c>
    </row>
    <row r="371" spans="1:6" x14ac:dyDescent="0.2">
      <c r="A371" s="7">
        <v>43557</v>
      </c>
      <c r="B371">
        <v>0</v>
      </c>
      <c r="C371">
        <v>100</v>
      </c>
      <c r="D371" t="s">
        <v>298</v>
      </c>
      <c r="E371">
        <v>100</v>
      </c>
      <c r="F371">
        <v>121443</v>
      </c>
    </row>
    <row r="372" spans="1:6" x14ac:dyDescent="0.2">
      <c r="A372" s="7">
        <v>43558</v>
      </c>
      <c r="B372">
        <v>0</v>
      </c>
      <c r="C372">
        <v>100</v>
      </c>
      <c r="D372" t="s">
        <v>238</v>
      </c>
      <c r="E372">
        <v>100</v>
      </c>
      <c r="F372">
        <v>84839</v>
      </c>
    </row>
    <row r="373" spans="1:6" x14ac:dyDescent="0.2">
      <c r="A373" s="7">
        <v>43559</v>
      </c>
      <c r="B373">
        <v>0</v>
      </c>
      <c r="C373">
        <v>100</v>
      </c>
      <c r="D373" t="s">
        <v>251</v>
      </c>
      <c r="E373">
        <v>99.96</v>
      </c>
      <c r="F373">
        <v>33705</v>
      </c>
    </row>
    <row r="374" spans="1:6" x14ac:dyDescent="0.2">
      <c r="A374" s="7">
        <v>43560</v>
      </c>
      <c r="B374">
        <v>0</v>
      </c>
      <c r="C374">
        <v>100</v>
      </c>
      <c r="D374" t="s">
        <v>299</v>
      </c>
      <c r="E374">
        <v>100</v>
      </c>
      <c r="F374">
        <v>29054</v>
      </c>
    </row>
    <row r="375" spans="1:6" x14ac:dyDescent="0.2">
      <c r="A375" s="7">
        <v>43563</v>
      </c>
      <c r="B375">
        <v>0</v>
      </c>
      <c r="C375">
        <v>100</v>
      </c>
      <c r="D375" t="s">
        <v>211</v>
      </c>
      <c r="E375">
        <v>100</v>
      </c>
      <c r="F375">
        <v>143715</v>
      </c>
    </row>
    <row r="376" spans="1:6" x14ac:dyDescent="0.2">
      <c r="A376" s="7">
        <v>43564</v>
      </c>
      <c r="B376">
        <v>0</v>
      </c>
      <c r="C376">
        <v>100</v>
      </c>
      <c r="D376" t="s">
        <v>300</v>
      </c>
      <c r="E376">
        <v>100</v>
      </c>
      <c r="F376">
        <v>123259</v>
      </c>
    </row>
    <row r="377" spans="1:6" x14ac:dyDescent="0.2">
      <c r="A377" s="7">
        <v>43565</v>
      </c>
      <c r="B377">
        <v>0</v>
      </c>
      <c r="C377" t="s">
        <v>282</v>
      </c>
      <c r="D377" t="s">
        <v>269</v>
      </c>
      <c r="E377">
        <v>100</v>
      </c>
      <c r="F377">
        <v>576212</v>
      </c>
    </row>
    <row r="378" spans="1:6" x14ac:dyDescent="0.2">
      <c r="A378" s="7">
        <v>43566</v>
      </c>
      <c r="B378">
        <v>0</v>
      </c>
      <c r="C378" t="s">
        <v>218</v>
      </c>
      <c r="D378">
        <v>100</v>
      </c>
      <c r="E378">
        <v>100.1</v>
      </c>
      <c r="F378">
        <v>75539</v>
      </c>
    </row>
    <row r="379" spans="1:6" x14ac:dyDescent="0.2">
      <c r="A379" s="7">
        <v>43567</v>
      </c>
      <c r="B379">
        <v>0</v>
      </c>
      <c r="C379" t="s">
        <v>244</v>
      </c>
      <c r="D379">
        <v>100</v>
      </c>
      <c r="E379">
        <v>100.16</v>
      </c>
      <c r="F379">
        <v>66106</v>
      </c>
    </row>
    <row r="380" spans="1:6" x14ac:dyDescent="0.2">
      <c r="A380" s="7">
        <v>43570</v>
      </c>
      <c r="B380">
        <v>0</v>
      </c>
      <c r="C380" t="s">
        <v>221</v>
      </c>
      <c r="D380" t="s">
        <v>249</v>
      </c>
      <c r="E380">
        <v>100.15</v>
      </c>
      <c r="F380">
        <v>80297</v>
      </c>
    </row>
    <row r="381" spans="1:6" x14ac:dyDescent="0.2">
      <c r="A381" s="7">
        <v>43571</v>
      </c>
      <c r="B381">
        <v>0</v>
      </c>
      <c r="C381" t="s">
        <v>201</v>
      </c>
      <c r="D381" t="s">
        <v>269</v>
      </c>
      <c r="E381">
        <v>100.1</v>
      </c>
      <c r="F381">
        <v>141598</v>
      </c>
    </row>
    <row r="382" spans="1:6" x14ac:dyDescent="0.2">
      <c r="A382" s="7">
        <v>43572</v>
      </c>
      <c r="B382">
        <v>0</v>
      </c>
      <c r="C382" t="s">
        <v>243</v>
      </c>
      <c r="D382" t="s">
        <v>204</v>
      </c>
      <c r="E382">
        <v>100.17</v>
      </c>
      <c r="F382">
        <v>74856</v>
      </c>
    </row>
    <row r="383" spans="1:6" x14ac:dyDescent="0.2">
      <c r="A383" s="7">
        <v>43573</v>
      </c>
      <c r="B383">
        <v>0</v>
      </c>
      <c r="C383" t="s">
        <v>301</v>
      </c>
      <c r="D383" t="s">
        <v>204</v>
      </c>
      <c r="E383">
        <v>100.2</v>
      </c>
      <c r="F383">
        <v>58112</v>
      </c>
    </row>
    <row r="384" spans="1:6" x14ac:dyDescent="0.2">
      <c r="A384" s="7">
        <v>43574</v>
      </c>
      <c r="B384">
        <v>0</v>
      </c>
      <c r="C384" t="s">
        <v>34</v>
      </c>
      <c r="D384">
        <v>100</v>
      </c>
      <c r="E384">
        <v>100.29</v>
      </c>
      <c r="F384">
        <v>66377</v>
      </c>
    </row>
    <row r="385" spans="1:6" x14ac:dyDescent="0.2">
      <c r="A385" s="7">
        <v>43577</v>
      </c>
      <c r="B385">
        <v>0</v>
      </c>
      <c r="C385" t="s">
        <v>203</v>
      </c>
      <c r="D385" t="s">
        <v>265</v>
      </c>
      <c r="E385">
        <v>100.15</v>
      </c>
      <c r="F385">
        <v>9389</v>
      </c>
    </row>
    <row r="386" spans="1:6" x14ac:dyDescent="0.2">
      <c r="A386" s="7">
        <v>43578</v>
      </c>
      <c r="B386">
        <v>0</v>
      </c>
      <c r="C386" t="s">
        <v>302</v>
      </c>
      <c r="D386" t="s">
        <v>204</v>
      </c>
      <c r="E386">
        <v>100.5</v>
      </c>
      <c r="F386">
        <v>91718</v>
      </c>
    </row>
    <row r="387" spans="1:6" x14ac:dyDescent="0.2">
      <c r="A387" s="7">
        <v>43579</v>
      </c>
      <c r="B387">
        <v>0</v>
      </c>
      <c r="C387" t="s">
        <v>303</v>
      </c>
      <c r="D387" t="s">
        <v>265</v>
      </c>
      <c r="E387">
        <v>100.3</v>
      </c>
      <c r="F387">
        <v>12159</v>
      </c>
    </row>
    <row r="388" spans="1:6" x14ac:dyDescent="0.2">
      <c r="A388" s="7">
        <v>43580</v>
      </c>
      <c r="B388">
        <v>0</v>
      </c>
      <c r="C388" t="s">
        <v>244</v>
      </c>
      <c r="D388" t="s">
        <v>253</v>
      </c>
      <c r="E388">
        <v>100.23</v>
      </c>
      <c r="F388">
        <v>31133</v>
      </c>
    </row>
    <row r="389" spans="1:6" x14ac:dyDescent="0.2">
      <c r="A389" s="7">
        <v>43581</v>
      </c>
      <c r="B389">
        <v>0</v>
      </c>
      <c r="C389" t="s">
        <v>244</v>
      </c>
      <c r="D389" t="s">
        <v>252</v>
      </c>
      <c r="E389">
        <v>100.2</v>
      </c>
      <c r="F389">
        <v>29516</v>
      </c>
    </row>
    <row r="390" spans="1:6" x14ac:dyDescent="0.2">
      <c r="A390" s="7">
        <v>43584</v>
      </c>
      <c r="B390">
        <v>0</v>
      </c>
      <c r="C390" t="s">
        <v>221</v>
      </c>
      <c r="D390" t="s">
        <v>304</v>
      </c>
      <c r="E390">
        <v>100.2</v>
      </c>
      <c r="F390">
        <v>121343</v>
      </c>
    </row>
    <row r="391" spans="1:6" x14ac:dyDescent="0.2">
      <c r="A391" s="7">
        <v>43585</v>
      </c>
      <c r="B391">
        <v>0</v>
      </c>
      <c r="C391" t="s">
        <v>194</v>
      </c>
      <c r="D391" t="s">
        <v>198</v>
      </c>
      <c r="E391">
        <v>100.36</v>
      </c>
      <c r="F391">
        <v>21055</v>
      </c>
    </row>
    <row r="392" spans="1:6" x14ac:dyDescent="0.2">
      <c r="A392" s="7">
        <v>43587</v>
      </c>
      <c r="B392">
        <v>0</v>
      </c>
      <c r="C392" t="s">
        <v>11</v>
      </c>
      <c r="D392" t="s">
        <v>239</v>
      </c>
      <c r="E392">
        <v>100.16</v>
      </c>
      <c r="F392">
        <v>188</v>
      </c>
    </row>
    <row r="393" spans="1:6" x14ac:dyDescent="0.2">
      <c r="A393" s="7">
        <v>43588</v>
      </c>
      <c r="B393">
        <v>0</v>
      </c>
      <c r="C393" t="s">
        <v>305</v>
      </c>
      <c r="D393" t="s">
        <v>239</v>
      </c>
      <c r="E393">
        <v>100.25</v>
      </c>
      <c r="F393">
        <v>177</v>
      </c>
    </row>
    <row r="394" spans="1:6" x14ac:dyDescent="0.2">
      <c r="A394" s="7">
        <v>43591</v>
      </c>
      <c r="B394">
        <v>0</v>
      </c>
      <c r="C394" t="s">
        <v>244</v>
      </c>
      <c r="D394" t="s">
        <v>225</v>
      </c>
      <c r="E394">
        <v>100.25</v>
      </c>
      <c r="F394">
        <v>42439</v>
      </c>
    </row>
    <row r="395" spans="1:6" x14ac:dyDescent="0.2">
      <c r="A395" s="7">
        <v>43592</v>
      </c>
      <c r="B395">
        <v>0</v>
      </c>
      <c r="C395" t="s">
        <v>38</v>
      </c>
      <c r="D395" t="s">
        <v>207</v>
      </c>
      <c r="E395">
        <v>100.5</v>
      </c>
      <c r="F395">
        <v>7105</v>
      </c>
    </row>
    <row r="396" spans="1:6" x14ac:dyDescent="0.2">
      <c r="A396" s="7">
        <v>43593</v>
      </c>
      <c r="B396">
        <v>0</v>
      </c>
      <c r="C396" t="s">
        <v>259</v>
      </c>
      <c r="D396" t="s">
        <v>204</v>
      </c>
      <c r="E396">
        <v>100.15</v>
      </c>
      <c r="F396">
        <v>82016</v>
      </c>
    </row>
    <row r="397" spans="1:6" x14ac:dyDescent="0.2">
      <c r="A397" s="7">
        <v>43595</v>
      </c>
      <c r="B397">
        <v>0</v>
      </c>
      <c r="C397" t="s">
        <v>225</v>
      </c>
      <c r="D397" t="s">
        <v>275</v>
      </c>
      <c r="E397">
        <v>100.05</v>
      </c>
      <c r="F397">
        <v>17395</v>
      </c>
    </row>
    <row r="398" spans="1:6" x14ac:dyDescent="0.2">
      <c r="A398" s="7">
        <v>43598</v>
      </c>
      <c r="B398">
        <v>0</v>
      </c>
      <c r="C398" t="s">
        <v>40</v>
      </c>
      <c r="D398" t="s">
        <v>219</v>
      </c>
      <c r="E398">
        <v>100.08</v>
      </c>
      <c r="F398">
        <v>54045</v>
      </c>
    </row>
    <row r="399" spans="1:6" x14ac:dyDescent="0.2">
      <c r="A399" s="7">
        <v>43599</v>
      </c>
      <c r="B399">
        <v>0</v>
      </c>
      <c r="C399" t="s">
        <v>192</v>
      </c>
      <c r="D399" t="s">
        <v>198</v>
      </c>
      <c r="E399">
        <v>100.31</v>
      </c>
      <c r="F399">
        <v>16726</v>
      </c>
    </row>
    <row r="400" spans="1:6" x14ac:dyDescent="0.2">
      <c r="A400" s="7">
        <v>43600</v>
      </c>
      <c r="B400">
        <v>0</v>
      </c>
      <c r="C400" t="s">
        <v>306</v>
      </c>
      <c r="D400" t="s">
        <v>204</v>
      </c>
      <c r="E400">
        <v>100.3</v>
      </c>
      <c r="F400">
        <v>52557</v>
      </c>
    </row>
    <row r="401" spans="1:6" x14ac:dyDescent="0.2">
      <c r="A401" s="7">
        <v>43601</v>
      </c>
      <c r="B401">
        <v>0</v>
      </c>
      <c r="C401" t="s">
        <v>28</v>
      </c>
      <c r="D401" t="s">
        <v>239</v>
      </c>
      <c r="E401">
        <v>100.31</v>
      </c>
      <c r="F401">
        <v>126303</v>
      </c>
    </row>
    <row r="402" spans="1:6" x14ac:dyDescent="0.2">
      <c r="A402" s="7">
        <v>43602</v>
      </c>
      <c r="B402">
        <v>0</v>
      </c>
      <c r="C402" t="s">
        <v>303</v>
      </c>
      <c r="D402" t="s">
        <v>199</v>
      </c>
      <c r="E402">
        <v>100.66</v>
      </c>
      <c r="F402">
        <v>123637</v>
      </c>
    </row>
    <row r="403" spans="1:6" x14ac:dyDescent="0.2">
      <c r="A403" s="7">
        <v>43605</v>
      </c>
      <c r="B403">
        <v>0</v>
      </c>
      <c r="C403" t="s">
        <v>28</v>
      </c>
      <c r="D403" t="s">
        <v>308</v>
      </c>
      <c r="E403">
        <v>100.6</v>
      </c>
      <c r="F403">
        <v>33779</v>
      </c>
    </row>
    <row r="404" spans="1:6" x14ac:dyDescent="0.2">
      <c r="A404" s="7">
        <v>43606</v>
      </c>
      <c r="B404">
        <v>0</v>
      </c>
      <c r="C404" t="s">
        <v>17</v>
      </c>
      <c r="D404" t="s">
        <v>245</v>
      </c>
      <c r="E404">
        <v>100.71</v>
      </c>
      <c r="F404">
        <v>40411</v>
      </c>
    </row>
    <row r="405" spans="1:6" x14ac:dyDescent="0.2">
      <c r="A405" s="7">
        <v>43607</v>
      </c>
      <c r="B405">
        <v>0</v>
      </c>
      <c r="C405">
        <v>101</v>
      </c>
      <c r="D405" t="s">
        <v>286</v>
      </c>
      <c r="E405">
        <v>100.81</v>
      </c>
      <c r="F405">
        <v>57184</v>
      </c>
    </row>
    <row r="406" spans="1:6" x14ac:dyDescent="0.2">
      <c r="A406" s="7">
        <v>43608</v>
      </c>
      <c r="B406">
        <v>0</v>
      </c>
      <c r="C406" t="s">
        <v>80</v>
      </c>
      <c r="D406" t="s">
        <v>260</v>
      </c>
      <c r="E406">
        <v>100.9</v>
      </c>
      <c r="F406">
        <v>8475</v>
      </c>
    </row>
    <row r="407" spans="1:6" x14ac:dyDescent="0.2">
      <c r="A407" s="7">
        <v>43609</v>
      </c>
      <c r="B407">
        <v>0</v>
      </c>
      <c r="C407" t="s">
        <v>222</v>
      </c>
      <c r="D407" t="s">
        <v>309</v>
      </c>
      <c r="E407">
        <v>100.68</v>
      </c>
      <c r="F407">
        <v>2529</v>
      </c>
    </row>
    <row r="408" spans="1:6" x14ac:dyDescent="0.2">
      <c r="A408" s="7">
        <v>43612</v>
      </c>
      <c r="B408">
        <v>0</v>
      </c>
      <c r="C408" t="s">
        <v>310</v>
      </c>
      <c r="D408" t="s">
        <v>13</v>
      </c>
      <c r="E408">
        <v>100.7</v>
      </c>
      <c r="F408">
        <v>10267</v>
      </c>
    </row>
    <row r="409" spans="1:6" x14ac:dyDescent="0.2">
      <c r="A409" s="7">
        <v>43613</v>
      </c>
      <c r="B409">
        <v>0</v>
      </c>
      <c r="C409">
        <v>101</v>
      </c>
      <c r="D409" t="s">
        <v>218</v>
      </c>
      <c r="E409">
        <v>100.89</v>
      </c>
      <c r="F409">
        <v>20247</v>
      </c>
    </row>
    <row r="410" spans="1:6" x14ac:dyDescent="0.2">
      <c r="A410" s="7">
        <v>43614</v>
      </c>
      <c r="B410">
        <v>0</v>
      </c>
      <c r="C410" t="s">
        <v>30</v>
      </c>
      <c r="D410" t="s">
        <v>311</v>
      </c>
      <c r="E410">
        <v>100.77</v>
      </c>
      <c r="F410">
        <v>6089</v>
      </c>
    </row>
    <row r="411" spans="1:6" x14ac:dyDescent="0.2">
      <c r="A411" s="7">
        <v>43615</v>
      </c>
      <c r="B411">
        <v>0</v>
      </c>
      <c r="C411">
        <v>102</v>
      </c>
      <c r="D411" t="s">
        <v>205</v>
      </c>
      <c r="E411">
        <v>100.39</v>
      </c>
      <c r="F411">
        <v>14645</v>
      </c>
    </row>
    <row r="412" spans="1:6" x14ac:dyDescent="0.2">
      <c r="A412" s="7">
        <v>43616</v>
      </c>
      <c r="B412">
        <v>0</v>
      </c>
      <c r="C412" t="s">
        <v>222</v>
      </c>
      <c r="D412" t="s">
        <v>263</v>
      </c>
      <c r="E412">
        <v>100.88</v>
      </c>
      <c r="F412">
        <v>13032</v>
      </c>
    </row>
    <row r="413" spans="1:6" x14ac:dyDescent="0.2">
      <c r="A413" s="7">
        <v>43619</v>
      </c>
      <c r="B413">
        <v>0</v>
      </c>
      <c r="C413" t="s">
        <v>314</v>
      </c>
      <c r="D413" t="s">
        <v>218</v>
      </c>
      <c r="E413">
        <v>100.49</v>
      </c>
      <c r="F413">
        <v>16162</v>
      </c>
    </row>
    <row r="414" spans="1:6" x14ac:dyDescent="0.2">
      <c r="A414" s="7">
        <v>43620</v>
      </c>
      <c r="B414">
        <v>0</v>
      </c>
      <c r="C414" t="s">
        <v>59</v>
      </c>
      <c r="D414" t="s">
        <v>221</v>
      </c>
      <c r="E414">
        <v>100.86</v>
      </c>
      <c r="F414">
        <v>88774</v>
      </c>
    </row>
    <row r="415" spans="1:6" x14ac:dyDescent="0.2">
      <c r="A415" s="7">
        <v>43621</v>
      </c>
      <c r="B415">
        <v>0</v>
      </c>
      <c r="C415">
        <v>101</v>
      </c>
      <c r="D415" t="s">
        <v>315</v>
      </c>
      <c r="E415">
        <v>100.84</v>
      </c>
      <c r="F415">
        <v>4370</v>
      </c>
    </row>
    <row r="416" spans="1:6" x14ac:dyDescent="0.2">
      <c r="A416" s="7">
        <v>43622</v>
      </c>
      <c r="B416">
        <v>0</v>
      </c>
      <c r="C416">
        <v>101</v>
      </c>
      <c r="D416" t="s">
        <v>192</v>
      </c>
      <c r="E416">
        <v>100.94</v>
      </c>
      <c r="F416">
        <v>6982</v>
      </c>
    </row>
    <row r="417" spans="1:6" x14ac:dyDescent="0.2">
      <c r="A417" s="7">
        <v>43623</v>
      </c>
      <c r="B417">
        <v>0</v>
      </c>
      <c r="C417" t="s">
        <v>31</v>
      </c>
      <c r="D417" t="s">
        <v>13</v>
      </c>
      <c r="E417">
        <v>100.71</v>
      </c>
      <c r="F417">
        <v>2754</v>
      </c>
    </row>
    <row r="418" spans="1:6" x14ac:dyDescent="0.2">
      <c r="A418" s="7">
        <v>43626</v>
      </c>
      <c r="B418">
        <v>0</v>
      </c>
      <c r="C418" t="s">
        <v>30</v>
      </c>
      <c r="D418" t="s">
        <v>317</v>
      </c>
      <c r="E418">
        <v>100.85</v>
      </c>
      <c r="F418">
        <v>6404</v>
      </c>
    </row>
    <row r="419" spans="1:6" x14ac:dyDescent="0.2">
      <c r="A419" s="7">
        <v>43627</v>
      </c>
      <c r="B419">
        <v>0</v>
      </c>
      <c r="C419" t="s">
        <v>74</v>
      </c>
      <c r="D419" t="s">
        <v>318</v>
      </c>
      <c r="E419">
        <v>100.89</v>
      </c>
      <c r="F419">
        <v>19931</v>
      </c>
    </row>
    <row r="420" spans="1:6" x14ac:dyDescent="0.2">
      <c r="A420" s="7">
        <v>43629</v>
      </c>
      <c r="B420">
        <v>0</v>
      </c>
      <c r="C420" t="s">
        <v>34</v>
      </c>
      <c r="D420" t="s">
        <v>319</v>
      </c>
      <c r="E420">
        <v>100.98</v>
      </c>
      <c r="F420">
        <v>11320</v>
      </c>
    </row>
    <row r="421" spans="1:6" x14ac:dyDescent="0.2">
      <c r="A421" s="7">
        <v>43630</v>
      </c>
      <c r="B421">
        <v>0</v>
      </c>
      <c r="C421" t="s">
        <v>26</v>
      </c>
      <c r="D421" t="s">
        <v>236</v>
      </c>
      <c r="E421">
        <v>100.99</v>
      </c>
      <c r="F421">
        <v>4687</v>
      </c>
    </row>
    <row r="422" spans="1:6" x14ac:dyDescent="0.2">
      <c r="A422" s="7">
        <v>43633</v>
      </c>
      <c r="B422">
        <v>0</v>
      </c>
      <c r="C422" t="s">
        <v>22</v>
      </c>
      <c r="D422" t="s">
        <v>226</v>
      </c>
      <c r="E422">
        <v>101.01</v>
      </c>
      <c r="F422">
        <v>13034</v>
      </c>
    </row>
    <row r="423" spans="1:6" x14ac:dyDescent="0.2">
      <c r="A423" s="7">
        <v>43634</v>
      </c>
      <c r="B423">
        <v>0</v>
      </c>
      <c r="C423" t="s">
        <v>32</v>
      </c>
      <c r="D423" t="s">
        <v>13</v>
      </c>
      <c r="E423">
        <v>100.83</v>
      </c>
      <c r="F423">
        <v>4264</v>
      </c>
    </row>
    <row r="424" spans="1:6" x14ac:dyDescent="0.2">
      <c r="A424" s="7">
        <v>43635</v>
      </c>
      <c r="B424">
        <v>0</v>
      </c>
      <c r="C424" t="s">
        <v>78</v>
      </c>
      <c r="D424" t="s">
        <v>57</v>
      </c>
      <c r="E424">
        <v>100.89</v>
      </c>
      <c r="F424">
        <v>7989</v>
      </c>
    </row>
    <row r="425" spans="1:6" x14ac:dyDescent="0.2">
      <c r="A425" s="7">
        <v>43636</v>
      </c>
      <c r="B425">
        <v>0</v>
      </c>
      <c r="C425" t="s">
        <v>20</v>
      </c>
      <c r="D425" t="s">
        <v>315</v>
      </c>
      <c r="E425">
        <v>101.3</v>
      </c>
      <c r="F425">
        <v>15905</v>
      </c>
    </row>
    <row r="426" spans="1:6" x14ac:dyDescent="0.2">
      <c r="A426" s="7">
        <v>43637</v>
      </c>
      <c r="B426">
        <v>0</v>
      </c>
      <c r="C426" t="s">
        <v>321</v>
      </c>
      <c r="D426" t="s">
        <v>322</v>
      </c>
      <c r="E426">
        <v>101.18</v>
      </c>
      <c r="F426">
        <v>1373</v>
      </c>
    </row>
    <row r="427" spans="1:6" x14ac:dyDescent="0.2">
      <c r="A427" s="7">
        <v>43640</v>
      </c>
      <c r="B427">
        <v>0</v>
      </c>
      <c r="C427" t="s">
        <v>53</v>
      </c>
      <c r="D427" t="s">
        <v>30</v>
      </c>
      <c r="E427">
        <v>101.07</v>
      </c>
      <c r="F427">
        <v>4268</v>
      </c>
    </row>
    <row r="428" spans="1:6" x14ac:dyDescent="0.2">
      <c r="A428" s="7">
        <v>43641</v>
      </c>
      <c r="B428">
        <v>0</v>
      </c>
      <c r="C428" t="s">
        <v>305</v>
      </c>
      <c r="D428" t="s">
        <v>212</v>
      </c>
      <c r="E428">
        <v>101</v>
      </c>
      <c r="F428">
        <v>9823</v>
      </c>
    </row>
    <row r="429" spans="1:6" x14ac:dyDescent="0.2">
      <c r="A429" s="7">
        <v>43642</v>
      </c>
      <c r="B429">
        <v>0</v>
      </c>
      <c r="C429" t="s">
        <v>197</v>
      </c>
      <c r="D429" t="s">
        <v>15</v>
      </c>
      <c r="E429">
        <v>100.89</v>
      </c>
      <c r="F429">
        <v>12181</v>
      </c>
    </row>
    <row r="430" spans="1:6" x14ac:dyDescent="0.2">
      <c r="A430" s="7">
        <v>43643</v>
      </c>
      <c r="B430">
        <v>0</v>
      </c>
      <c r="C430">
        <v>101</v>
      </c>
      <c r="D430" t="s">
        <v>204</v>
      </c>
      <c r="E430">
        <v>100.75</v>
      </c>
      <c r="F430">
        <v>41812</v>
      </c>
    </row>
    <row r="431" spans="1:6" x14ac:dyDescent="0.2">
      <c r="A431" s="7">
        <v>43644</v>
      </c>
      <c r="B431">
        <v>0</v>
      </c>
      <c r="C431" t="s">
        <v>65</v>
      </c>
      <c r="D431" t="s">
        <v>261</v>
      </c>
      <c r="E431">
        <v>101.1</v>
      </c>
      <c r="F431">
        <v>16358</v>
      </c>
    </row>
    <row r="432" spans="1:6" x14ac:dyDescent="0.2">
      <c r="A432" s="7">
        <v>43647</v>
      </c>
      <c r="B432">
        <v>0</v>
      </c>
      <c r="C432" t="s">
        <v>130</v>
      </c>
      <c r="D432" t="s">
        <v>14</v>
      </c>
      <c r="E432">
        <v>101.1</v>
      </c>
      <c r="F432">
        <v>8107</v>
      </c>
    </row>
    <row r="433" spans="1:6" x14ac:dyDescent="0.2">
      <c r="A433" s="7">
        <v>43648</v>
      </c>
      <c r="B433">
        <v>0</v>
      </c>
      <c r="C433" t="s">
        <v>100</v>
      </c>
      <c r="D433" t="s">
        <v>224</v>
      </c>
      <c r="E433">
        <v>101.1</v>
      </c>
      <c r="F433">
        <v>11948</v>
      </c>
    </row>
    <row r="434" spans="1:6" x14ac:dyDescent="0.2">
      <c r="A434" s="7">
        <v>43649</v>
      </c>
      <c r="B434">
        <v>0</v>
      </c>
      <c r="C434" t="s">
        <v>324</v>
      </c>
      <c r="D434" t="s">
        <v>213</v>
      </c>
      <c r="E434">
        <v>101.2</v>
      </c>
      <c r="F434">
        <v>2092</v>
      </c>
    </row>
    <row r="435" spans="1:6" x14ac:dyDescent="0.2">
      <c r="A435" s="7">
        <v>43650</v>
      </c>
      <c r="B435">
        <v>0</v>
      </c>
      <c r="C435" t="s">
        <v>321</v>
      </c>
      <c r="D435" t="s">
        <v>325</v>
      </c>
      <c r="E435">
        <v>100.87</v>
      </c>
      <c r="F435">
        <v>1414</v>
      </c>
    </row>
    <row r="436" spans="1:6" x14ac:dyDescent="0.2">
      <c r="A436" s="7">
        <v>43651</v>
      </c>
      <c r="B436">
        <v>0</v>
      </c>
      <c r="C436">
        <v>101</v>
      </c>
      <c r="D436" t="s">
        <v>326</v>
      </c>
      <c r="E436">
        <v>100.85</v>
      </c>
      <c r="F436">
        <v>2443</v>
      </c>
    </row>
    <row r="437" spans="1:6" x14ac:dyDescent="0.2">
      <c r="A437" s="7">
        <v>43654</v>
      </c>
      <c r="B437">
        <v>0</v>
      </c>
      <c r="C437" t="s">
        <v>327</v>
      </c>
      <c r="D437" t="s">
        <v>23</v>
      </c>
      <c r="E437">
        <v>100.9</v>
      </c>
      <c r="F437">
        <v>2340</v>
      </c>
    </row>
    <row r="438" spans="1:6" x14ac:dyDescent="0.2">
      <c r="A438" s="7">
        <v>43655</v>
      </c>
      <c r="B438">
        <v>0</v>
      </c>
      <c r="C438" t="s">
        <v>46</v>
      </c>
      <c r="D438" t="s">
        <v>51</v>
      </c>
      <c r="E438">
        <v>100.8</v>
      </c>
      <c r="F438">
        <v>23792</v>
      </c>
    </row>
    <row r="439" spans="1:6" x14ac:dyDescent="0.2">
      <c r="A439" s="7">
        <v>43656</v>
      </c>
      <c r="B439">
        <v>0</v>
      </c>
      <c r="C439" t="s">
        <v>18</v>
      </c>
      <c r="D439" t="s">
        <v>230</v>
      </c>
      <c r="E439">
        <v>100.79</v>
      </c>
      <c r="F439">
        <v>4589</v>
      </c>
    </row>
    <row r="440" spans="1:6" x14ac:dyDescent="0.2">
      <c r="A440" s="7">
        <v>43657</v>
      </c>
      <c r="B440">
        <v>0</v>
      </c>
      <c r="C440" t="s">
        <v>28</v>
      </c>
      <c r="D440" t="s">
        <v>309</v>
      </c>
      <c r="E440">
        <v>100.76</v>
      </c>
      <c r="F440">
        <v>28159</v>
      </c>
    </row>
    <row r="441" spans="1:6" x14ac:dyDescent="0.2">
      <c r="A441" s="7">
        <v>43658</v>
      </c>
      <c r="B441">
        <v>0</v>
      </c>
      <c r="C441" t="s">
        <v>50</v>
      </c>
      <c r="D441" t="s">
        <v>13</v>
      </c>
      <c r="E441">
        <v>100.86</v>
      </c>
      <c r="F441">
        <v>7496</v>
      </c>
    </row>
    <row r="442" spans="1:6" x14ac:dyDescent="0.2">
      <c r="A442" s="7">
        <v>43661</v>
      </c>
      <c r="B442">
        <v>0</v>
      </c>
      <c r="C442" t="s">
        <v>187</v>
      </c>
      <c r="D442" t="s">
        <v>13</v>
      </c>
      <c r="E442">
        <v>100.74</v>
      </c>
      <c r="F442">
        <v>11572</v>
      </c>
    </row>
    <row r="443" spans="1:6" x14ac:dyDescent="0.2">
      <c r="A443" s="7">
        <v>43662</v>
      </c>
      <c r="B443">
        <v>0</v>
      </c>
      <c r="C443">
        <v>101</v>
      </c>
      <c r="D443" t="s">
        <v>311</v>
      </c>
      <c r="E443">
        <v>100.77</v>
      </c>
      <c r="F443">
        <v>23642</v>
      </c>
    </row>
    <row r="444" spans="1:6" x14ac:dyDescent="0.2">
      <c r="A444" s="7">
        <v>43663</v>
      </c>
      <c r="B444">
        <v>0</v>
      </c>
      <c r="C444" t="s">
        <v>256</v>
      </c>
      <c r="D444" t="s">
        <v>261</v>
      </c>
      <c r="E444">
        <v>100.67</v>
      </c>
      <c r="F444">
        <v>13521</v>
      </c>
    </row>
    <row r="445" spans="1:6" x14ac:dyDescent="0.2">
      <c r="A445" s="7">
        <v>43664</v>
      </c>
      <c r="B445">
        <v>0</v>
      </c>
      <c r="C445" t="s">
        <v>52</v>
      </c>
      <c r="D445" t="s">
        <v>243</v>
      </c>
      <c r="E445">
        <v>100.7</v>
      </c>
      <c r="F445">
        <v>114367</v>
      </c>
    </row>
    <row r="446" spans="1:6" x14ac:dyDescent="0.2">
      <c r="A446" s="7">
        <v>43665</v>
      </c>
      <c r="B446">
        <v>0</v>
      </c>
      <c r="C446">
        <v>101</v>
      </c>
      <c r="D446" t="s">
        <v>264</v>
      </c>
      <c r="E446">
        <v>100.7</v>
      </c>
      <c r="F446">
        <v>22639</v>
      </c>
    </row>
    <row r="447" spans="1:6" x14ac:dyDescent="0.2">
      <c r="A447" s="7">
        <v>43668</v>
      </c>
      <c r="B447">
        <v>0</v>
      </c>
      <c r="C447">
        <v>101</v>
      </c>
      <c r="D447" t="s">
        <v>286</v>
      </c>
      <c r="E447">
        <v>100.7</v>
      </c>
      <c r="F447">
        <v>37040</v>
      </c>
    </row>
    <row r="448" spans="1:6" x14ac:dyDescent="0.2">
      <c r="A448" s="7">
        <v>43669</v>
      </c>
      <c r="B448">
        <v>0</v>
      </c>
      <c r="C448" t="s">
        <v>24</v>
      </c>
      <c r="D448" t="s">
        <v>264</v>
      </c>
      <c r="E448">
        <v>100.79</v>
      </c>
      <c r="F448">
        <v>11044</v>
      </c>
    </row>
    <row r="449" spans="1:6" x14ac:dyDescent="0.2">
      <c r="A449" s="7">
        <v>43670</v>
      </c>
      <c r="B449">
        <v>0</v>
      </c>
      <c r="C449" t="s">
        <v>187</v>
      </c>
      <c r="D449" t="s">
        <v>246</v>
      </c>
      <c r="E449">
        <v>100.92</v>
      </c>
      <c r="F449">
        <v>34380</v>
      </c>
    </row>
    <row r="450" spans="1:6" x14ac:dyDescent="0.2">
      <c r="A450" s="7">
        <v>43671</v>
      </c>
      <c r="B450">
        <v>0</v>
      </c>
      <c r="C450" t="s">
        <v>38</v>
      </c>
      <c r="D450" t="s">
        <v>12</v>
      </c>
      <c r="E450">
        <v>101.02</v>
      </c>
      <c r="F450">
        <v>9639</v>
      </c>
    </row>
    <row r="451" spans="1:6" x14ac:dyDescent="0.2">
      <c r="A451" s="7">
        <v>43672</v>
      </c>
      <c r="B451">
        <v>0</v>
      </c>
      <c r="C451" t="s">
        <v>29</v>
      </c>
      <c r="D451" t="s">
        <v>322</v>
      </c>
      <c r="E451">
        <v>100.9</v>
      </c>
      <c r="F451">
        <v>18730</v>
      </c>
    </row>
    <row r="452" spans="1:6" x14ac:dyDescent="0.2">
      <c r="A452" s="7">
        <v>43675</v>
      </c>
      <c r="B452">
        <v>0</v>
      </c>
      <c r="C452" t="s">
        <v>222</v>
      </c>
      <c r="D452" t="s">
        <v>244</v>
      </c>
      <c r="E452">
        <v>100.75</v>
      </c>
      <c r="F452">
        <v>145308</v>
      </c>
    </row>
    <row r="453" spans="1:6" x14ac:dyDescent="0.2">
      <c r="A453" s="7">
        <v>43676</v>
      </c>
      <c r="B453">
        <v>0</v>
      </c>
      <c r="C453" t="s">
        <v>328</v>
      </c>
      <c r="D453" t="s">
        <v>204</v>
      </c>
      <c r="E453">
        <v>100.65</v>
      </c>
      <c r="F453">
        <v>289087</v>
      </c>
    </row>
    <row r="454" spans="1:6" x14ac:dyDescent="0.2">
      <c r="A454" s="7">
        <v>43677</v>
      </c>
      <c r="B454">
        <v>0</v>
      </c>
      <c r="C454" t="s">
        <v>212</v>
      </c>
      <c r="D454" t="s">
        <v>258</v>
      </c>
      <c r="E454">
        <v>100.58</v>
      </c>
      <c r="F454">
        <v>261127</v>
      </c>
    </row>
    <row r="455" spans="1:6" x14ac:dyDescent="0.2">
      <c r="A455" s="7">
        <v>43678</v>
      </c>
      <c r="B455">
        <v>0</v>
      </c>
      <c r="C455" t="s">
        <v>35</v>
      </c>
      <c r="D455" t="s">
        <v>260</v>
      </c>
      <c r="E455">
        <v>100.7</v>
      </c>
      <c r="F455">
        <v>40494</v>
      </c>
    </row>
    <row r="456" spans="1:6" x14ac:dyDescent="0.2">
      <c r="A456" s="7">
        <v>43679</v>
      </c>
      <c r="B456">
        <v>0</v>
      </c>
      <c r="C456" t="s">
        <v>48</v>
      </c>
      <c r="D456" t="s">
        <v>246</v>
      </c>
      <c r="E456">
        <v>100.7</v>
      </c>
      <c r="F456">
        <v>15796</v>
      </c>
    </row>
    <row r="457" spans="1:6" x14ac:dyDescent="0.2">
      <c r="A457" s="7">
        <v>43682</v>
      </c>
      <c r="B457">
        <v>0</v>
      </c>
      <c r="C457">
        <v>101</v>
      </c>
      <c r="D457" t="s">
        <v>221</v>
      </c>
      <c r="E457">
        <v>100.74</v>
      </c>
      <c r="F457">
        <v>7764</v>
      </c>
    </row>
    <row r="458" spans="1:6" x14ac:dyDescent="0.2">
      <c r="A458" s="7">
        <v>43683</v>
      </c>
      <c r="B458">
        <v>0</v>
      </c>
      <c r="C458" t="s">
        <v>46</v>
      </c>
      <c r="D458" t="s">
        <v>264</v>
      </c>
      <c r="E458">
        <v>100.95</v>
      </c>
      <c r="F458">
        <v>51048</v>
      </c>
    </row>
    <row r="459" spans="1:6" x14ac:dyDescent="0.2">
      <c r="A459" s="7">
        <v>43684</v>
      </c>
      <c r="B459">
        <v>0</v>
      </c>
      <c r="C459">
        <v>101</v>
      </c>
      <c r="D459" t="s">
        <v>246</v>
      </c>
      <c r="E459">
        <v>100.87</v>
      </c>
      <c r="F459">
        <v>15169</v>
      </c>
    </row>
    <row r="460" spans="1:6" x14ac:dyDescent="0.2">
      <c r="A460" s="7">
        <v>43685</v>
      </c>
      <c r="B460">
        <v>0</v>
      </c>
      <c r="C460" t="s">
        <v>53</v>
      </c>
      <c r="D460" t="s">
        <v>325</v>
      </c>
      <c r="E460">
        <v>101.01</v>
      </c>
      <c r="F460">
        <v>47278</v>
      </c>
    </row>
    <row r="461" spans="1:6" x14ac:dyDescent="0.2">
      <c r="A461" s="7">
        <v>43686</v>
      </c>
      <c r="B461">
        <v>0</v>
      </c>
      <c r="C461" t="s">
        <v>329</v>
      </c>
      <c r="D461">
        <v>101</v>
      </c>
      <c r="E461">
        <v>101.2</v>
      </c>
      <c r="F461">
        <v>8178</v>
      </c>
    </row>
    <row r="462" spans="1:6" x14ac:dyDescent="0.2">
      <c r="A462" s="7">
        <v>43689</v>
      </c>
      <c r="B462">
        <v>0</v>
      </c>
      <c r="C462" t="s">
        <v>182</v>
      </c>
      <c r="D462" t="s">
        <v>313</v>
      </c>
      <c r="E462">
        <v>101.26</v>
      </c>
      <c r="F462">
        <v>18814</v>
      </c>
    </row>
    <row r="463" spans="1:6" x14ac:dyDescent="0.2">
      <c r="A463" s="7">
        <v>43690</v>
      </c>
      <c r="B463">
        <v>0</v>
      </c>
      <c r="C463" t="s">
        <v>330</v>
      </c>
      <c r="D463" t="s">
        <v>313</v>
      </c>
      <c r="E463">
        <v>101.25</v>
      </c>
      <c r="F463">
        <v>3844</v>
      </c>
    </row>
    <row r="464" spans="1:6" x14ac:dyDescent="0.2">
      <c r="A464" s="7">
        <v>43691</v>
      </c>
      <c r="B464">
        <v>0</v>
      </c>
      <c r="C464" t="s">
        <v>82</v>
      </c>
      <c r="D464" t="s">
        <v>310</v>
      </c>
      <c r="E464">
        <v>101.14</v>
      </c>
      <c r="F464">
        <v>4995</v>
      </c>
    </row>
    <row r="465" spans="1:6" x14ac:dyDescent="0.2">
      <c r="A465" s="7">
        <v>43692</v>
      </c>
      <c r="B465">
        <v>0</v>
      </c>
      <c r="C465" t="s">
        <v>179</v>
      </c>
      <c r="D465">
        <v>101</v>
      </c>
      <c r="E465">
        <v>101.01</v>
      </c>
      <c r="F465">
        <v>6181</v>
      </c>
    </row>
    <row r="466" spans="1:6" x14ac:dyDescent="0.2">
      <c r="A466" s="7">
        <v>43693</v>
      </c>
      <c r="B466">
        <v>0</v>
      </c>
      <c r="C466" t="s">
        <v>22</v>
      </c>
      <c r="D466" t="s">
        <v>209</v>
      </c>
      <c r="E466">
        <v>101.23</v>
      </c>
      <c r="F466">
        <v>2225</v>
      </c>
    </row>
    <row r="467" spans="1:6" x14ac:dyDescent="0.2">
      <c r="A467" s="7">
        <v>43696</v>
      </c>
      <c r="B467">
        <v>0</v>
      </c>
      <c r="C467" t="s">
        <v>53</v>
      </c>
      <c r="D467" t="s">
        <v>17</v>
      </c>
      <c r="E467">
        <v>101.11</v>
      </c>
      <c r="F467">
        <v>4157</v>
      </c>
    </row>
    <row r="468" spans="1:6" x14ac:dyDescent="0.2">
      <c r="A468" s="7">
        <v>43697</v>
      </c>
      <c r="B468">
        <v>0</v>
      </c>
      <c r="C468" t="s">
        <v>53</v>
      </c>
      <c r="D468" t="s">
        <v>322</v>
      </c>
      <c r="E468">
        <v>101.03</v>
      </c>
      <c r="F468">
        <v>13851</v>
      </c>
    </row>
    <row r="469" spans="1:6" x14ac:dyDescent="0.2">
      <c r="A469" s="7">
        <v>43698</v>
      </c>
      <c r="B469">
        <v>0</v>
      </c>
      <c r="C469" t="s">
        <v>179</v>
      </c>
      <c r="D469" t="s">
        <v>50</v>
      </c>
      <c r="E469">
        <v>101.15</v>
      </c>
      <c r="F469">
        <v>5453</v>
      </c>
    </row>
    <row r="470" spans="1:6" x14ac:dyDescent="0.2">
      <c r="A470" s="7">
        <v>43699</v>
      </c>
      <c r="B470">
        <v>0</v>
      </c>
      <c r="C470" t="s">
        <v>22</v>
      </c>
      <c r="D470">
        <v>101</v>
      </c>
      <c r="E470">
        <v>101.2</v>
      </c>
      <c r="F470">
        <v>1051</v>
      </c>
    </row>
    <row r="471" spans="1:6" x14ac:dyDescent="0.2">
      <c r="A471" s="7">
        <v>43700</v>
      </c>
      <c r="B471">
        <v>0</v>
      </c>
      <c r="C471" t="s">
        <v>329</v>
      </c>
      <c r="D471" t="s">
        <v>23</v>
      </c>
      <c r="E471">
        <v>101.24</v>
      </c>
      <c r="F471">
        <v>33152</v>
      </c>
    </row>
    <row r="472" spans="1:6" x14ac:dyDescent="0.2">
      <c r="A472" s="7">
        <v>43703</v>
      </c>
      <c r="B472">
        <v>0</v>
      </c>
      <c r="C472" t="s">
        <v>329</v>
      </c>
      <c r="D472" t="s">
        <v>312</v>
      </c>
      <c r="E472">
        <v>101.25</v>
      </c>
      <c r="F472">
        <v>4054</v>
      </c>
    </row>
    <row r="473" spans="1:6" x14ac:dyDescent="0.2">
      <c r="A473" s="7">
        <v>43704</v>
      </c>
      <c r="B473">
        <v>0</v>
      </c>
      <c r="C473" t="s">
        <v>331</v>
      </c>
      <c r="D473">
        <v>101</v>
      </c>
      <c r="E473">
        <v>101.08</v>
      </c>
      <c r="F473">
        <v>27290</v>
      </c>
    </row>
    <row r="474" spans="1:6" x14ac:dyDescent="0.2">
      <c r="A474" s="7">
        <v>43705</v>
      </c>
      <c r="B474">
        <v>0</v>
      </c>
      <c r="C474" t="s">
        <v>38</v>
      </c>
      <c r="D474" t="s">
        <v>227</v>
      </c>
      <c r="E474">
        <v>101.23</v>
      </c>
      <c r="F474">
        <v>14762</v>
      </c>
    </row>
    <row r="475" spans="1:6" x14ac:dyDescent="0.2">
      <c r="A475" s="7">
        <v>43706</v>
      </c>
      <c r="B475">
        <v>0</v>
      </c>
      <c r="C475" t="s">
        <v>195</v>
      </c>
      <c r="D475">
        <v>101</v>
      </c>
      <c r="E475">
        <v>101.2</v>
      </c>
      <c r="F475">
        <v>22317</v>
      </c>
    </row>
    <row r="476" spans="1:6" x14ac:dyDescent="0.2">
      <c r="A476" s="7">
        <v>43707</v>
      </c>
      <c r="B476">
        <v>0</v>
      </c>
      <c r="C476" t="s">
        <v>172</v>
      </c>
      <c r="D476" t="s">
        <v>52</v>
      </c>
      <c r="E476">
        <v>101.2</v>
      </c>
      <c r="F476">
        <v>11311</v>
      </c>
    </row>
    <row r="477" spans="1:6" x14ac:dyDescent="0.2">
      <c r="A477" s="7">
        <v>43710</v>
      </c>
      <c r="B477">
        <v>0</v>
      </c>
      <c r="C477" t="s">
        <v>178</v>
      </c>
      <c r="D477">
        <v>101</v>
      </c>
      <c r="E477">
        <v>101.23</v>
      </c>
      <c r="F477">
        <v>13232</v>
      </c>
    </row>
    <row r="478" spans="1:6" x14ac:dyDescent="0.2">
      <c r="A478" s="7">
        <v>43711</v>
      </c>
      <c r="B478">
        <v>0</v>
      </c>
      <c r="C478" t="s">
        <v>22</v>
      </c>
      <c r="D478">
        <v>101</v>
      </c>
      <c r="E478">
        <v>101.2</v>
      </c>
      <c r="F478">
        <v>13311</v>
      </c>
    </row>
    <row r="479" spans="1:6" x14ac:dyDescent="0.2">
      <c r="A479" s="7">
        <v>43712</v>
      </c>
      <c r="B479">
        <v>0</v>
      </c>
      <c r="C479" t="s">
        <v>306</v>
      </c>
      <c r="D479" t="s">
        <v>24</v>
      </c>
      <c r="E479">
        <v>101.35</v>
      </c>
      <c r="F479">
        <v>11662</v>
      </c>
    </row>
    <row r="480" spans="1:6" x14ac:dyDescent="0.2">
      <c r="A480" s="7">
        <v>43713</v>
      </c>
      <c r="B480">
        <v>0</v>
      </c>
      <c r="C480" t="s">
        <v>182</v>
      </c>
      <c r="D480" t="s">
        <v>224</v>
      </c>
      <c r="E480">
        <v>101.32</v>
      </c>
      <c r="F480">
        <v>4098</v>
      </c>
    </row>
    <row r="481" spans="1:6" x14ac:dyDescent="0.2">
      <c r="A481" s="7">
        <v>43714</v>
      </c>
      <c r="B481">
        <v>0</v>
      </c>
      <c r="C481" t="s">
        <v>332</v>
      </c>
      <c r="D481" t="s">
        <v>293</v>
      </c>
      <c r="E481">
        <v>101.41</v>
      </c>
      <c r="F481">
        <v>3647</v>
      </c>
    </row>
    <row r="482" spans="1:6" x14ac:dyDescent="0.2">
      <c r="A482" s="7">
        <v>43717</v>
      </c>
      <c r="B482">
        <v>0</v>
      </c>
      <c r="C482" t="s">
        <v>169</v>
      </c>
      <c r="D482" t="s">
        <v>81</v>
      </c>
      <c r="E482">
        <v>101.2</v>
      </c>
      <c r="F482">
        <v>8610</v>
      </c>
    </row>
    <row r="483" spans="1:6" x14ac:dyDescent="0.2">
      <c r="A483" s="7">
        <v>43718</v>
      </c>
      <c r="B483">
        <v>0</v>
      </c>
      <c r="C483" t="s">
        <v>172</v>
      </c>
      <c r="D483" t="s">
        <v>52</v>
      </c>
      <c r="E483">
        <v>101.13</v>
      </c>
      <c r="F483">
        <v>5673</v>
      </c>
    </row>
    <row r="484" spans="1:6" x14ac:dyDescent="0.2">
      <c r="A484" s="7">
        <v>43719</v>
      </c>
      <c r="B484">
        <v>0</v>
      </c>
      <c r="C484" t="s">
        <v>333</v>
      </c>
      <c r="D484">
        <v>101</v>
      </c>
      <c r="E484">
        <v>101.28</v>
      </c>
      <c r="F484">
        <v>6748</v>
      </c>
    </row>
    <row r="485" spans="1:6" x14ac:dyDescent="0.2">
      <c r="A485" s="7">
        <v>43720</v>
      </c>
      <c r="B485">
        <v>0</v>
      </c>
      <c r="C485" t="s">
        <v>84</v>
      </c>
      <c r="D485" t="s">
        <v>21</v>
      </c>
      <c r="E485">
        <v>101.47</v>
      </c>
      <c r="F485">
        <v>28409</v>
      </c>
    </row>
    <row r="486" spans="1:6" x14ac:dyDescent="0.2">
      <c r="A486" s="7">
        <v>43721</v>
      </c>
      <c r="B486">
        <v>0</v>
      </c>
      <c r="C486" t="s">
        <v>336</v>
      </c>
      <c r="D486">
        <v>101</v>
      </c>
      <c r="E486">
        <v>101.31</v>
      </c>
      <c r="F486">
        <v>25391</v>
      </c>
    </row>
    <row r="487" spans="1:6" x14ac:dyDescent="0.2">
      <c r="A487" s="7">
        <v>43724</v>
      </c>
      <c r="B487">
        <v>0</v>
      </c>
      <c r="C487" t="s">
        <v>335</v>
      </c>
      <c r="D487" t="s">
        <v>254</v>
      </c>
      <c r="E487">
        <v>101.21</v>
      </c>
      <c r="F487">
        <v>9412</v>
      </c>
    </row>
    <row r="488" spans="1:6" x14ac:dyDescent="0.2">
      <c r="A488" s="7">
        <v>43725</v>
      </c>
      <c r="B488">
        <v>0</v>
      </c>
      <c r="C488" t="s">
        <v>333</v>
      </c>
      <c r="D488" t="s">
        <v>49</v>
      </c>
      <c r="E488">
        <v>101.2</v>
      </c>
      <c r="F488">
        <v>4403</v>
      </c>
    </row>
    <row r="489" spans="1:6" x14ac:dyDescent="0.2">
      <c r="A489" s="7">
        <v>43726</v>
      </c>
      <c r="B489">
        <v>0</v>
      </c>
      <c r="C489" t="s">
        <v>337</v>
      </c>
      <c r="D489" t="s">
        <v>23</v>
      </c>
      <c r="E489">
        <v>101.2</v>
      </c>
      <c r="F489">
        <v>19339</v>
      </c>
    </row>
    <row r="490" spans="1:6" x14ac:dyDescent="0.2">
      <c r="A490" s="7">
        <v>43727</v>
      </c>
      <c r="B490">
        <v>0</v>
      </c>
      <c r="C490" t="s">
        <v>338</v>
      </c>
      <c r="D490" t="s">
        <v>33</v>
      </c>
      <c r="E490">
        <v>101.35</v>
      </c>
      <c r="F490">
        <v>4757</v>
      </c>
    </row>
    <row r="491" spans="1:6" x14ac:dyDescent="0.2">
      <c r="A491" s="7">
        <v>43728</v>
      </c>
      <c r="B491">
        <v>0</v>
      </c>
      <c r="C491" t="s">
        <v>184</v>
      </c>
      <c r="D491" t="s">
        <v>39</v>
      </c>
      <c r="E491">
        <v>101.36</v>
      </c>
      <c r="F491">
        <v>3891</v>
      </c>
    </row>
    <row r="492" spans="1:6" x14ac:dyDescent="0.2">
      <c r="A492" s="7">
        <v>43731</v>
      </c>
      <c r="B492">
        <v>0</v>
      </c>
      <c r="C492" t="s">
        <v>306</v>
      </c>
      <c r="D492">
        <v>101</v>
      </c>
      <c r="E492">
        <v>101.29</v>
      </c>
      <c r="F492">
        <v>8276</v>
      </c>
    </row>
    <row r="493" spans="1:6" x14ac:dyDescent="0.2">
      <c r="A493" s="7">
        <v>43732</v>
      </c>
      <c r="B493">
        <v>0</v>
      </c>
      <c r="C493" t="s">
        <v>339</v>
      </c>
      <c r="D493" t="s">
        <v>81</v>
      </c>
      <c r="E493">
        <v>101.34</v>
      </c>
      <c r="F493">
        <v>7234</v>
      </c>
    </row>
    <row r="494" spans="1:6" x14ac:dyDescent="0.2">
      <c r="A494" s="7">
        <v>43733</v>
      </c>
      <c r="B494">
        <v>0</v>
      </c>
      <c r="C494" t="s">
        <v>339</v>
      </c>
      <c r="D494" t="s">
        <v>24</v>
      </c>
      <c r="E494">
        <v>101.31</v>
      </c>
      <c r="F494">
        <v>4081</v>
      </c>
    </row>
    <row r="495" spans="1:6" x14ac:dyDescent="0.2">
      <c r="A495" s="7">
        <v>43734</v>
      </c>
      <c r="B495">
        <v>0</v>
      </c>
      <c r="C495" t="s">
        <v>321</v>
      </c>
      <c r="D495" t="s">
        <v>320</v>
      </c>
      <c r="E495">
        <v>101.38</v>
      </c>
      <c r="F495">
        <v>8751</v>
      </c>
    </row>
    <row r="496" spans="1:6" x14ac:dyDescent="0.2">
      <c r="A496" s="7">
        <v>43735</v>
      </c>
      <c r="B496">
        <v>0</v>
      </c>
      <c r="C496" t="s">
        <v>324</v>
      </c>
      <c r="D496" t="s">
        <v>34</v>
      </c>
      <c r="E496">
        <v>101.3</v>
      </c>
      <c r="F496">
        <v>1645</v>
      </c>
    </row>
    <row r="497" spans="1:6" x14ac:dyDescent="0.2">
      <c r="A497" s="7">
        <v>43738</v>
      </c>
      <c r="B497">
        <v>0</v>
      </c>
      <c r="C497" t="s">
        <v>185</v>
      </c>
      <c r="D497" t="s">
        <v>33</v>
      </c>
      <c r="E497">
        <v>101.27</v>
      </c>
      <c r="F497">
        <v>5136</v>
      </c>
    </row>
    <row r="498" spans="1:6" x14ac:dyDescent="0.2">
      <c r="A498" s="7">
        <v>43739</v>
      </c>
      <c r="B498">
        <v>0</v>
      </c>
      <c r="C498" t="s">
        <v>173</v>
      </c>
      <c r="D498" t="s">
        <v>21</v>
      </c>
      <c r="E498">
        <v>101.3</v>
      </c>
      <c r="F498">
        <v>5289</v>
      </c>
    </row>
    <row r="499" spans="1:6" x14ac:dyDescent="0.2">
      <c r="A499" s="7">
        <v>43740</v>
      </c>
      <c r="B499">
        <v>0</v>
      </c>
      <c r="C499" t="s">
        <v>58</v>
      </c>
      <c r="D499" t="s">
        <v>42</v>
      </c>
      <c r="E499">
        <v>101.23</v>
      </c>
      <c r="F499">
        <v>20286</v>
      </c>
    </row>
    <row r="500" spans="1:6" x14ac:dyDescent="0.2">
      <c r="A500" s="7">
        <v>43741</v>
      </c>
      <c r="B500">
        <v>0</v>
      </c>
      <c r="C500" t="s">
        <v>330</v>
      </c>
      <c r="D500" t="s">
        <v>341</v>
      </c>
      <c r="E500">
        <v>101.28</v>
      </c>
      <c r="F500">
        <v>7705</v>
      </c>
    </row>
    <row r="501" spans="1:6" x14ac:dyDescent="0.2">
      <c r="A501" s="7">
        <v>43742</v>
      </c>
      <c r="B501">
        <v>0</v>
      </c>
      <c r="C501" t="s">
        <v>179</v>
      </c>
      <c r="D501" t="s">
        <v>42</v>
      </c>
      <c r="E501">
        <v>101.31</v>
      </c>
      <c r="F501">
        <v>6919</v>
      </c>
    </row>
    <row r="502" spans="1:6" x14ac:dyDescent="0.2">
      <c r="A502" s="7">
        <v>43745</v>
      </c>
      <c r="B502">
        <v>0</v>
      </c>
      <c r="C502" t="s">
        <v>175</v>
      </c>
      <c r="D502" t="s">
        <v>164</v>
      </c>
      <c r="E502">
        <v>101.41</v>
      </c>
      <c r="F502">
        <v>3429</v>
      </c>
    </row>
    <row r="503" spans="1:6" x14ac:dyDescent="0.2">
      <c r="A503" s="7">
        <v>43746</v>
      </c>
      <c r="B503">
        <v>0</v>
      </c>
      <c r="C503" t="s">
        <v>180</v>
      </c>
      <c r="D503" t="s">
        <v>178</v>
      </c>
      <c r="E503">
        <v>101.48</v>
      </c>
      <c r="F503">
        <v>1592</v>
      </c>
    </row>
    <row r="504" spans="1:6" x14ac:dyDescent="0.2">
      <c r="A504" s="7">
        <v>43747</v>
      </c>
      <c r="B504">
        <v>0</v>
      </c>
      <c r="C504" t="s">
        <v>134</v>
      </c>
      <c r="D504" t="s">
        <v>40</v>
      </c>
      <c r="E504">
        <v>101.72</v>
      </c>
      <c r="F504">
        <v>2750</v>
      </c>
    </row>
    <row r="505" spans="1:6" x14ac:dyDescent="0.2">
      <c r="A505" s="7">
        <v>43748</v>
      </c>
      <c r="B505">
        <v>0</v>
      </c>
      <c r="C505" t="s">
        <v>181</v>
      </c>
      <c r="D505" t="s">
        <v>169</v>
      </c>
      <c r="E505">
        <v>101.76</v>
      </c>
      <c r="F505">
        <v>1750</v>
      </c>
    </row>
    <row r="506" spans="1:6" x14ac:dyDescent="0.2">
      <c r="A506" s="7">
        <v>43749</v>
      </c>
      <c r="B506">
        <v>0</v>
      </c>
      <c r="C506" t="s">
        <v>183</v>
      </c>
      <c r="D506" t="s">
        <v>302</v>
      </c>
      <c r="E506">
        <v>101.28</v>
      </c>
      <c r="F506">
        <v>11377</v>
      </c>
    </row>
    <row r="507" spans="1:6" x14ac:dyDescent="0.2">
      <c r="A507" s="7">
        <v>43752</v>
      </c>
      <c r="B507">
        <v>0</v>
      </c>
      <c r="C507" t="s">
        <v>132</v>
      </c>
      <c r="D507" t="s">
        <v>42</v>
      </c>
      <c r="E507">
        <v>101.36</v>
      </c>
      <c r="F507">
        <v>8304</v>
      </c>
    </row>
    <row r="508" spans="1:6" x14ac:dyDescent="0.2">
      <c r="A508" s="7">
        <v>43753</v>
      </c>
      <c r="B508">
        <v>0</v>
      </c>
      <c r="C508" t="s">
        <v>165</v>
      </c>
      <c r="D508" t="s">
        <v>302</v>
      </c>
      <c r="E508">
        <v>101.5</v>
      </c>
      <c r="F508">
        <v>22234</v>
      </c>
    </row>
    <row r="509" spans="1:6" x14ac:dyDescent="0.2">
      <c r="A509" s="7">
        <v>43754</v>
      </c>
      <c r="B509">
        <v>0</v>
      </c>
      <c r="C509" t="s">
        <v>83</v>
      </c>
      <c r="D509" t="s">
        <v>39</v>
      </c>
      <c r="E509">
        <v>101.59</v>
      </c>
      <c r="F509">
        <v>34957</v>
      </c>
    </row>
    <row r="510" spans="1:6" x14ac:dyDescent="0.2">
      <c r="A510" s="7">
        <v>43755</v>
      </c>
      <c r="B510">
        <v>0</v>
      </c>
      <c r="C510" t="s">
        <v>160</v>
      </c>
      <c r="D510">
        <v>101</v>
      </c>
      <c r="E510">
        <v>101.58</v>
      </c>
      <c r="F510">
        <v>22785</v>
      </c>
    </row>
    <row r="511" spans="1:6" x14ac:dyDescent="0.2">
      <c r="A511" s="7">
        <v>43756</v>
      </c>
      <c r="B511">
        <v>0</v>
      </c>
      <c r="C511" t="s">
        <v>72</v>
      </c>
      <c r="D511" t="s">
        <v>321</v>
      </c>
      <c r="E511">
        <v>101.74</v>
      </c>
      <c r="F511">
        <v>7648</v>
      </c>
    </row>
    <row r="512" spans="1:6" x14ac:dyDescent="0.2">
      <c r="A512" s="7">
        <v>43759</v>
      </c>
      <c r="B512">
        <v>0</v>
      </c>
      <c r="C512" t="s">
        <v>186</v>
      </c>
      <c r="D512" t="s">
        <v>167</v>
      </c>
      <c r="E512">
        <v>101.8</v>
      </c>
      <c r="F512">
        <v>6467</v>
      </c>
    </row>
    <row r="513" spans="1:6" x14ac:dyDescent="0.2">
      <c r="A513" s="7">
        <v>43760</v>
      </c>
      <c r="B513">
        <v>0</v>
      </c>
      <c r="C513" t="s">
        <v>342</v>
      </c>
      <c r="D513" t="s">
        <v>185</v>
      </c>
      <c r="E513">
        <v>101.65</v>
      </c>
      <c r="F513">
        <v>49049</v>
      </c>
    </row>
    <row r="514" spans="1:6" x14ac:dyDescent="0.2">
      <c r="A514" s="7">
        <v>43761</v>
      </c>
      <c r="B514">
        <v>0</v>
      </c>
      <c r="C514" t="s">
        <v>84</v>
      </c>
      <c r="D514" t="s">
        <v>38</v>
      </c>
      <c r="E514">
        <v>101.74</v>
      </c>
      <c r="F514">
        <v>26327</v>
      </c>
    </row>
    <row r="515" spans="1:6" x14ac:dyDescent="0.2">
      <c r="A515" s="7">
        <v>43762</v>
      </c>
      <c r="B515">
        <v>0</v>
      </c>
      <c r="C515" t="s">
        <v>190</v>
      </c>
      <c r="D515" t="s">
        <v>22</v>
      </c>
      <c r="E515">
        <v>101.69</v>
      </c>
      <c r="F515">
        <v>19741</v>
      </c>
    </row>
    <row r="516" spans="1:6" x14ac:dyDescent="0.2">
      <c r="A516" s="7">
        <v>43763</v>
      </c>
      <c r="B516">
        <v>0</v>
      </c>
      <c r="C516" t="s">
        <v>314</v>
      </c>
      <c r="D516" t="s">
        <v>333</v>
      </c>
      <c r="E516">
        <v>101.89</v>
      </c>
      <c r="F516">
        <v>33759</v>
      </c>
    </row>
    <row r="517" spans="1:6" x14ac:dyDescent="0.2">
      <c r="A517" s="7">
        <v>43766</v>
      </c>
      <c r="B517">
        <v>0</v>
      </c>
      <c r="C517" t="s">
        <v>76</v>
      </c>
      <c r="D517" t="s">
        <v>184</v>
      </c>
      <c r="E517">
        <v>101.78</v>
      </c>
      <c r="F517">
        <v>12444</v>
      </c>
    </row>
    <row r="518" spans="1:6" x14ac:dyDescent="0.2">
      <c r="A518" s="7">
        <v>43767</v>
      </c>
      <c r="B518">
        <v>0</v>
      </c>
      <c r="C518" t="s">
        <v>344</v>
      </c>
      <c r="D518" t="s">
        <v>293</v>
      </c>
      <c r="E518">
        <v>101.78</v>
      </c>
      <c r="F518">
        <v>20205</v>
      </c>
    </row>
    <row r="519" spans="1:6" x14ac:dyDescent="0.2">
      <c r="A519" s="7">
        <v>43768</v>
      </c>
      <c r="B519">
        <v>0</v>
      </c>
      <c r="C519" t="s">
        <v>80</v>
      </c>
      <c r="D519" t="s">
        <v>58</v>
      </c>
      <c r="E519">
        <v>101.77</v>
      </c>
      <c r="F519">
        <v>1461</v>
      </c>
    </row>
    <row r="520" spans="1:6" x14ac:dyDescent="0.2">
      <c r="A520" s="7">
        <v>43769</v>
      </c>
      <c r="B520">
        <v>0</v>
      </c>
      <c r="C520" t="s">
        <v>190</v>
      </c>
      <c r="D520" t="s">
        <v>324</v>
      </c>
      <c r="E520">
        <v>101.6</v>
      </c>
      <c r="F520">
        <v>16287</v>
      </c>
    </row>
    <row r="521" spans="1:6" x14ac:dyDescent="0.2">
      <c r="A521" s="7">
        <v>43770</v>
      </c>
      <c r="B521">
        <v>0</v>
      </c>
      <c r="C521" t="s">
        <v>345</v>
      </c>
      <c r="D521" t="s">
        <v>303</v>
      </c>
      <c r="E521">
        <v>101.76</v>
      </c>
      <c r="F521">
        <v>9997</v>
      </c>
    </row>
    <row r="522" spans="1:6" x14ac:dyDescent="0.2">
      <c r="A522" s="7">
        <v>43774</v>
      </c>
      <c r="B522">
        <v>0</v>
      </c>
      <c r="C522" t="s">
        <v>70</v>
      </c>
      <c r="D522" t="s">
        <v>39</v>
      </c>
      <c r="E522">
        <v>101.6</v>
      </c>
      <c r="F522">
        <v>20367</v>
      </c>
    </row>
    <row r="523" spans="1:6" x14ac:dyDescent="0.2">
      <c r="A523" s="7">
        <v>43775</v>
      </c>
      <c r="B523">
        <v>0</v>
      </c>
      <c r="C523" t="s">
        <v>58</v>
      </c>
      <c r="D523" t="s">
        <v>82</v>
      </c>
      <c r="E523">
        <v>101.68</v>
      </c>
      <c r="F523">
        <v>16539</v>
      </c>
    </row>
    <row r="524" spans="1:6" x14ac:dyDescent="0.2">
      <c r="A524" s="7">
        <v>43776</v>
      </c>
      <c r="B524">
        <v>0</v>
      </c>
      <c r="C524" t="s">
        <v>347</v>
      </c>
      <c r="D524" t="s">
        <v>82</v>
      </c>
      <c r="E524">
        <v>101.65</v>
      </c>
      <c r="F524">
        <v>10786</v>
      </c>
    </row>
    <row r="525" spans="1:6" x14ac:dyDescent="0.2">
      <c r="A525" s="7">
        <v>43777</v>
      </c>
      <c r="B525">
        <v>0</v>
      </c>
      <c r="C525" t="s">
        <v>72</v>
      </c>
      <c r="D525" t="s">
        <v>185</v>
      </c>
      <c r="E525">
        <v>101.76</v>
      </c>
      <c r="F525">
        <v>11271</v>
      </c>
    </row>
    <row r="526" spans="1:6" x14ac:dyDescent="0.2">
      <c r="A526" s="7">
        <v>43780</v>
      </c>
      <c r="B526">
        <v>0</v>
      </c>
      <c r="C526" t="s">
        <v>61</v>
      </c>
      <c r="D526" t="s">
        <v>179</v>
      </c>
      <c r="E526">
        <v>101.84</v>
      </c>
      <c r="F526">
        <v>7673</v>
      </c>
    </row>
    <row r="527" spans="1:6" x14ac:dyDescent="0.2">
      <c r="A527" s="7">
        <v>43781</v>
      </c>
      <c r="B527">
        <v>0</v>
      </c>
      <c r="C527" t="s">
        <v>91</v>
      </c>
      <c r="D527" t="s">
        <v>306</v>
      </c>
      <c r="E527">
        <v>101.9</v>
      </c>
      <c r="F527">
        <v>7102</v>
      </c>
    </row>
    <row r="528" spans="1:6" x14ac:dyDescent="0.2">
      <c r="A528" s="7">
        <v>43782</v>
      </c>
      <c r="B528">
        <v>0</v>
      </c>
      <c r="C528" t="s">
        <v>84</v>
      </c>
      <c r="D528" t="s">
        <v>185</v>
      </c>
      <c r="E528">
        <v>101.85</v>
      </c>
      <c r="F528">
        <v>6827</v>
      </c>
    </row>
    <row r="529" spans="1:6" x14ac:dyDescent="0.2">
      <c r="A529" s="7">
        <v>43783</v>
      </c>
      <c r="B529">
        <v>0</v>
      </c>
      <c r="C529" t="s">
        <v>349</v>
      </c>
      <c r="D529" t="s">
        <v>40</v>
      </c>
      <c r="E529">
        <v>101.73</v>
      </c>
      <c r="F529">
        <v>11749</v>
      </c>
    </row>
    <row r="530" spans="1:6" x14ac:dyDescent="0.2">
      <c r="A530" s="7">
        <v>43784</v>
      </c>
      <c r="B530">
        <v>0</v>
      </c>
      <c r="C530" t="s">
        <v>89</v>
      </c>
      <c r="D530" t="s">
        <v>20</v>
      </c>
      <c r="E530">
        <v>101.75</v>
      </c>
      <c r="F530">
        <v>5918</v>
      </c>
    </row>
    <row r="531" spans="1:6" x14ac:dyDescent="0.2">
      <c r="A531" s="7">
        <v>43787</v>
      </c>
      <c r="B531">
        <v>0</v>
      </c>
      <c r="C531">
        <v>102</v>
      </c>
      <c r="D531" t="s">
        <v>164</v>
      </c>
      <c r="E531">
        <v>101.63</v>
      </c>
      <c r="F531">
        <v>14727</v>
      </c>
    </row>
    <row r="532" spans="1:6" x14ac:dyDescent="0.2">
      <c r="A532" s="7">
        <v>43788</v>
      </c>
      <c r="B532">
        <v>0</v>
      </c>
      <c r="C532" t="s">
        <v>58</v>
      </c>
      <c r="D532" t="s">
        <v>55</v>
      </c>
      <c r="E532">
        <v>101.6</v>
      </c>
      <c r="F532">
        <v>3914</v>
      </c>
    </row>
    <row r="533" spans="1:6" x14ac:dyDescent="0.2">
      <c r="A533" s="7">
        <v>43789</v>
      </c>
      <c r="B533">
        <v>0</v>
      </c>
      <c r="C533" t="s">
        <v>181</v>
      </c>
      <c r="D533" t="s">
        <v>350</v>
      </c>
      <c r="E533">
        <v>101.75</v>
      </c>
      <c r="F533">
        <v>3432</v>
      </c>
    </row>
    <row r="534" spans="1:6" x14ac:dyDescent="0.2">
      <c r="A534" s="7">
        <v>43790</v>
      </c>
      <c r="B534">
        <v>0</v>
      </c>
      <c r="C534" t="s">
        <v>351</v>
      </c>
      <c r="D534" t="s">
        <v>333</v>
      </c>
      <c r="E534">
        <v>101.81</v>
      </c>
      <c r="F534">
        <v>12377</v>
      </c>
    </row>
    <row r="535" spans="1:6" x14ac:dyDescent="0.2">
      <c r="A535" s="7">
        <v>43791</v>
      </c>
      <c r="B535">
        <v>0</v>
      </c>
      <c r="C535" t="s">
        <v>353</v>
      </c>
      <c r="D535" t="s">
        <v>177</v>
      </c>
      <c r="E535">
        <v>101.61</v>
      </c>
      <c r="F535">
        <v>13980</v>
      </c>
    </row>
    <row r="536" spans="1:6" x14ac:dyDescent="0.2">
      <c r="A536" s="7">
        <v>43794</v>
      </c>
      <c r="B536">
        <v>0</v>
      </c>
      <c r="C536" t="s">
        <v>59</v>
      </c>
      <c r="D536" t="s">
        <v>333</v>
      </c>
      <c r="E536">
        <v>101.73</v>
      </c>
      <c r="F536">
        <v>8825</v>
      </c>
    </row>
    <row r="537" spans="1:6" x14ac:dyDescent="0.2">
      <c r="A537" s="7">
        <v>43795</v>
      </c>
      <c r="B537">
        <v>0</v>
      </c>
      <c r="C537" t="s">
        <v>89</v>
      </c>
      <c r="D537" t="s">
        <v>303</v>
      </c>
      <c r="E537">
        <v>101.55</v>
      </c>
      <c r="F537">
        <v>16172</v>
      </c>
    </row>
    <row r="538" spans="1:6" x14ac:dyDescent="0.2">
      <c r="A538" s="7">
        <v>43796</v>
      </c>
      <c r="B538">
        <v>0</v>
      </c>
      <c r="C538" t="s">
        <v>336</v>
      </c>
      <c r="D538" t="s">
        <v>173</v>
      </c>
      <c r="E538">
        <v>101.76</v>
      </c>
      <c r="F538">
        <v>7615</v>
      </c>
    </row>
    <row r="539" spans="1:6" x14ac:dyDescent="0.2">
      <c r="A539" s="7">
        <v>43797</v>
      </c>
      <c r="B539">
        <v>0</v>
      </c>
      <c r="C539" t="s">
        <v>351</v>
      </c>
      <c r="D539" t="s">
        <v>182</v>
      </c>
      <c r="E539">
        <v>101.62</v>
      </c>
      <c r="F539">
        <v>4841</v>
      </c>
    </row>
    <row r="540" spans="1:6" x14ac:dyDescent="0.2">
      <c r="A540" s="7">
        <v>43798</v>
      </c>
      <c r="B540">
        <v>0</v>
      </c>
      <c r="C540" t="s">
        <v>336</v>
      </c>
      <c r="D540" t="s">
        <v>172</v>
      </c>
      <c r="E540">
        <v>101.78</v>
      </c>
      <c r="F540">
        <v>11650</v>
      </c>
    </row>
    <row r="541" spans="1:6" x14ac:dyDescent="0.2">
      <c r="A541" s="7">
        <v>43801</v>
      </c>
      <c r="B541">
        <v>0</v>
      </c>
      <c r="C541" t="s">
        <v>354</v>
      </c>
      <c r="D541" t="s">
        <v>22</v>
      </c>
      <c r="E541">
        <v>101.81</v>
      </c>
      <c r="F541">
        <v>6292</v>
      </c>
    </row>
    <row r="542" spans="1:6" x14ac:dyDescent="0.2">
      <c r="A542" s="7">
        <v>43802</v>
      </c>
      <c r="B542">
        <v>0</v>
      </c>
      <c r="C542" t="s">
        <v>84</v>
      </c>
      <c r="D542" t="s">
        <v>173</v>
      </c>
      <c r="E542">
        <v>101.94</v>
      </c>
      <c r="F542">
        <v>32301</v>
      </c>
    </row>
    <row r="543" spans="1:6" x14ac:dyDescent="0.2">
      <c r="A543" s="7">
        <v>43803</v>
      </c>
      <c r="B543">
        <v>0</v>
      </c>
      <c r="C543" t="s">
        <v>76</v>
      </c>
      <c r="D543" t="s">
        <v>37</v>
      </c>
      <c r="E543">
        <v>101.63</v>
      </c>
      <c r="F543">
        <v>81552</v>
      </c>
    </row>
    <row r="544" spans="1:6" x14ac:dyDescent="0.2">
      <c r="A544" s="7">
        <v>43804</v>
      </c>
      <c r="B544">
        <v>0</v>
      </c>
      <c r="C544" t="s">
        <v>314</v>
      </c>
      <c r="D544" t="s">
        <v>302</v>
      </c>
      <c r="E544">
        <v>101.62</v>
      </c>
      <c r="F544">
        <v>30828</v>
      </c>
    </row>
    <row r="545" spans="1:6" x14ac:dyDescent="0.2">
      <c r="A545" s="7">
        <v>43805</v>
      </c>
      <c r="B545">
        <v>0</v>
      </c>
      <c r="C545" t="s">
        <v>348</v>
      </c>
      <c r="D545" t="s">
        <v>333</v>
      </c>
      <c r="E545">
        <v>101.83</v>
      </c>
      <c r="F545">
        <v>26030</v>
      </c>
    </row>
    <row r="546" spans="1:6" x14ac:dyDescent="0.2">
      <c r="A546" s="7">
        <v>43808</v>
      </c>
      <c r="B546">
        <v>0</v>
      </c>
      <c r="C546" t="s">
        <v>348</v>
      </c>
      <c r="D546" t="s">
        <v>324</v>
      </c>
      <c r="E546">
        <v>101.65</v>
      </c>
      <c r="F546">
        <v>6516</v>
      </c>
    </row>
    <row r="547" spans="1:6" x14ac:dyDescent="0.2">
      <c r="A547" s="7">
        <v>43809</v>
      </c>
      <c r="B547">
        <v>0</v>
      </c>
      <c r="C547" t="s">
        <v>180</v>
      </c>
      <c r="D547" t="s">
        <v>327</v>
      </c>
      <c r="E547">
        <v>101.82</v>
      </c>
      <c r="F547">
        <v>12698</v>
      </c>
    </row>
    <row r="548" spans="1:6" x14ac:dyDescent="0.2">
      <c r="A548" s="7">
        <v>43810</v>
      </c>
      <c r="B548">
        <v>0</v>
      </c>
      <c r="C548" t="s">
        <v>65</v>
      </c>
      <c r="D548" t="s">
        <v>185</v>
      </c>
      <c r="E548">
        <v>101.82</v>
      </c>
      <c r="F548">
        <v>2425</v>
      </c>
    </row>
    <row r="549" spans="1:6" x14ac:dyDescent="0.2">
      <c r="A549" s="7">
        <v>43811</v>
      </c>
      <c r="B549">
        <v>0</v>
      </c>
      <c r="C549" t="s">
        <v>349</v>
      </c>
      <c r="D549" t="s">
        <v>337</v>
      </c>
      <c r="E549">
        <v>102.07</v>
      </c>
      <c r="F549">
        <v>39834</v>
      </c>
    </row>
    <row r="550" spans="1:6" x14ac:dyDescent="0.2">
      <c r="A550" s="7">
        <v>43812</v>
      </c>
      <c r="B550">
        <v>0</v>
      </c>
      <c r="C550" t="s">
        <v>88</v>
      </c>
      <c r="D550" t="s">
        <v>182</v>
      </c>
      <c r="E550">
        <v>102.22</v>
      </c>
      <c r="F550">
        <v>10963</v>
      </c>
    </row>
    <row r="551" spans="1:6" x14ac:dyDescent="0.2">
      <c r="A551" s="7">
        <v>43815</v>
      </c>
      <c r="B551">
        <v>0</v>
      </c>
      <c r="C551" t="s">
        <v>161</v>
      </c>
      <c r="D551" t="s">
        <v>58</v>
      </c>
      <c r="E551">
        <v>101.9</v>
      </c>
      <c r="F551">
        <v>16617</v>
      </c>
    </row>
    <row r="552" spans="1:6" x14ac:dyDescent="0.2">
      <c r="A552" s="7">
        <v>43816</v>
      </c>
      <c r="B552">
        <v>0</v>
      </c>
      <c r="C552" t="s">
        <v>174</v>
      </c>
      <c r="D552" t="s">
        <v>333</v>
      </c>
      <c r="E552">
        <v>101.88</v>
      </c>
      <c r="F552">
        <v>8759</v>
      </c>
    </row>
    <row r="553" spans="1:6" x14ac:dyDescent="0.2">
      <c r="A553" s="7">
        <v>43817</v>
      </c>
      <c r="B553">
        <v>0</v>
      </c>
      <c r="C553" t="s">
        <v>353</v>
      </c>
      <c r="D553" t="s">
        <v>167</v>
      </c>
      <c r="E553">
        <v>102.01</v>
      </c>
      <c r="F553">
        <v>19188</v>
      </c>
    </row>
    <row r="554" spans="1:6" x14ac:dyDescent="0.2">
      <c r="A554" s="7">
        <v>43818</v>
      </c>
      <c r="B554">
        <v>0</v>
      </c>
      <c r="C554" t="s">
        <v>153</v>
      </c>
      <c r="D554" t="s">
        <v>352</v>
      </c>
      <c r="E554">
        <v>102.03</v>
      </c>
      <c r="F554">
        <v>6446</v>
      </c>
    </row>
    <row r="555" spans="1:6" x14ac:dyDescent="0.2">
      <c r="A555" s="7">
        <v>43819</v>
      </c>
      <c r="B555">
        <v>0</v>
      </c>
      <c r="C555" t="s">
        <v>355</v>
      </c>
      <c r="D555" t="s">
        <v>134</v>
      </c>
      <c r="E555">
        <v>102</v>
      </c>
      <c r="F555">
        <v>9857</v>
      </c>
    </row>
    <row r="556" spans="1:6" x14ac:dyDescent="0.2">
      <c r="A556" s="7">
        <v>43822</v>
      </c>
      <c r="B556">
        <v>0</v>
      </c>
      <c r="C556" t="s">
        <v>349</v>
      </c>
      <c r="D556" t="s">
        <v>134</v>
      </c>
      <c r="E556">
        <v>101.99</v>
      </c>
      <c r="F556">
        <v>20118</v>
      </c>
    </row>
    <row r="557" spans="1:6" x14ac:dyDescent="0.2">
      <c r="A557" s="7">
        <v>43823</v>
      </c>
      <c r="B557">
        <v>0</v>
      </c>
      <c r="C557">
        <v>102</v>
      </c>
      <c r="D557" t="s">
        <v>58</v>
      </c>
      <c r="E557">
        <v>101.9</v>
      </c>
      <c r="F557">
        <v>14521</v>
      </c>
    </row>
    <row r="558" spans="1:6" x14ac:dyDescent="0.2">
      <c r="A558" s="7">
        <v>43824</v>
      </c>
      <c r="B558">
        <v>0</v>
      </c>
      <c r="C558" t="s">
        <v>174</v>
      </c>
      <c r="D558" t="s">
        <v>170</v>
      </c>
      <c r="E558">
        <v>102</v>
      </c>
      <c r="F558">
        <v>8493</v>
      </c>
    </row>
    <row r="559" spans="1:6" x14ac:dyDescent="0.2">
      <c r="A559" s="7">
        <v>43825</v>
      </c>
      <c r="B559">
        <v>0</v>
      </c>
      <c r="C559">
        <v>102</v>
      </c>
      <c r="D559" t="s">
        <v>185</v>
      </c>
      <c r="E559">
        <v>102</v>
      </c>
      <c r="F559">
        <v>10725</v>
      </c>
    </row>
    <row r="560" spans="1:6" x14ac:dyDescent="0.2">
      <c r="A560" s="7">
        <v>43826</v>
      </c>
      <c r="B560">
        <v>0</v>
      </c>
      <c r="C560" t="s">
        <v>106</v>
      </c>
      <c r="D560" t="s">
        <v>170</v>
      </c>
      <c r="E560">
        <v>102.1</v>
      </c>
      <c r="F560">
        <v>6509</v>
      </c>
    </row>
    <row r="561" spans="1:6" x14ac:dyDescent="0.2">
      <c r="A561" s="7">
        <v>43829</v>
      </c>
      <c r="B561">
        <v>0</v>
      </c>
      <c r="C561">
        <v>103</v>
      </c>
      <c r="D561" t="s">
        <v>133</v>
      </c>
      <c r="E561">
        <v>102.1</v>
      </c>
      <c r="F561">
        <v>11979</v>
      </c>
    </row>
    <row r="562" spans="1:6" x14ac:dyDescent="0.2">
      <c r="A562" s="7">
        <v>43833</v>
      </c>
      <c r="B562">
        <v>0</v>
      </c>
      <c r="C562" t="s">
        <v>101</v>
      </c>
      <c r="D562" t="s">
        <v>345</v>
      </c>
      <c r="E562">
        <v>102.09</v>
      </c>
      <c r="F562">
        <v>2382</v>
      </c>
    </row>
    <row r="563" spans="1:6" x14ac:dyDescent="0.2">
      <c r="A563" s="7">
        <v>43836</v>
      </c>
      <c r="B563">
        <v>0</v>
      </c>
      <c r="C563">
        <v>103</v>
      </c>
      <c r="D563" t="s">
        <v>180</v>
      </c>
      <c r="E563">
        <v>102.22</v>
      </c>
      <c r="F563">
        <v>2604</v>
      </c>
    </row>
    <row r="564" spans="1:6" x14ac:dyDescent="0.2">
      <c r="A564" s="7">
        <v>43838</v>
      </c>
      <c r="B564">
        <v>0</v>
      </c>
      <c r="C564">
        <v>104</v>
      </c>
      <c r="D564" t="s">
        <v>89</v>
      </c>
      <c r="E564">
        <v>102.15</v>
      </c>
      <c r="F564">
        <v>3053</v>
      </c>
    </row>
    <row r="565" spans="1:6" x14ac:dyDescent="0.2">
      <c r="A565" s="7">
        <v>43839</v>
      </c>
      <c r="B565">
        <v>0</v>
      </c>
      <c r="C565" t="s">
        <v>356</v>
      </c>
      <c r="D565" t="s">
        <v>133</v>
      </c>
      <c r="E565">
        <v>102.08</v>
      </c>
      <c r="F565">
        <v>13903</v>
      </c>
    </row>
    <row r="566" spans="1:6" x14ac:dyDescent="0.2">
      <c r="A566" s="7">
        <v>43840</v>
      </c>
      <c r="B566">
        <v>0</v>
      </c>
      <c r="C566" t="s">
        <v>357</v>
      </c>
      <c r="D566" t="s">
        <v>176</v>
      </c>
      <c r="E566">
        <v>101.93</v>
      </c>
      <c r="F566">
        <v>11414</v>
      </c>
    </row>
    <row r="567" spans="1:6" x14ac:dyDescent="0.2">
      <c r="A567" s="7">
        <v>43843</v>
      </c>
      <c r="B567">
        <v>0</v>
      </c>
      <c r="C567" t="s">
        <v>353</v>
      </c>
      <c r="D567" t="s">
        <v>358</v>
      </c>
      <c r="E567">
        <v>101.89</v>
      </c>
      <c r="F567">
        <v>10288</v>
      </c>
    </row>
    <row r="568" spans="1:6" x14ac:dyDescent="0.2">
      <c r="A568" s="7">
        <v>43844</v>
      </c>
      <c r="B568">
        <v>0</v>
      </c>
      <c r="C568" t="s">
        <v>77</v>
      </c>
      <c r="D568" t="s">
        <v>22</v>
      </c>
      <c r="E568">
        <v>101.79</v>
      </c>
      <c r="F568">
        <v>13788</v>
      </c>
    </row>
    <row r="569" spans="1:6" x14ac:dyDescent="0.2">
      <c r="A569" s="7">
        <v>43845</v>
      </c>
      <c r="B569">
        <v>0</v>
      </c>
      <c r="C569" t="s">
        <v>85</v>
      </c>
      <c r="D569" t="s">
        <v>329</v>
      </c>
      <c r="E569">
        <v>101.78</v>
      </c>
      <c r="F569">
        <v>19789</v>
      </c>
    </row>
    <row r="570" spans="1:6" x14ac:dyDescent="0.2">
      <c r="A570" s="7">
        <v>43846</v>
      </c>
      <c r="B570">
        <v>0</v>
      </c>
      <c r="C570" t="s">
        <v>151</v>
      </c>
      <c r="D570" t="s">
        <v>303</v>
      </c>
      <c r="E570">
        <v>101.72</v>
      </c>
      <c r="F570">
        <v>47956</v>
      </c>
    </row>
    <row r="571" spans="1:6" x14ac:dyDescent="0.2">
      <c r="A571" s="7">
        <v>43847</v>
      </c>
      <c r="B571">
        <v>0</v>
      </c>
      <c r="C571" t="s">
        <v>84</v>
      </c>
      <c r="D571" t="s">
        <v>331</v>
      </c>
      <c r="E571">
        <v>101.79</v>
      </c>
      <c r="F571">
        <v>41908</v>
      </c>
    </row>
    <row r="572" spans="1:6" x14ac:dyDescent="0.2">
      <c r="A572" s="7">
        <v>43850</v>
      </c>
      <c r="B572">
        <v>0</v>
      </c>
      <c r="C572" t="s">
        <v>166</v>
      </c>
      <c r="D572" t="s">
        <v>197</v>
      </c>
      <c r="E572">
        <v>101.75</v>
      </c>
      <c r="F572">
        <v>36967</v>
      </c>
    </row>
    <row r="573" spans="1:6" x14ac:dyDescent="0.2">
      <c r="A573" s="7">
        <v>43851</v>
      </c>
      <c r="B573">
        <v>0</v>
      </c>
      <c r="C573" t="s">
        <v>186</v>
      </c>
      <c r="D573" t="s">
        <v>182</v>
      </c>
      <c r="E573">
        <v>101.75</v>
      </c>
      <c r="F573">
        <v>22100</v>
      </c>
    </row>
    <row r="574" spans="1:6" x14ac:dyDescent="0.2">
      <c r="A574" s="7">
        <v>43852</v>
      </c>
      <c r="B574">
        <v>0</v>
      </c>
      <c r="C574" t="s">
        <v>359</v>
      </c>
      <c r="D574" t="s">
        <v>301</v>
      </c>
      <c r="E574">
        <v>101.75</v>
      </c>
      <c r="F574">
        <v>25266</v>
      </c>
    </row>
    <row r="575" spans="1:6" x14ac:dyDescent="0.2">
      <c r="A575" s="7">
        <v>43853</v>
      </c>
      <c r="B575">
        <v>0</v>
      </c>
      <c r="C575" t="s">
        <v>351</v>
      </c>
      <c r="D575" t="s">
        <v>82</v>
      </c>
      <c r="E575">
        <v>101.78</v>
      </c>
      <c r="F575">
        <v>74581</v>
      </c>
    </row>
    <row r="576" spans="1:6" x14ac:dyDescent="0.2">
      <c r="A576" s="7">
        <v>43854</v>
      </c>
      <c r="B576">
        <v>0</v>
      </c>
      <c r="C576" t="s">
        <v>129</v>
      </c>
      <c r="D576" t="s">
        <v>176</v>
      </c>
      <c r="E576">
        <v>101.8</v>
      </c>
      <c r="F576">
        <v>5374</v>
      </c>
    </row>
    <row r="577" spans="1:6" x14ac:dyDescent="0.2">
      <c r="A577" s="7">
        <v>43857</v>
      </c>
      <c r="B577">
        <v>0</v>
      </c>
      <c r="C577" t="s">
        <v>151</v>
      </c>
      <c r="D577" t="s">
        <v>329</v>
      </c>
      <c r="E577">
        <v>101.7</v>
      </c>
      <c r="F577">
        <v>6349</v>
      </c>
    </row>
    <row r="578" spans="1:6" x14ac:dyDescent="0.2">
      <c r="A578" s="7">
        <v>43858</v>
      </c>
      <c r="B578">
        <v>0</v>
      </c>
      <c r="C578" t="s">
        <v>181</v>
      </c>
      <c r="D578" t="s">
        <v>331</v>
      </c>
      <c r="E578">
        <v>101.69</v>
      </c>
      <c r="F578">
        <v>21528</v>
      </c>
    </row>
    <row r="579" spans="1:6" x14ac:dyDescent="0.2">
      <c r="A579" s="7">
        <v>43859</v>
      </c>
      <c r="B579">
        <v>0</v>
      </c>
      <c r="C579" t="s">
        <v>83</v>
      </c>
      <c r="D579" t="s">
        <v>337</v>
      </c>
      <c r="E579">
        <v>101.98</v>
      </c>
      <c r="F579">
        <v>4306</v>
      </c>
    </row>
    <row r="580" spans="1:6" x14ac:dyDescent="0.2">
      <c r="A580" s="7">
        <v>43860</v>
      </c>
      <c r="B580">
        <v>0</v>
      </c>
      <c r="C580" t="s">
        <v>174</v>
      </c>
      <c r="D580" t="s">
        <v>182</v>
      </c>
      <c r="E580">
        <v>102.01</v>
      </c>
      <c r="F580">
        <v>5550</v>
      </c>
    </row>
    <row r="581" spans="1:6" x14ac:dyDescent="0.2">
      <c r="A581" s="7">
        <v>43861</v>
      </c>
      <c r="B581">
        <v>0</v>
      </c>
      <c r="C581" t="s">
        <v>80</v>
      </c>
      <c r="D581" t="s">
        <v>303</v>
      </c>
      <c r="E581">
        <v>101.85</v>
      </c>
      <c r="F581">
        <v>26294</v>
      </c>
    </row>
    <row r="582" spans="1:6" x14ac:dyDescent="0.2">
      <c r="A582" s="7">
        <v>43864</v>
      </c>
      <c r="B582">
        <v>0</v>
      </c>
      <c r="C582" t="s">
        <v>349</v>
      </c>
      <c r="D582" t="s">
        <v>195</v>
      </c>
      <c r="E582">
        <v>101.92</v>
      </c>
      <c r="F582">
        <v>15414</v>
      </c>
    </row>
    <row r="583" spans="1:6" x14ac:dyDescent="0.2">
      <c r="A583" s="7">
        <v>43865</v>
      </c>
      <c r="B583">
        <v>0</v>
      </c>
      <c r="C583" t="s">
        <v>360</v>
      </c>
      <c r="D583" t="s">
        <v>134</v>
      </c>
      <c r="E583">
        <v>101.84</v>
      </c>
      <c r="F583">
        <v>5881</v>
      </c>
    </row>
    <row r="584" spans="1:6" x14ac:dyDescent="0.2">
      <c r="A584" s="7">
        <v>43866</v>
      </c>
      <c r="B584">
        <v>0</v>
      </c>
      <c r="C584" t="s">
        <v>76</v>
      </c>
      <c r="D584" t="s">
        <v>132</v>
      </c>
      <c r="E584">
        <v>101.79</v>
      </c>
      <c r="F584">
        <v>4636</v>
      </c>
    </row>
    <row r="585" spans="1:6" x14ac:dyDescent="0.2">
      <c r="A585" s="7">
        <v>43867</v>
      </c>
      <c r="B585">
        <v>0</v>
      </c>
      <c r="C585" t="s">
        <v>345</v>
      </c>
      <c r="D585" t="s">
        <v>332</v>
      </c>
      <c r="E585">
        <v>101.75</v>
      </c>
      <c r="F585">
        <v>17961</v>
      </c>
    </row>
    <row r="586" spans="1:6" x14ac:dyDescent="0.2">
      <c r="A586" s="7">
        <v>43868</v>
      </c>
      <c r="B586">
        <v>0</v>
      </c>
      <c r="C586" t="s">
        <v>348</v>
      </c>
      <c r="D586" t="s">
        <v>184</v>
      </c>
      <c r="E586">
        <v>101.78</v>
      </c>
      <c r="F586">
        <v>25095</v>
      </c>
    </row>
    <row r="587" spans="1:6" x14ac:dyDescent="0.2">
      <c r="A587" s="7">
        <v>43871</v>
      </c>
      <c r="B587">
        <v>0</v>
      </c>
      <c r="C587" t="s">
        <v>347</v>
      </c>
      <c r="D587" t="s">
        <v>189</v>
      </c>
      <c r="E587">
        <v>101.93</v>
      </c>
      <c r="F587">
        <v>51327</v>
      </c>
    </row>
    <row r="588" spans="1:6" x14ac:dyDescent="0.2">
      <c r="A588" s="7">
        <v>43872</v>
      </c>
      <c r="B588">
        <v>0</v>
      </c>
      <c r="C588" t="s">
        <v>98</v>
      </c>
      <c r="D588" t="s">
        <v>171</v>
      </c>
      <c r="E588">
        <v>101.85</v>
      </c>
      <c r="F588">
        <v>9170</v>
      </c>
    </row>
    <row r="589" spans="1:6" x14ac:dyDescent="0.2">
      <c r="A589" s="7">
        <v>43873</v>
      </c>
      <c r="B589">
        <v>0</v>
      </c>
      <c r="C589" t="s">
        <v>349</v>
      </c>
      <c r="D589" t="s">
        <v>330</v>
      </c>
      <c r="E589">
        <v>101.79</v>
      </c>
      <c r="F589">
        <v>9297</v>
      </c>
    </row>
    <row r="590" spans="1:6" x14ac:dyDescent="0.2">
      <c r="A590" s="7">
        <v>43874</v>
      </c>
      <c r="B590">
        <v>0</v>
      </c>
      <c r="C590" t="s">
        <v>354</v>
      </c>
      <c r="D590" t="s">
        <v>132</v>
      </c>
      <c r="E590">
        <v>101.83</v>
      </c>
      <c r="F590">
        <v>100692</v>
      </c>
    </row>
    <row r="591" spans="1:6" x14ac:dyDescent="0.2">
      <c r="A591" s="7">
        <v>43875</v>
      </c>
      <c r="B591">
        <v>0</v>
      </c>
      <c r="C591" t="s">
        <v>354</v>
      </c>
      <c r="D591" t="s">
        <v>58</v>
      </c>
      <c r="E591">
        <v>101.9</v>
      </c>
      <c r="F591">
        <v>11637</v>
      </c>
    </row>
    <row r="592" spans="1:6" x14ac:dyDescent="0.2">
      <c r="A592" s="7">
        <v>43878</v>
      </c>
      <c r="B592">
        <v>0</v>
      </c>
      <c r="C592" t="s">
        <v>100</v>
      </c>
      <c r="D592" t="s">
        <v>165</v>
      </c>
      <c r="E592">
        <v>101.87</v>
      </c>
      <c r="F592">
        <v>45569</v>
      </c>
    </row>
    <row r="593" spans="1:6" x14ac:dyDescent="0.2">
      <c r="A593" s="7">
        <v>43879</v>
      </c>
      <c r="B593">
        <v>0</v>
      </c>
      <c r="C593" t="s">
        <v>357</v>
      </c>
      <c r="D593" t="s">
        <v>170</v>
      </c>
      <c r="E593">
        <v>101.95</v>
      </c>
      <c r="F593">
        <v>7768</v>
      </c>
    </row>
    <row r="594" spans="1:6" x14ac:dyDescent="0.2">
      <c r="A594" s="7">
        <v>43880</v>
      </c>
      <c r="B594">
        <v>0</v>
      </c>
      <c r="C594" t="s">
        <v>356</v>
      </c>
      <c r="D594" t="s">
        <v>133</v>
      </c>
      <c r="E594">
        <v>101.91</v>
      </c>
      <c r="F594">
        <v>9826</v>
      </c>
    </row>
    <row r="595" spans="1:6" x14ac:dyDescent="0.2">
      <c r="A595" s="7">
        <v>43881</v>
      </c>
      <c r="B595">
        <v>0</v>
      </c>
      <c r="C595" t="s">
        <v>75</v>
      </c>
      <c r="D595" t="s">
        <v>58</v>
      </c>
      <c r="E595">
        <v>101.94</v>
      </c>
      <c r="F595">
        <v>57860</v>
      </c>
    </row>
    <row r="596" spans="1:6" x14ac:dyDescent="0.2">
      <c r="A596" s="7">
        <v>43882</v>
      </c>
      <c r="B596">
        <v>0</v>
      </c>
      <c r="C596" t="s">
        <v>77</v>
      </c>
      <c r="D596" t="s">
        <v>133</v>
      </c>
      <c r="E596">
        <v>101.96</v>
      </c>
      <c r="F596">
        <v>4300</v>
      </c>
    </row>
    <row r="597" spans="1:6" x14ac:dyDescent="0.2">
      <c r="A597" s="7">
        <v>43886</v>
      </c>
      <c r="B597">
        <v>0</v>
      </c>
      <c r="C597">
        <v>102</v>
      </c>
      <c r="D597">
        <v>101</v>
      </c>
      <c r="E597">
        <v>101.62</v>
      </c>
      <c r="F597">
        <v>44681</v>
      </c>
    </row>
    <row r="598" spans="1:6" x14ac:dyDescent="0.2">
      <c r="A598" s="7">
        <v>43887</v>
      </c>
      <c r="B598">
        <v>0</v>
      </c>
      <c r="C598" t="s">
        <v>72</v>
      </c>
      <c r="D598" t="s">
        <v>195</v>
      </c>
      <c r="E598">
        <v>101.58</v>
      </c>
      <c r="F598">
        <v>14277</v>
      </c>
    </row>
    <row r="599" spans="1:6" x14ac:dyDescent="0.2">
      <c r="A599" s="7">
        <v>43888</v>
      </c>
      <c r="B599">
        <v>0</v>
      </c>
      <c r="C599" t="s">
        <v>336</v>
      </c>
      <c r="D599" t="s">
        <v>55</v>
      </c>
      <c r="E599">
        <v>101.59</v>
      </c>
      <c r="F599">
        <v>22015</v>
      </c>
    </row>
    <row r="600" spans="1:6" x14ac:dyDescent="0.2">
      <c r="A600" s="7">
        <v>43889</v>
      </c>
      <c r="B600">
        <v>0</v>
      </c>
      <c r="C600" t="s">
        <v>348</v>
      </c>
      <c r="D600" t="s">
        <v>28</v>
      </c>
      <c r="E600">
        <v>101.1</v>
      </c>
      <c r="F600">
        <v>26156</v>
      </c>
    </row>
    <row r="601" spans="1:6" x14ac:dyDescent="0.2">
      <c r="A601" s="7">
        <v>43892</v>
      </c>
      <c r="B601">
        <v>0</v>
      </c>
      <c r="C601" t="s">
        <v>195</v>
      </c>
      <c r="D601" t="s">
        <v>326</v>
      </c>
      <c r="E601">
        <v>101.34</v>
      </c>
      <c r="F601">
        <v>24106</v>
      </c>
    </row>
    <row r="602" spans="1:6" x14ac:dyDescent="0.2">
      <c r="A602" s="7">
        <v>43893</v>
      </c>
      <c r="B602">
        <v>0</v>
      </c>
      <c r="C602" t="s">
        <v>58</v>
      </c>
      <c r="D602" t="s">
        <v>31</v>
      </c>
      <c r="E602">
        <v>101.69</v>
      </c>
      <c r="F602">
        <v>14365</v>
      </c>
    </row>
    <row r="603" spans="1:6" x14ac:dyDescent="0.2">
      <c r="A603" s="7">
        <v>43894</v>
      </c>
      <c r="B603">
        <v>0</v>
      </c>
      <c r="C603" t="s">
        <v>72</v>
      </c>
      <c r="D603" t="s">
        <v>179</v>
      </c>
      <c r="E603">
        <v>101.94</v>
      </c>
      <c r="F603">
        <v>42787</v>
      </c>
    </row>
    <row r="604" spans="1:6" x14ac:dyDescent="0.2">
      <c r="A604" s="7">
        <v>43895</v>
      </c>
      <c r="B604">
        <v>0</v>
      </c>
      <c r="C604" t="s">
        <v>86</v>
      </c>
      <c r="D604" t="s">
        <v>22</v>
      </c>
      <c r="E604">
        <v>101.6</v>
      </c>
      <c r="F604">
        <v>19022</v>
      </c>
    </row>
    <row r="605" spans="1:6" x14ac:dyDescent="0.2">
      <c r="A605" s="7">
        <v>43896</v>
      </c>
      <c r="B605">
        <v>0</v>
      </c>
      <c r="C605" t="s">
        <v>166</v>
      </c>
      <c r="D605" t="s">
        <v>34</v>
      </c>
      <c r="E605">
        <v>101.5</v>
      </c>
      <c r="F605">
        <v>15230</v>
      </c>
    </row>
    <row r="606" spans="1:6" x14ac:dyDescent="0.2">
      <c r="A606" s="7">
        <v>43900</v>
      </c>
      <c r="B606">
        <v>0</v>
      </c>
      <c r="C606" t="s">
        <v>197</v>
      </c>
      <c r="D606" t="s">
        <v>281</v>
      </c>
      <c r="E606">
        <v>100.9</v>
      </c>
      <c r="F606">
        <v>74456</v>
      </c>
    </row>
    <row r="607" spans="1:6" x14ac:dyDescent="0.2">
      <c r="A607" s="7">
        <v>43901</v>
      </c>
      <c r="B607">
        <v>0</v>
      </c>
      <c r="C607" t="s">
        <v>49</v>
      </c>
      <c r="D607" t="s">
        <v>248</v>
      </c>
      <c r="E607">
        <v>100.8</v>
      </c>
      <c r="F607">
        <v>143511</v>
      </c>
    </row>
    <row r="608" spans="1:6" x14ac:dyDescent="0.2">
      <c r="A608" s="7">
        <v>43902</v>
      </c>
      <c r="B608">
        <v>0</v>
      </c>
      <c r="C608" t="s">
        <v>350</v>
      </c>
      <c r="D608" t="s">
        <v>253</v>
      </c>
      <c r="E608">
        <v>100.4</v>
      </c>
      <c r="F608">
        <v>50731</v>
      </c>
    </row>
    <row r="609" spans="1:6" x14ac:dyDescent="0.2">
      <c r="A609" s="7">
        <v>43903</v>
      </c>
      <c r="B609">
        <v>0</v>
      </c>
      <c r="C609" t="s">
        <v>324</v>
      </c>
      <c r="D609" t="s">
        <v>207</v>
      </c>
      <c r="E609">
        <v>100.71</v>
      </c>
      <c r="F609">
        <v>20061</v>
      </c>
    </row>
    <row r="610" spans="1:6" x14ac:dyDescent="0.2">
      <c r="A610" s="7">
        <v>43906</v>
      </c>
      <c r="B610">
        <v>0</v>
      </c>
      <c r="C610">
        <v>101</v>
      </c>
      <c r="D610" t="s">
        <v>265</v>
      </c>
      <c r="E610">
        <v>100.8</v>
      </c>
      <c r="F610">
        <v>36295</v>
      </c>
    </row>
    <row r="611" spans="1:6" x14ac:dyDescent="0.2">
      <c r="A611" s="7">
        <v>43907</v>
      </c>
      <c r="B611">
        <v>0</v>
      </c>
      <c r="C611" t="s">
        <v>47</v>
      </c>
      <c r="D611" t="s">
        <v>234</v>
      </c>
      <c r="E611">
        <v>100.42</v>
      </c>
      <c r="F611">
        <v>36131</v>
      </c>
    </row>
    <row r="612" spans="1:6" x14ac:dyDescent="0.2">
      <c r="A612" s="7">
        <v>43908</v>
      </c>
      <c r="B612">
        <v>0</v>
      </c>
      <c r="C612" t="s">
        <v>337</v>
      </c>
      <c r="D612" t="s">
        <v>198</v>
      </c>
      <c r="E612">
        <v>100.72</v>
      </c>
      <c r="F612">
        <v>48698</v>
      </c>
    </row>
    <row r="613" spans="1:6" x14ac:dyDescent="0.2">
      <c r="A613" s="7">
        <v>43909</v>
      </c>
      <c r="B613">
        <v>0</v>
      </c>
      <c r="C613" t="s">
        <v>178</v>
      </c>
      <c r="D613" t="s">
        <v>361</v>
      </c>
      <c r="E613">
        <v>100.52</v>
      </c>
      <c r="F613">
        <v>33137</v>
      </c>
    </row>
    <row r="614" spans="1:6" x14ac:dyDescent="0.2">
      <c r="A614" s="7">
        <v>43910</v>
      </c>
      <c r="B614">
        <v>0</v>
      </c>
      <c r="C614" t="s">
        <v>33</v>
      </c>
      <c r="D614" t="s">
        <v>196</v>
      </c>
      <c r="E614">
        <v>100.77</v>
      </c>
      <c r="F614">
        <v>17946</v>
      </c>
    </row>
    <row r="615" spans="1:6" x14ac:dyDescent="0.2">
      <c r="A615" s="7">
        <v>43913</v>
      </c>
      <c r="B615">
        <v>0</v>
      </c>
      <c r="C615" t="s">
        <v>187</v>
      </c>
      <c r="D615" t="s">
        <v>255</v>
      </c>
      <c r="E615">
        <v>100.69</v>
      </c>
      <c r="F615">
        <v>24435</v>
      </c>
    </row>
    <row r="616" spans="1:6" x14ac:dyDescent="0.2">
      <c r="A616" s="7">
        <v>43914</v>
      </c>
      <c r="B616">
        <v>0</v>
      </c>
      <c r="C616" t="s">
        <v>49</v>
      </c>
      <c r="D616" t="s">
        <v>245</v>
      </c>
      <c r="E616">
        <v>100.76</v>
      </c>
      <c r="F616">
        <v>21430</v>
      </c>
    </row>
    <row r="617" spans="1:6" x14ac:dyDescent="0.2">
      <c r="A617" s="7">
        <v>43915</v>
      </c>
      <c r="B617">
        <v>0</v>
      </c>
      <c r="C617" t="s">
        <v>81</v>
      </c>
      <c r="D617" t="s">
        <v>326</v>
      </c>
      <c r="E617">
        <v>101.01</v>
      </c>
      <c r="F617">
        <v>31998</v>
      </c>
    </row>
    <row r="618" spans="1:6" x14ac:dyDescent="0.2">
      <c r="A618" s="7">
        <v>43916</v>
      </c>
      <c r="B618">
        <v>0</v>
      </c>
      <c r="C618" t="s">
        <v>164</v>
      </c>
      <c r="D618" t="s">
        <v>51</v>
      </c>
      <c r="E618">
        <v>101</v>
      </c>
      <c r="F618">
        <v>7993</v>
      </c>
    </row>
    <row r="619" spans="1:6" x14ac:dyDescent="0.2">
      <c r="A619" s="7">
        <v>43917</v>
      </c>
      <c r="B619">
        <v>0</v>
      </c>
      <c r="C619" t="s">
        <v>81</v>
      </c>
      <c r="D619" t="s">
        <v>316</v>
      </c>
      <c r="E619">
        <v>101</v>
      </c>
      <c r="F619">
        <v>21973</v>
      </c>
    </row>
    <row r="620" spans="1:6" x14ac:dyDescent="0.2">
      <c r="A620" s="7">
        <v>43920</v>
      </c>
      <c r="B620">
        <v>0</v>
      </c>
      <c r="C620" t="s">
        <v>34</v>
      </c>
      <c r="D620" t="s">
        <v>198</v>
      </c>
      <c r="E620">
        <v>100.88</v>
      </c>
      <c r="F620">
        <v>51896</v>
      </c>
    </row>
    <row r="621" spans="1:6" x14ac:dyDescent="0.2">
      <c r="A621" s="7">
        <v>43921</v>
      </c>
      <c r="B621">
        <v>0</v>
      </c>
      <c r="C621" t="s">
        <v>26</v>
      </c>
      <c r="D621" t="s">
        <v>51</v>
      </c>
      <c r="E621">
        <v>100.8</v>
      </c>
      <c r="F621">
        <v>17271</v>
      </c>
    </row>
    <row r="622" spans="1:6" x14ac:dyDescent="0.2">
      <c r="A622" s="7">
        <v>43922</v>
      </c>
      <c r="B622">
        <v>0</v>
      </c>
      <c r="C622" t="s">
        <v>187</v>
      </c>
      <c r="D622" t="s">
        <v>14</v>
      </c>
      <c r="E622">
        <v>101.07</v>
      </c>
      <c r="F622">
        <v>14293</v>
      </c>
    </row>
    <row r="623" spans="1:6" x14ac:dyDescent="0.2">
      <c r="A623" s="7">
        <v>43923</v>
      </c>
      <c r="B623">
        <v>0</v>
      </c>
      <c r="C623" t="s">
        <v>332</v>
      </c>
      <c r="D623">
        <v>101</v>
      </c>
      <c r="E623">
        <v>101.05</v>
      </c>
      <c r="F623">
        <v>104204</v>
      </c>
    </row>
    <row r="624" spans="1:6" x14ac:dyDescent="0.2">
      <c r="A624" s="7">
        <v>43924</v>
      </c>
      <c r="B624">
        <v>0</v>
      </c>
      <c r="C624" t="s">
        <v>178</v>
      </c>
      <c r="D624" t="s">
        <v>23</v>
      </c>
      <c r="E624">
        <v>101.45</v>
      </c>
      <c r="F624">
        <v>25810</v>
      </c>
    </row>
    <row r="625" spans="1:6" x14ac:dyDescent="0.2">
      <c r="A625" s="7">
        <v>43927</v>
      </c>
      <c r="B625">
        <v>0</v>
      </c>
      <c r="C625" t="s">
        <v>168</v>
      </c>
      <c r="D625" t="s">
        <v>81</v>
      </c>
      <c r="E625">
        <v>101.35</v>
      </c>
      <c r="F625">
        <v>10963</v>
      </c>
    </row>
    <row r="626" spans="1:6" x14ac:dyDescent="0.2">
      <c r="A626" s="7">
        <v>43928</v>
      </c>
      <c r="B626">
        <v>0</v>
      </c>
      <c r="C626" t="s">
        <v>324</v>
      </c>
      <c r="D626" t="s">
        <v>18</v>
      </c>
      <c r="E626">
        <v>101.29</v>
      </c>
      <c r="F626">
        <v>14253</v>
      </c>
    </row>
    <row r="627" spans="1:6" x14ac:dyDescent="0.2">
      <c r="A627" s="7">
        <v>43929</v>
      </c>
      <c r="B627">
        <v>0</v>
      </c>
      <c r="C627" t="s">
        <v>53</v>
      </c>
      <c r="D627" t="s">
        <v>40</v>
      </c>
      <c r="E627">
        <v>101.25</v>
      </c>
      <c r="F627">
        <v>5116</v>
      </c>
    </row>
    <row r="628" spans="1:6" x14ac:dyDescent="0.2">
      <c r="A628" s="7">
        <v>43930</v>
      </c>
      <c r="B628">
        <v>0</v>
      </c>
      <c r="C628" t="s">
        <v>334</v>
      </c>
      <c r="D628" t="s">
        <v>36</v>
      </c>
      <c r="E628">
        <v>101.23</v>
      </c>
      <c r="F628">
        <v>54380</v>
      </c>
    </row>
    <row r="629" spans="1:6" x14ac:dyDescent="0.2">
      <c r="A629" s="7">
        <v>43931</v>
      </c>
      <c r="B629">
        <v>0</v>
      </c>
      <c r="C629" t="s">
        <v>20</v>
      </c>
      <c r="D629" t="s">
        <v>362</v>
      </c>
      <c r="E629">
        <v>101.23</v>
      </c>
      <c r="F629">
        <v>20902</v>
      </c>
    </row>
    <row r="630" spans="1:6" x14ac:dyDescent="0.2">
      <c r="A630" s="7">
        <v>43934</v>
      </c>
      <c r="B630">
        <v>0</v>
      </c>
      <c r="C630" t="s">
        <v>20</v>
      </c>
      <c r="D630">
        <v>101</v>
      </c>
      <c r="E630">
        <v>101.18</v>
      </c>
      <c r="F630">
        <v>18509</v>
      </c>
    </row>
    <row r="631" spans="1:6" x14ac:dyDescent="0.2">
      <c r="A631" s="7">
        <v>43935</v>
      </c>
      <c r="B631">
        <v>0</v>
      </c>
      <c r="C631" t="s">
        <v>195</v>
      </c>
      <c r="D631" t="s">
        <v>18</v>
      </c>
      <c r="E631">
        <v>101.29</v>
      </c>
      <c r="F631">
        <v>57164</v>
      </c>
    </row>
    <row r="632" spans="1:6" x14ac:dyDescent="0.2">
      <c r="A632" s="7">
        <v>43936</v>
      </c>
      <c r="B632">
        <v>0</v>
      </c>
      <c r="C632" t="s">
        <v>20</v>
      </c>
      <c r="D632" t="s">
        <v>18</v>
      </c>
      <c r="E632">
        <v>101.1</v>
      </c>
      <c r="F632">
        <v>19917</v>
      </c>
    </row>
    <row r="633" spans="1:6" x14ac:dyDescent="0.2">
      <c r="A633" s="7">
        <v>43937</v>
      </c>
      <c r="B633">
        <v>0</v>
      </c>
      <c r="C633" t="s">
        <v>337</v>
      </c>
      <c r="D633">
        <v>101</v>
      </c>
      <c r="E633">
        <v>101.33</v>
      </c>
      <c r="F633">
        <v>60852</v>
      </c>
    </row>
    <row r="634" spans="1:6" x14ac:dyDescent="0.2">
      <c r="A634" s="7">
        <v>43938</v>
      </c>
      <c r="B634">
        <v>0</v>
      </c>
      <c r="C634" t="s">
        <v>165</v>
      </c>
      <c r="D634" t="s">
        <v>34</v>
      </c>
      <c r="E634">
        <v>101.38</v>
      </c>
      <c r="F634">
        <v>10637</v>
      </c>
    </row>
    <row r="635" spans="1:6" x14ac:dyDescent="0.2">
      <c r="A635" s="7">
        <v>43941</v>
      </c>
      <c r="B635">
        <v>0</v>
      </c>
      <c r="C635" t="s">
        <v>53</v>
      </c>
      <c r="D635" t="s">
        <v>48</v>
      </c>
      <c r="E635">
        <v>101.32</v>
      </c>
      <c r="F635">
        <v>9761</v>
      </c>
    </row>
    <row r="636" spans="1:6" x14ac:dyDescent="0.2">
      <c r="A636" s="7">
        <v>43942</v>
      </c>
      <c r="B636">
        <v>0</v>
      </c>
      <c r="C636" t="s">
        <v>167</v>
      </c>
      <c r="D636" t="s">
        <v>18</v>
      </c>
      <c r="E636">
        <v>101.18</v>
      </c>
      <c r="F636">
        <v>31259</v>
      </c>
    </row>
    <row r="637" spans="1:6" x14ac:dyDescent="0.2">
      <c r="A637" s="7">
        <v>43943</v>
      </c>
      <c r="B637">
        <v>0</v>
      </c>
      <c r="C637" t="s">
        <v>167</v>
      </c>
      <c r="D637" t="s">
        <v>293</v>
      </c>
      <c r="E637">
        <v>101.43</v>
      </c>
      <c r="F637">
        <v>9369</v>
      </c>
    </row>
    <row r="638" spans="1:6" x14ac:dyDescent="0.2">
      <c r="A638" s="7">
        <v>43944</v>
      </c>
      <c r="B638">
        <v>0</v>
      </c>
      <c r="C638" t="s">
        <v>181</v>
      </c>
      <c r="D638" t="s">
        <v>189</v>
      </c>
      <c r="E638">
        <v>101.43</v>
      </c>
      <c r="F638">
        <v>7390</v>
      </c>
    </row>
    <row r="639" spans="1:6" x14ac:dyDescent="0.2">
      <c r="A639" s="7">
        <v>43945</v>
      </c>
      <c r="B639">
        <v>0</v>
      </c>
      <c r="C639" t="s">
        <v>171</v>
      </c>
      <c r="D639" t="s">
        <v>34</v>
      </c>
      <c r="E639">
        <v>101.55</v>
      </c>
      <c r="F639">
        <v>5483</v>
      </c>
    </row>
    <row r="640" spans="1:6" x14ac:dyDescent="0.2">
      <c r="A640" s="7">
        <v>43948</v>
      </c>
      <c r="B640">
        <v>0</v>
      </c>
      <c r="C640" t="s">
        <v>186</v>
      </c>
      <c r="D640">
        <v>101</v>
      </c>
      <c r="E640">
        <v>101.5</v>
      </c>
      <c r="F640">
        <v>52063</v>
      </c>
    </row>
    <row r="641" spans="1:6" x14ac:dyDescent="0.2">
      <c r="A641" s="7">
        <v>43949</v>
      </c>
      <c r="B641">
        <v>0</v>
      </c>
      <c r="C641" t="s">
        <v>70</v>
      </c>
      <c r="D641" t="s">
        <v>38</v>
      </c>
      <c r="E641">
        <v>101.5</v>
      </c>
      <c r="F641">
        <v>5458</v>
      </c>
    </row>
    <row r="642" spans="1:6" x14ac:dyDescent="0.2">
      <c r="A642" s="7">
        <v>43950</v>
      </c>
      <c r="B642">
        <v>0</v>
      </c>
      <c r="C642" t="s">
        <v>134</v>
      </c>
      <c r="D642" t="s">
        <v>32</v>
      </c>
      <c r="E642">
        <v>101.6</v>
      </c>
      <c r="F642">
        <v>4983</v>
      </c>
    </row>
    <row r="643" spans="1:6" x14ac:dyDescent="0.2">
      <c r="A643" s="7">
        <v>43951</v>
      </c>
      <c r="B643">
        <v>0</v>
      </c>
      <c r="C643" t="s">
        <v>314</v>
      </c>
      <c r="D643" t="s">
        <v>34</v>
      </c>
      <c r="E643">
        <v>101.61</v>
      </c>
      <c r="F643">
        <v>14781</v>
      </c>
    </row>
    <row r="644" spans="1:6" x14ac:dyDescent="0.2">
      <c r="A644" s="7">
        <v>43955</v>
      </c>
      <c r="B644">
        <v>0</v>
      </c>
      <c r="C644" t="s">
        <v>346</v>
      </c>
      <c r="D644" t="s">
        <v>164</v>
      </c>
      <c r="E644">
        <v>101.5</v>
      </c>
      <c r="F644">
        <v>3992</v>
      </c>
    </row>
    <row r="645" spans="1:6" x14ac:dyDescent="0.2">
      <c r="A645" s="7">
        <v>43956</v>
      </c>
      <c r="B645">
        <v>0</v>
      </c>
      <c r="C645" t="s">
        <v>358</v>
      </c>
      <c r="D645" t="s">
        <v>53</v>
      </c>
      <c r="E645">
        <v>101.66</v>
      </c>
      <c r="F645">
        <v>4318</v>
      </c>
    </row>
    <row r="646" spans="1:6" x14ac:dyDescent="0.2">
      <c r="A646" s="7">
        <v>43957</v>
      </c>
      <c r="B646">
        <v>0</v>
      </c>
      <c r="C646" t="s">
        <v>343</v>
      </c>
      <c r="D646" t="s">
        <v>333</v>
      </c>
      <c r="E646">
        <v>101.55</v>
      </c>
      <c r="F646">
        <v>5966</v>
      </c>
    </row>
    <row r="647" spans="1:6" x14ac:dyDescent="0.2">
      <c r="A647" s="7">
        <v>43958</v>
      </c>
      <c r="B647">
        <v>0</v>
      </c>
      <c r="C647" t="s">
        <v>100</v>
      </c>
      <c r="D647" t="s">
        <v>22</v>
      </c>
      <c r="E647">
        <v>101.5</v>
      </c>
      <c r="F647">
        <v>42303</v>
      </c>
    </row>
    <row r="648" spans="1:6" x14ac:dyDescent="0.2">
      <c r="A648" s="7">
        <v>43959</v>
      </c>
      <c r="B648">
        <v>0</v>
      </c>
      <c r="C648" t="s">
        <v>345</v>
      </c>
      <c r="D648" t="s">
        <v>53</v>
      </c>
      <c r="E648">
        <v>101.63</v>
      </c>
      <c r="F648">
        <v>18584</v>
      </c>
    </row>
    <row r="649" spans="1:6" x14ac:dyDescent="0.2">
      <c r="A649" s="7">
        <v>43963</v>
      </c>
      <c r="B649">
        <v>0</v>
      </c>
      <c r="C649" t="s">
        <v>74</v>
      </c>
      <c r="D649">
        <v>101</v>
      </c>
      <c r="E649">
        <v>101.5</v>
      </c>
      <c r="F649">
        <v>33943</v>
      </c>
    </row>
    <row r="650" spans="1:6" x14ac:dyDescent="0.2">
      <c r="A650" s="7">
        <v>43964</v>
      </c>
      <c r="B650">
        <v>0</v>
      </c>
      <c r="C650" t="s">
        <v>83</v>
      </c>
      <c r="D650" t="s">
        <v>34</v>
      </c>
      <c r="E650">
        <v>101.65</v>
      </c>
      <c r="F650">
        <v>6935</v>
      </c>
    </row>
    <row r="651" spans="1:6" x14ac:dyDescent="0.2">
      <c r="A651" s="7">
        <v>43965</v>
      </c>
      <c r="B651">
        <v>0</v>
      </c>
      <c r="C651" t="s">
        <v>77</v>
      </c>
      <c r="D651" t="s">
        <v>178</v>
      </c>
      <c r="E651">
        <v>101.6</v>
      </c>
      <c r="F651">
        <v>8974</v>
      </c>
    </row>
    <row r="652" spans="1:6" x14ac:dyDescent="0.2">
      <c r="A652" s="7">
        <v>43966</v>
      </c>
      <c r="B652">
        <v>0</v>
      </c>
      <c r="C652" t="s">
        <v>186</v>
      </c>
      <c r="D652" t="s">
        <v>334</v>
      </c>
      <c r="E652">
        <v>101.5</v>
      </c>
      <c r="F652">
        <v>8770</v>
      </c>
    </row>
    <row r="653" spans="1:6" x14ac:dyDescent="0.2">
      <c r="A653" s="7">
        <v>43969</v>
      </c>
      <c r="B653">
        <v>0</v>
      </c>
      <c r="C653" t="s">
        <v>87</v>
      </c>
      <c r="D653" t="s">
        <v>32</v>
      </c>
      <c r="E653">
        <v>101.4</v>
      </c>
      <c r="F653">
        <v>27363</v>
      </c>
    </row>
    <row r="654" spans="1:6" x14ac:dyDescent="0.2">
      <c r="A654" s="7">
        <v>43970</v>
      </c>
      <c r="B654">
        <v>0</v>
      </c>
      <c r="C654" t="s">
        <v>165</v>
      </c>
      <c r="D654" t="s">
        <v>302</v>
      </c>
      <c r="E654">
        <v>101.32</v>
      </c>
      <c r="F654">
        <v>10855</v>
      </c>
    </row>
    <row r="655" spans="1:6" x14ac:dyDescent="0.2">
      <c r="A655" s="7">
        <v>43971</v>
      </c>
      <c r="B655">
        <v>0</v>
      </c>
      <c r="C655" t="s">
        <v>195</v>
      </c>
      <c r="D655" t="s">
        <v>34</v>
      </c>
      <c r="E655">
        <v>101.44</v>
      </c>
      <c r="F655">
        <v>13754</v>
      </c>
    </row>
    <row r="656" spans="1:6" x14ac:dyDescent="0.2">
      <c r="A656" s="7">
        <v>43972</v>
      </c>
      <c r="B656">
        <v>0</v>
      </c>
      <c r="C656" t="s">
        <v>176</v>
      </c>
      <c r="D656" t="s">
        <v>53</v>
      </c>
      <c r="E656">
        <v>101.46</v>
      </c>
      <c r="F656">
        <v>5707</v>
      </c>
    </row>
    <row r="657" spans="1:6" x14ac:dyDescent="0.2">
      <c r="A657" s="7">
        <v>43973</v>
      </c>
      <c r="B657">
        <v>0</v>
      </c>
      <c r="C657" t="s">
        <v>176</v>
      </c>
      <c r="D657" t="s">
        <v>55</v>
      </c>
      <c r="E657">
        <v>101.42</v>
      </c>
      <c r="F657">
        <v>11123</v>
      </c>
    </row>
    <row r="658" spans="1:6" x14ac:dyDescent="0.2">
      <c r="A658" s="7">
        <v>43976</v>
      </c>
      <c r="B658">
        <v>0</v>
      </c>
      <c r="C658" t="s">
        <v>182</v>
      </c>
      <c r="D658" t="s">
        <v>39</v>
      </c>
      <c r="E658">
        <v>101.55</v>
      </c>
      <c r="F658">
        <v>15273</v>
      </c>
    </row>
    <row r="659" spans="1:6" x14ac:dyDescent="0.2">
      <c r="A659" s="7">
        <v>43977</v>
      </c>
      <c r="B659">
        <v>0</v>
      </c>
      <c r="C659" t="s">
        <v>182</v>
      </c>
      <c r="D659" t="s">
        <v>332</v>
      </c>
      <c r="E659">
        <v>101.45</v>
      </c>
      <c r="F659">
        <v>17225</v>
      </c>
    </row>
    <row r="660" spans="1:6" x14ac:dyDescent="0.2">
      <c r="A660" s="7">
        <v>43978</v>
      </c>
      <c r="B660">
        <v>0</v>
      </c>
      <c r="C660" t="s">
        <v>324</v>
      </c>
      <c r="D660" t="s">
        <v>18</v>
      </c>
      <c r="E660">
        <v>101.44</v>
      </c>
      <c r="F660">
        <v>37915</v>
      </c>
    </row>
    <row r="661" spans="1:6" x14ac:dyDescent="0.2">
      <c r="A661" s="7">
        <v>43979</v>
      </c>
      <c r="B661">
        <v>0</v>
      </c>
      <c r="C661" t="s">
        <v>195</v>
      </c>
      <c r="D661" t="s">
        <v>302</v>
      </c>
      <c r="E661">
        <v>101.45</v>
      </c>
      <c r="F661">
        <v>115295</v>
      </c>
    </row>
    <row r="662" spans="1:6" x14ac:dyDescent="0.2">
      <c r="A662" s="7">
        <v>43980</v>
      </c>
      <c r="B662">
        <v>0</v>
      </c>
      <c r="C662" t="s">
        <v>61</v>
      </c>
      <c r="D662" t="s">
        <v>337</v>
      </c>
      <c r="E662">
        <v>101.53</v>
      </c>
      <c r="F662">
        <v>30966</v>
      </c>
    </row>
    <row r="663" spans="1:6" x14ac:dyDescent="0.2">
      <c r="A663" s="7">
        <v>43983</v>
      </c>
      <c r="B663">
        <v>0</v>
      </c>
      <c r="C663" t="s">
        <v>188</v>
      </c>
      <c r="D663" t="s">
        <v>20</v>
      </c>
      <c r="E663">
        <v>101.5</v>
      </c>
      <c r="F663">
        <v>53596</v>
      </c>
    </row>
    <row r="664" spans="1:6" x14ac:dyDescent="0.2">
      <c r="A664" s="7">
        <v>43984</v>
      </c>
      <c r="B664">
        <v>0</v>
      </c>
      <c r="C664" t="s">
        <v>132</v>
      </c>
      <c r="D664" t="s">
        <v>20</v>
      </c>
      <c r="E664">
        <v>101.5</v>
      </c>
      <c r="F664">
        <v>131257</v>
      </c>
    </row>
    <row r="665" spans="1:6" x14ac:dyDescent="0.2">
      <c r="A665" s="7">
        <v>43985</v>
      </c>
      <c r="B665">
        <v>0</v>
      </c>
      <c r="C665" t="s">
        <v>303</v>
      </c>
      <c r="D665" t="s">
        <v>20</v>
      </c>
      <c r="E665">
        <v>101.5</v>
      </c>
      <c r="F665">
        <v>19560</v>
      </c>
    </row>
    <row r="666" spans="1:6" x14ac:dyDescent="0.2">
      <c r="A666" s="7">
        <v>43986</v>
      </c>
      <c r="B666">
        <v>0</v>
      </c>
      <c r="C666" t="s">
        <v>303</v>
      </c>
      <c r="D666" t="s">
        <v>169</v>
      </c>
      <c r="E666">
        <v>101.46</v>
      </c>
      <c r="F666">
        <v>21304</v>
      </c>
    </row>
    <row r="667" spans="1:6" x14ac:dyDescent="0.2">
      <c r="A667" s="7">
        <v>43987</v>
      </c>
      <c r="B667">
        <v>0</v>
      </c>
      <c r="C667" t="s">
        <v>303</v>
      </c>
      <c r="D667" t="s">
        <v>332</v>
      </c>
      <c r="E667">
        <v>101.46</v>
      </c>
      <c r="F667">
        <v>8936</v>
      </c>
    </row>
    <row r="668" spans="1:6" x14ac:dyDescent="0.2">
      <c r="A668" s="7">
        <v>43990</v>
      </c>
      <c r="B668">
        <v>0</v>
      </c>
      <c r="C668" t="s">
        <v>82</v>
      </c>
      <c r="D668" t="s">
        <v>20</v>
      </c>
      <c r="E668">
        <v>101.4</v>
      </c>
      <c r="F668">
        <v>22587</v>
      </c>
    </row>
    <row r="669" spans="1:6" x14ac:dyDescent="0.2">
      <c r="A669" s="7">
        <v>43991</v>
      </c>
      <c r="B669">
        <v>0</v>
      </c>
      <c r="C669" t="s">
        <v>183</v>
      </c>
      <c r="D669" t="s">
        <v>20</v>
      </c>
      <c r="E669">
        <v>101.39</v>
      </c>
      <c r="F669">
        <v>10900</v>
      </c>
    </row>
    <row r="670" spans="1:6" x14ac:dyDescent="0.2">
      <c r="A670" s="7">
        <v>43992</v>
      </c>
      <c r="B670">
        <v>0</v>
      </c>
      <c r="C670" t="s">
        <v>22</v>
      </c>
      <c r="D670" t="s">
        <v>302</v>
      </c>
      <c r="E670">
        <v>101.5</v>
      </c>
      <c r="F670">
        <v>29329</v>
      </c>
    </row>
    <row r="671" spans="1:6" x14ac:dyDescent="0.2">
      <c r="A671" s="7">
        <v>43993</v>
      </c>
      <c r="B671">
        <v>0</v>
      </c>
      <c r="C671" t="s">
        <v>173</v>
      </c>
      <c r="D671" t="s">
        <v>38</v>
      </c>
      <c r="E671">
        <v>101.42</v>
      </c>
      <c r="F671">
        <v>9467</v>
      </c>
    </row>
    <row r="672" spans="1:6" x14ac:dyDescent="0.2">
      <c r="A672" s="7">
        <v>43997</v>
      </c>
      <c r="B672">
        <v>0</v>
      </c>
      <c r="C672" t="s">
        <v>171</v>
      </c>
      <c r="D672" t="s">
        <v>21</v>
      </c>
      <c r="E672">
        <v>101.4</v>
      </c>
      <c r="F672">
        <v>8975</v>
      </c>
    </row>
    <row r="673" spans="1:6" x14ac:dyDescent="0.2">
      <c r="A673" s="7">
        <v>43998</v>
      </c>
      <c r="B673">
        <v>0</v>
      </c>
      <c r="C673" t="s">
        <v>329</v>
      </c>
      <c r="D673" t="s">
        <v>20</v>
      </c>
      <c r="E673">
        <v>101.51</v>
      </c>
      <c r="F673">
        <v>13226</v>
      </c>
    </row>
    <row r="674" spans="1:6" x14ac:dyDescent="0.2">
      <c r="A674" s="7">
        <v>43999</v>
      </c>
      <c r="B674">
        <v>0</v>
      </c>
      <c r="C674" t="s">
        <v>333</v>
      </c>
      <c r="D674" t="s">
        <v>189</v>
      </c>
      <c r="E674">
        <v>101.4</v>
      </c>
      <c r="F674">
        <v>64584</v>
      </c>
    </row>
    <row r="675" spans="1:6" x14ac:dyDescent="0.2">
      <c r="A675" s="7">
        <v>44000</v>
      </c>
      <c r="B675">
        <v>0</v>
      </c>
      <c r="C675" t="s">
        <v>82</v>
      </c>
      <c r="D675" t="s">
        <v>189</v>
      </c>
      <c r="E675">
        <v>101.46</v>
      </c>
      <c r="F675">
        <v>19413</v>
      </c>
    </row>
    <row r="676" spans="1:6" x14ac:dyDescent="0.2">
      <c r="A676" s="7">
        <v>44001</v>
      </c>
      <c r="B676">
        <v>0</v>
      </c>
      <c r="C676" t="s">
        <v>331</v>
      </c>
      <c r="D676" t="s">
        <v>20</v>
      </c>
      <c r="E676">
        <v>101.52</v>
      </c>
      <c r="F676">
        <v>23716</v>
      </c>
    </row>
    <row r="677" spans="1:6" x14ac:dyDescent="0.2">
      <c r="A677" s="7">
        <v>44004</v>
      </c>
      <c r="B677">
        <v>0</v>
      </c>
      <c r="C677" t="s">
        <v>182</v>
      </c>
      <c r="D677" t="s">
        <v>306</v>
      </c>
      <c r="E677">
        <v>101.58</v>
      </c>
      <c r="F677">
        <v>9419</v>
      </c>
    </row>
    <row r="678" spans="1:6" x14ac:dyDescent="0.2">
      <c r="A678" s="7">
        <v>44005</v>
      </c>
      <c r="B678">
        <v>0</v>
      </c>
      <c r="C678" t="s">
        <v>84</v>
      </c>
      <c r="D678" t="s">
        <v>306</v>
      </c>
      <c r="E678">
        <v>101.5</v>
      </c>
      <c r="F678">
        <v>32803</v>
      </c>
    </row>
    <row r="679" spans="1:6" x14ac:dyDescent="0.2">
      <c r="A679" s="7">
        <v>44007</v>
      </c>
      <c r="B679">
        <v>0</v>
      </c>
      <c r="C679" t="s">
        <v>166</v>
      </c>
      <c r="D679" t="s">
        <v>55</v>
      </c>
      <c r="E679">
        <v>101.53</v>
      </c>
      <c r="F679">
        <v>31299</v>
      </c>
    </row>
    <row r="680" spans="1:6" x14ac:dyDescent="0.2">
      <c r="A680" s="7">
        <v>44008</v>
      </c>
      <c r="B680">
        <v>0</v>
      </c>
      <c r="C680" t="s">
        <v>165</v>
      </c>
      <c r="D680" t="s">
        <v>177</v>
      </c>
      <c r="E680">
        <v>101.53</v>
      </c>
      <c r="F680">
        <v>10394</v>
      </c>
    </row>
    <row r="681" spans="1:6" x14ac:dyDescent="0.2">
      <c r="A681" s="7">
        <v>44011</v>
      </c>
      <c r="B681">
        <v>0</v>
      </c>
      <c r="C681" t="s">
        <v>173</v>
      </c>
      <c r="D681" t="s">
        <v>30</v>
      </c>
      <c r="E681">
        <v>101.47</v>
      </c>
      <c r="F681">
        <v>13442</v>
      </c>
    </row>
    <row r="682" spans="1:6" x14ac:dyDescent="0.2">
      <c r="A682" s="7">
        <v>44012</v>
      </c>
      <c r="B682">
        <v>0</v>
      </c>
      <c r="C682" t="s">
        <v>338</v>
      </c>
      <c r="D682" t="s">
        <v>340</v>
      </c>
      <c r="E682">
        <v>101.43</v>
      </c>
      <c r="F682">
        <v>6543</v>
      </c>
    </row>
    <row r="683" spans="1:6" x14ac:dyDescent="0.2">
      <c r="A683" s="7">
        <v>44014</v>
      </c>
      <c r="B683">
        <v>0</v>
      </c>
      <c r="C683" t="s">
        <v>335</v>
      </c>
      <c r="D683" t="s">
        <v>48</v>
      </c>
      <c r="E683">
        <v>101.37</v>
      </c>
      <c r="F683">
        <v>26102</v>
      </c>
    </row>
    <row r="684" spans="1:6" x14ac:dyDescent="0.2">
      <c r="A684" s="7">
        <v>44015</v>
      </c>
      <c r="B684">
        <v>0</v>
      </c>
      <c r="C684" t="s">
        <v>333</v>
      </c>
      <c r="D684" t="s">
        <v>189</v>
      </c>
      <c r="E684">
        <v>101.38</v>
      </c>
      <c r="F684">
        <v>16073</v>
      </c>
    </row>
    <row r="685" spans="1:6" x14ac:dyDescent="0.2">
      <c r="A685" s="7">
        <v>44018</v>
      </c>
      <c r="B685">
        <v>0</v>
      </c>
      <c r="C685" t="s">
        <v>335</v>
      </c>
      <c r="D685" t="s">
        <v>323</v>
      </c>
      <c r="E685">
        <v>101.37</v>
      </c>
      <c r="F685">
        <v>43536</v>
      </c>
    </row>
    <row r="686" spans="1:6" x14ac:dyDescent="0.2">
      <c r="A686" s="7">
        <v>44019</v>
      </c>
      <c r="B686">
        <v>0</v>
      </c>
      <c r="C686" t="s">
        <v>166</v>
      </c>
      <c r="D686" t="s">
        <v>189</v>
      </c>
      <c r="E686">
        <v>101.38</v>
      </c>
      <c r="F686">
        <v>8779</v>
      </c>
    </row>
    <row r="687" spans="1:6" x14ac:dyDescent="0.2">
      <c r="A687" s="7">
        <v>44020</v>
      </c>
      <c r="B687">
        <v>0</v>
      </c>
      <c r="C687" t="s">
        <v>169</v>
      </c>
      <c r="D687" t="s">
        <v>334</v>
      </c>
      <c r="E687">
        <v>101.39</v>
      </c>
      <c r="F687">
        <v>21776</v>
      </c>
    </row>
    <row r="688" spans="1:6" x14ac:dyDescent="0.2">
      <c r="A688" s="7">
        <v>44021</v>
      </c>
      <c r="B688">
        <v>0</v>
      </c>
      <c r="C688" t="s">
        <v>53</v>
      </c>
      <c r="D688" t="s">
        <v>334</v>
      </c>
      <c r="E688">
        <v>101.38</v>
      </c>
      <c r="F688">
        <v>15317</v>
      </c>
    </row>
    <row r="689" spans="1:6" x14ac:dyDescent="0.2">
      <c r="A689" s="7">
        <v>44022</v>
      </c>
      <c r="B689">
        <v>0</v>
      </c>
      <c r="C689" t="s">
        <v>339</v>
      </c>
      <c r="D689" t="s">
        <v>164</v>
      </c>
      <c r="E689">
        <v>101.35</v>
      </c>
      <c r="F689">
        <v>2477</v>
      </c>
    </row>
    <row r="690" spans="1:6" x14ac:dyDescent="0.2">
      <c r="A690" s="7">
        <v>44025</v>
      </c>
      <c r="B690">
        <v>0</v>
      </c>
      <c r="C690" t="s">
        <v>339</v>
      </c>
      <c r="D690" t="s">
        <v>40</v>
      </c>
      <c r="E690">
        <v>101.24</v>
      </c>
      <c r="F690">
        <v>19283</v>
      </c>
    </row>
    <row r="691" spans="1:6" x14ac:dyDescent="0.2">
      <c r="A691" s="7">
        <v>44026</v>
      </c>
      <c r="B691">
        <v>0</v>
      </c>
      <c r="C691" t="s">
        <v>306</v>
      </c>
      <c r="D691" t="s">
        <v>34</v>
      </c>
      <c r="E691">
        <v>101.3</v>
      </c>
      <c r="F691">
        <v>8999</v>
      </c>
    </row>
    <row r="692" spans="1:6" x14ac:dyDescent="0.2">
      <c r="A692" s="7">
        <v>44027</v>
      </c>
      <c r="B692">
        <v>0</v>
      </c>
      <c r="C692" t="s">
        <v>306</v>
      </c>
      <c r="D692" t="s">
        <v>34</v>
      </c>
      <c r="E692">
        <v>101.25</v>
      </c>
      <c r="F692">
        <v>17112</v>
      </c>
    </row>
    <row r="693" spans="1:6" x14ac:dyDescent="0.2">
      <c r="A693" s="7">
        <v>44028</v>
      </c>
      <c r="B693">
        <v>0</v>
      </c>
      <c r="C693" t="s">
        <v>333</v>
      </c>
      <c r="D693" t="s">
        <v>37</v>
      </c>
      <c r="E693">
        <v>101.44</v>
      </c>
      <c r="F693">
        <v>6319</v>
      </c>
    </row>
    <row r="694" spans="1:6" x14ac:dyDescent="0.2">
      <c r="A694" s="7">
        <v>44029</v>
      </c>
      <c r="B694">
        <v>0</v>
      </c>
      <c r="C694" t="s">
        <v>338</v>
      </c>
      <c r="D694" t="s">
        <v>48</v>
      </c>
      <c r="E694">
        <v>101.3</v>
      </c>
      <c r="F694">
        <v>39878</v>
      </c>
    </row>
    <row r="695" spans="1:6" x14ac:dyDescent="0.2">
      <c r="A695" s="7">
        <v>44032</v>
      </c>
      <c r="B695">
        <v>0</v>
      </c>
      <c r="C695" t="s">
        <v>305</v>
      </c>
      <c r="D695" t="s">
        <v>49</v>
      </c>
      <c r="E695">
        <v>101.3</v>
      </c>
      <c r="F695">
        <v>19813</v>
      </c>
    </row>
    <row r="696" spans="1:6" x14ac:dyDescent="0.2">
      <c r="A696" s="7">
        <v>44033</v>
      </c>
      <c r="B696">
        <v>0</v>
      </c>
      <c r="C696" t="s">
        <v>20</v>
      </c>
      <c r="D696" t="s">
        <v>323</v>
      </c>
      <c r="E696">
        <v>101.18</v>
      </c>
      <c r="F696">
        <v>5184</v>
      </c>
    </row>
    <row r="697" spans="1:6" x14ac:dyDescent="0.2">
      <c r="A697" s="7">
        <v>44034</v>
      </c>
      <c r="B697">
        <v>0</v>
      </c>
      <c r="C697" t="s">
        <v>26</v>
      </c>
      <c r="D697" t="s">
        <v>197</v>
      </c>
      <c r="E697">
        <v>101.24</v>
      </c>
      <c r="F697">
        <v>15656</v>
      </c>
    </row>
    <row r="698" spans="1:6" x14ac:dyDescent="0.2">
      <c r="A698" s="7">
        <v>44035</v>
      </c>
      <c r="B698">
        <v>0</v>
      </c>
      <c r="C698" t="s">
        <v>20</v>
      </c>
      <c r="D698">
        <v>101</v>
      </c>
      <c r="E698">
        <v>101.23</v>
      </c>
      <c r="F698">
        <v>27160</v>
      </c>
    </row>
    <row r="699" spans="1:6" x14ac:dyDescent="0.2">
      <c r="A699" s="7">
        <v>44036</v>
      </c>
      <c r="B699">
        <v>0</v>
      </c>
      <c r="C699" t="s">
        <v>38</v>
      </c>
      <c r="D699" t="s">
        <v>21</v>
      </c>
      <c r="E699">
        <v>101.23</v>
      </c>
      <c r="F699">
        <v>5347</v>
      </c>
    </row>
    <row r="700" spans="1:6" x14ac:dyDescent="0.2">
      <c r="A700" s="7">
        <v>44039</v>
      </c>
      <c r="B700">
        <v>0</v>
      </c>
      <c r="C700" t="s">
        <v>334</v>
      </c>
      <c r="D700" t="s">
        <v>187</v>
      </c>
      <c r="E700">
        <v>101.19</v>
      </c>
      <c r="F700">
        <v>37281</v>
      </c>
    </row>
    <row r="701" spans="1:6" x14ac:dyDescent="0.2">
      <c r="A701" s="7">
        <v>44040</v>
      </c>
      <c r="B701">
        <v>0</v>
      </c>
      <c r="C701" t="s">
        <v>302</v>
      </c>
      <c r="D701" t="s">
        <v>224</v>
      </c>
      <c r="E701">
        <v>101.12</v>
      </c>
      <c r="F701">
        <v>31864</v>
      </c>
    </row>
    <row r="702" spans="1:6" x14ac:dyDescent="0.2">
      <c r="A702" s="7">
        <v>44041</v>
      </c>
      <c r="B702">
        <v>0</v>
      </c>
      <c r="C702" t="s">
        <v>38</v>
      </c>
      <c r="D702" t="s">
        <v>18</v>
      </c>
      <c r="E702">
        <v>101.06</v>
      </c>
      <c r="F702">
        <v>16397</v>
      </c>
    </row>
    <row r="703" spans="1:6" x14ac:dyDescent="0.2">
      <c r="A703" s="7">
        <v>44042</v>
      </c>
      <c r="B703">
        <v>0</v>
      </c>
      <c r="C703" t="s">
        <v>37</v>
      </c>
      <c r="D703" t="s">
        <v>52</v>
      </c>
      <c r="E703">
        <v>101.2</v>
      </c>
      <c r="F703">
        <v>70521</v>
      </c>
    </row>
    <row r="704" spans="1:6" x14ac:dyDescent="0.2">
      <c r="A704" s="7">
        <v>44043</v>
      </c>
      <c r="B704">
        <v>0</v>
      </c>
      <c r="C704" t="s">
        <v>324</v>
      </c>
      <c r="D704" t="s">
        <v>52</v>
      </c>
      <c r="E704">
        <v>101.15</v>
      </c>
      <c r="F704">
        <v>13738</v>
      </c>
    </row>
    <row r="705" spans="1:6" x14ac:dyDescent="0.2">
      <c r="A705" s="7">
        <v>44046</v>
      </c>
      <c r="B705">
        <v>0</v>
      </c>
      <c r="C705" t="s">
        <v>340</v>
      </c>
      <c r="D705">
        <v>101</v>
      </c>
      <c r="E705">
        <v>101.15</v>
      </c>
      <c r="F705">
        <v>768933</v>
      </c>
    </row>
    <row r="706" spans="1:6" x14ac:dyDescent="0.2">
      <c r="A706" s="7">
        <v>44047</v>
      </c>
      <c r="B706">
        <v>0</v>
      </c>
      <c r="C706" t="s">
        <v>39</v>
      </c>
      <c r="D706" t="s">
        <v>36</v>
      </c>
      <c r="E706">
        <v>101.12</v>
      </c>
      <c r="F706">
        <v>37276</v>
      </c>
    </row>
    <row r="707" spans="1:6" x14ac:dyDescent="0.2">
      <c r="A707" s="7">
        <v>44048</v>
      </c>
      <c r="B707">
        <v>0</v>
      </c>
      <c r="C707" t="s">
        <v>197</v>
      </c>
      <c r="D707" t="s">
        <v>46</v>
      </c>
      <c r="E707">
        <v>101.11</v>
      </c>
      <c r="F707">
        <v>25801</v>
      </c>
    </row>
    <row r="708" spans="1:6" x14ac:dyDescent="0.2">
      <c r="A708" s="7">
        <v>44049</v>
      </c>
      <c r="B708">
        <v>0</v>
      </c>
      <c r="C708" t="s">
        <v>334</v>
      </c>
      <c r="D708" t="s">
        <v>28</v>
      </c>
      <c r="E708">
        <v>101.19</v>
      </c>
      <c r="F708">
        <v>5741</v>
      </c>
    </row>
    <row r="709" spans="1:6" x14ac:dyDescent="0.2">
      <c r="A709" s="7">
        <v>44050</v>
      </c>
      <c r="B709">
        <v>0</v>
      </c>
      <c r="C709" t="s">
        <v>197</v>
      </c>
      <c r="D709" t="s">
        <v>24</v>
      </c>
      <c r="E709">
        <v>101.16</v>
      </c>
      <c r="F709">
        <v>22748</v>
      </c>
    </row>
    <row r="710" spans="1:6" x14ac:dyDescent="0.2">
      <c r="A710" s="7">
        <v>44053</v>
      </c>
      <c r="B710">
        <v>0</v>
      </c>
      <c r="C710" t="s">
        <v>27</v>
      </c>
      <c r="D710" t="s">
        <v>363</v>
      </c>
      <c r="E710">
        <v>101.13</v>
      </c>
      <c r="F710">
        <v>64598</v>
      </c>
    </row>
    <row r="711" spans="1:6" x14ac:dyDescent="0.2">
      <c r="A711" s="7">
        <v>44054</v>
      </c>
      <c r="B711">
        <v>0</v>
      </c>
      <c r="C711" t="s">
        <v>323</v>
      </c>
      <c r="D711" t="s">
        <v>12</v>
      </c>
      <c r="E711">
        <v>101.12</v>
      </c>
      <c r="F711">
        <v>30309</v>
      </c>
    </row>
    <row r="712" spans="1:6" x14ac:dyDescent="0.2">
      <c r="A712" s="7">
        <v>44055</v>
      </c>
      <c r="B712">
        <v>0</v>
      </c>
      <c r="C712" t="s">
        <v>42</v>
      </c>
      <c r="D712" t="s">
        <v>49</v>
      </c>
      <c r="E712">
        <v>101.13</v>
      </c>
      <c r="F712">
        <v>5155</v>
      </c>
    </row>
    <row r="713" spans="1:6" x14ac:dyDescent="0.2">
      <c r="A713" s="7">
        <v>44056</v>
      </c>
      <c r="B713">
        <v>0</v>
      </c>
      <c r="C713" t="s">
        <v>323</v>
      </c>
      <c r="D713" t="s">
        <v>45</v>
      </c>
      <c r="E713">
        <v>101.13</v>
      </c>
      <c r="F713">
        <v>39034</v>
      </c>
    </row>
    <row r="714" spans="1:6" x14ac:dyDescent="0.2">
      <c r="A714" s="7">
        <v>44057</v>
      </c>
      <c r="B714">
        <v>0</v>
      </c>
      <c r="C714" t="s">
        <v>34</v>
      </c>
      <c r="D714" t="s">
        <v>50</v>
      </c>
      <c r="E714">
        <v>101.12</v>
      </c>
      <c r="F714">
        <v>90306</v>
      </c>
    </row>
    <row r="715" spans="1:6" x14ac:dyDescent="0.2">
      <c r="A715" s="7">
        <v>44060</v>
      </c>
      <c r="B715">
        <v>0</v>
      </c>
      <c r="C715" t="s">
        <v>34</v>
      </c>
      <c r="D715" t="s">
        <v>17</v>
      </c>
      <c r="E715">
        <v>101.01</v>
      </c>
      <c r="F715">
        <v>22003</v>
      </c>
    </row>
    <row r="716" spans="1:6" x14ac:dyDescent="0.2">
      <c r="A716" s="7">
        <v>44061</v>
      </c>
      <c r="B716">
        <v>0</v>
      </c>
      <c r="C716" t="s">
        <v>187</v>
      </c>
      <c r="D716" t="s">
        <v>311</v>
      </c>
      <c r="E716">
        <v>100.93</v>
      </c>
      <c r="F716">
        <v>15394</v>
      </c>
    </row>
    <row r="717" spans="1:6" x14ac:dyDescent="0.2">
      <c r="A717" s="7">
        <v>44062</v>
      </c>
      <c r="B717">
        <v>0</v>
      </c>
      <c r="C717">
        <v>101</v>
      </c>
      <c r="D717" t="s">
        <v>259</v>
      </c>
      <c r="E717">
        <v>100.95</v>
      </c>
      <c r="F717">
        <v>8053</v>
      </c>
    </row>
    <row r="718" spans="1:6" x14ac:dyDescent="0.2">
      <c r="A718" s="7">
        <v>44063</v>
      </c>
      <c r="B718">
        <v>0</v>
      </c>
      <c r="C718" t="s">
        <v>48</v>
      </c>
      <c r="D718" t="s">
        <v>262</v>
      </c>
      <c r="E718">
        <v>101.03</v>
      </c>
      <c r="F718">
        <v>9267</v>
      </c>
    </row>
    <row r="719" spans="1:6" x14ac:dyDescent="0.2">
      <c r="A719" s="7">
        <v>44064</v>
      </c>
      <c r="B719">
        <v>0</v>
      </c>
      <c r="C719" t="s">
        <v>323</v>
      </c>
      <c r="D719" t="s">
        <v>230</v>
      </c>
      <c r="E719">
        <v>101.03</v>
      </c>
      <c r="F719">
        <v>241933</v>
      </c>
    </row>
    <row r="720" spans="1:6" x14ac:dyDescent="0.2">
      <c r="A720" s="7">
        <v>44067</v>
      </c>
      <c r="B720">
        <v>0</v>
      </c>
      <c r="C720" t="s">
        <v>24</v>
      </c>
      <c r="D720" t="s">
        <v>222</v>
      </c>
      <c r="E720">
        <v>100.97</v>
      </c>
      <c r="F720">
        <v>17261</v>
      </c>
    </row>
    <row r="721" spans="1:6" x14ac:dyDescent="0.2">
      <c r="A721" s="7">
        <v>44068</v>
      </c>
      <c r="B721">
        <v>0</v>
      </c>
      <c r="C721" t="s">
        <v>45</v>
      </c>
      <c r="D721" t="s">
        <v>326</v>
      </c>
      <c r="E721">
        <v>100.89</v>
      </c>
      <c r="F721">
        <v>11869</v>
      </c>
    </row>
    <row r="722" spans="1:6" x14ac:dyDescent="0.2">
      <c r="A722" s="7">
        <v>44069</v>
      </c>
      <c r="B722">
        <v>0</v>
      </c>
      <c r="C722">
        <v>101</v>
      </c>
      <c r="D722" t="s">
        <v>51</v>
      </c>
      <c r="E722">
        <v>100.91</v>
      </c>
      <c r="F722">
        <v>16581</v>
      </c>
    </row>
    <row r="723" spans="1:6" x14ac:dyDescent="0.2">
      <c r="A723" s="7">
        <v>44070</v>
      </c>
      <c r="B723">
        <v>0</v>
      </c>
      <c r="C723" t="s">
        <v>301</v>
      </c>
      <c r="D723" t="s">
        <v>57</v>
      </c>
      <c r="E723">
        <v>100.88</v>
      </c>
      <c r="F723">
        <v>15202</v>
      </c>
    </row>
    <row r="724" spans="1:6" x14ac:dyDescent="0.2">
      <c r="A724" s="7">
        <v>44071</v>
      </c>
      <c r="B724">
        <v>0</v>
      </c>
      <c r="C724" t="s">
        <v>46</v>
      </c>
      <c r="D724" t="s">
        <v>328</v>
      </c>
      <c r="E724">
        <v>100.98</v>
      </c>
      <c r="F724">
        <v>13282</v>
      </c>
    </row>
    <row r="725" spans="1:6" x14ac:dyDescent="0.2">
      <c r="A725" s="7">
        <v>44074</v>
      </c>
      <c r="B725">
        <v>0</v>
      </c>
      <c r="C725">
        <v>101</v>
      </c>
      <c r="D725" t="s">
        <v>310</v>
      </c>
      <c r="E725">
        <v>100.81</v>
      </c>
      <c r="F725">
        <v>5546</v>
      </c>
    </row>
    <row r="726" spans="1:6" x14ac:dyDescent="0.2">
      <c r="A726" s="7">
        <v>44075</v>
      </c>
      <c r="B726">
        <v>0</v>
      </c>
      <c r="C726" t="s">
        <v>31</v>
      </c>
      <c r="D726" t="s">
        <v>315</v>
      </c>
      <c r="E726">
        <v>100.9</v>
      </c>
      <c r="F726">
        <v>35385</v>
      </c>
    </row>
    <row r="727" spans="1:6" x14ac:dyDescent="0.2">
      <c r="A727" s="7">
        <v>44076</v>
      </c>
      <c r="B727">
        <v>0</v>
      </c>
      <c r="C727" t="s">
        <v>350</v>
      </c>
      <c r="D727" t="s">
        <v>322</v>
      </c>
      <c r="E727">
        <v>100.84</v>
      </c>
      <c r="F727">
        <v>4134</v>
      </c>
    </row>
    <row r="728" spans="1:6" x14ac:dyDescent="0.2">
      <c r="A728" s="7">
        <v>44077</v>
      </c>
      <c r="B728">
        <v>0</v>
      </c>
      <c r="C728" t="s">
        <v>222</v>
      </c>
      <c r="D728" t="s">
        <v>318</v>
      </c>
      <c r="E728">
        <v>100.88</v>
      </c>
      <c r="F728">
        <v>5794</v>
      </c>
    </row>
    <row r="729" spans="1:6" x14ac:dyDescent="0.2">
      <c r="A729" s="7">
        <v>44078</v>
      </c>
      <c r="B729">
        <v>0</v>
      </c>
      <c r="C729" t="s">
        <v>362</v>
      </c>
      <c r="D729" t="s">
        <v>241</v>
      </c>
      <c r="E729">
        <v>100.93</v>
      </c>
      <c r="F729">
        <v>9568</v>
      </c>
    </row>
    <row r="730" spans="1:6" x14ac:dyDescent="0.2">
      <c r="A730" s="7">
        <v>44081</v>
      </c>
      <c r="B730">
        <v>0</v>
      </c>
      <c r="C730">
        <v>101</v>
      </c>
      <c r="D730" t="s">
        <v>224</v>
      </c>
      <c r="E730">
        <v>100.88</v>
      </c>
      <c r="F730">
        <v>1762</v>
      </c>
    </row>
    <row r="731" spans="1:6" x14ac:dyDescent="0.2">
      <c r="A731" s="7">
        <v>44082</v>
      </c>
      <c r="B731">
        <v>0</v>
      </c>
      <c r="C731" t="s">
        <v>362</v>
      </c>
      <c r="D731" t="s">
        <v>310</v>
      </c>
      <c r="E731">
        <v>100.78</v>
      </c>
      <c r="F731">
        <v>4490</v>
      </c>
    </row>
    <row r="732" spans="1:6" x14ac:dyDescent="0.2">
      <c r="A732" s="7">
        <v>44083</v>
      </c>
      <c r="B732">
        <v>0</v>
      </c>
      <c r="C732" t="s">
        <v>23</v>
      </c>
      <c r="D732" t="s">
        <v>51</v>
      </c>
      <c r="E732">
        <v>100.77</v>
      </c>
      <c r="F732">
        <v>24514</v>
      </c>
    </row>
    <row r="733" spans="1:6" x14ac:dyDescent="0.2">
      <c r="A733" s="7">
        <v>44084</v>
      </c>
      <c r="B733">
        <v>0</v>
      </c>
      <c r="C733" t="s">
        <v>30</v>
      </c>
      <c r="D733" t="s">
        <v>15</v>
      </c>
      <c r="E733">
        <v>100.92</v>
      </c>
      <c r="F733">
        <v>2311</v>
      </c>
    </row>
    <row r="734" spans="1:6" x14ac:dyDescent="0.2">
      <c r="A734" s="7">
        <v>44085</v>
      </c>
      <c r="B734">
        <v>0</v>
      </c>
      <c r="C734" t="s">
        <v>350</v>
      </c>
      <c r="D734" t="s">
        <v>326</v>
      </c>
      <c r="E734">
        <v>100.86</v>
      </c>
      <c r="F734">
        <v>4186</v>
      </c>
    </row>
    <row r="735" spans="1:6" x14ac:dyDescent="0.2">
      <c r="A735" s="7">
        <v>44088</v>
      </c>
      <c r="B735">
        <v>0</v>
      </c>
      <c r="C735" t="s">
        <v>36</v>
      </c>
      <c r="D735" t="s">
        <v>245</v>
      </c>
      <c r="E735">
        <v>100.79</v>
      </c>
      <c r="F735">
        <v>18127</v>
      </c>
    </row>
    <row r="736" spans="1:6" x14ac:dyDescent="0.2">
      <c r="A736" s="7">
        <v>44089</v>
      </c>
      <c r="B736">
        <v>0</v>
      </c>
      <c r="C736" t="s">
        <v>35</v>
      </c>
      <c r="D736" t="s">
        <v>51</v>
      </c>
      <c r="E736">
        <v>100.86</v>
      </c>
      <c r="F736">
        <v>13201</v>
      </c>
    </row>
    <row r="737" spans="1:6" x14ac:dyDescent="0.2">
      <c r="A737" s="7">
        <v>44090</v>
      </c>
      <c r="B737">
        <v>0</v>
      </c>
      <c r="C737" t="s">
        <v>313</v>
      </c>
      <c r="D737" t="s">
        <v>259</v>
      </c>
      <c r="E737">
        <v>100.86</v>
      </c>
      <c r="F737">
        <v>153840</v>
      </c>
    </row>
    <row r="738" spans="1:6" x14ac:dyDescent="0.2">
      <c r="A738" s="7">
        <v>44091</v>
      </c>
      <c r="B738">
        <v>0</v>
      </c>
      <c r="C738" t="s">
        <v>313</v>
      </c>
      <c r="D738" t="s">
        <v>363</v>
      </c>
      <c r="E738">
        <v>100.85</v>
      </c>
      <c r="F738">
        <v>5250</v>
      </c>
    </row>
    <row r="739" spans="1:6" x14ac:dyDescent="0.2">
      <c r="A739" s="7">
        <v>44092</v>
      </c>
      <c r="B739">
        <v>0</v>
      </c>
      <c r="C739" t="s">
        <v>313</v>
      </c>
      <c r="D739" t="s">
        <v>19</v>
      </c>
      <c r="E739">
        <v>100.74</v>
      </c>
      <c r="F739">
        <v>5735</v>
      </c>
    </row>
    <row r="740" spans="1:6" x14ac:dyDescent="0.2">
      <c r="A740" s="7">
        <v>44095</v>
      </c>
      <c r="B740">
        <v>0</v>
      </c>
      <c r="C740" t="s">
        <v>222</v>
      </c>
      <c r="D740" t="s">
        <v>307</v>
      </c>
      <c r="E740">
        <v>100.77</v>
      </c>
      <c r="F740">
        <v>7803</v>
      </c>
    </row>
    <row r="741" spans="1:6" x14ac:dyDescent="0.2">
      <c r="A741" s="7">
        <v>44096</v>
      </c>
      <c r="B741">
        <v>0</v>
      </c>
      <c r="C741" t="s">
        <v>222</v>
      </c>
      <c r="D741" t="s">
        <v>254</v>
      </c>
      <c r="E741">
        <v>100.75</v>
      </c>
      <c r="F741">
        <v>9926</v>
      </c>
    </row>
    <row r="742" spans="1:6" x14ac:dyDescent="0.2">
      <c r="A742" s="7">
        <v>44097</v>
      </c>
      <c r="B742">
        <v>0</v>
      </c>
      <c r="C742" t="s">
        <v>320</v>
      </c>
      <c r="D742" t="s">
        <v>307</v>
      </c>
      <c r="E742">
        <v>100.82</v>
      </c>
      <c r="F742">
        <v>5169</v>
      </c>
    </row>
    <row r="743" spans="1:6" x14ac:dyDescent="0.2">
      <c r="A743" s="7">
        <v>44098</v>
      </c>
      <c r="B743">
        <v>0</v>
      </c>
      <c r="C743" t="s">
        <v>322</v>
      </c>
      <c r="D743" t="s">
        <v>262</v>
      </c>
      <c r="E743">
        <v>100.74</v>
      </c>
      <c r="F743">
        <v>12643</v>
      </c>
    </row>
    <row r="744" spans="1:6" x14ac:dyDescent="0.2">
      <c r="A744" s="7">
        <v>44099</v>
      </c>
      <c r="B744">
        <v>0</v>
      </c>
      <c r="C744" t="s">
        <v>326</v>
      </c>
      <c r="D744" t="s">
        <v>51</v>
      </c>
      <c r="E744">
        <v>100.75</v>
      </c>
      <c r="F744">
        <v>13112</v>
      </c>
    </row>
    <row r="745" spans="1:6" x14ac:dyDescent="0.2">
      <c r="A745" s="7">
        <v>44102</v>
      </c>
      <c r="B745">
        <v>0</v>
      </c>
      <c r="C745" t="s">
        <v>322</v>
      </c>
      <c r="D745" t="s">
        <v>246</v>
      </c>
      <c r="E745">
        <v>100.65</v>
      </c>
      <c r="F745">
        <v>30727</v>
      </c>
    </row>
    <row r="746" spans="1:6" x14ac:dyDescent="0.2">
      <c r="A746" s="7">
        <v>44103</v>
      </c>
      <c r="B746">
        <v>0</v>
      </c>
      <c r="C746" t="s">
        <v>326</v>
      </c>
      <c r="D746" t="s">
        <v>14</v>
      </c>
      <c r="E746">
        <v>100.74</v>
      </c>
      <c r="F746">
        <v>9778</v>
      </c>
    </row>
    <row r="747" spans="1:6" x14ac:dyDescent="0.2">
      <c r="A747" s="7">
        <v>44104</v>
      </c>
      <c r="B747">
        <v>0</v>
      </c>
      <c r="C747" t="s">
        <v>28</v>
      </c>
      <c r="D747" t="s">
        <v>318</v>
      </c>
      <c r="E747">
        <v>100.74</v>
      </c>
      <c r="F747">
        <v>7318</v>
      </c>
    </row>
    <row r="748" spans="1:6" x14ac:dyDescent="0.2">
      <c r="A748" s="7">
        <v>44105</v>
      </c>
      <c r="B748">
        <v>0</v>
      </c>
      <c r="C748" t="s">
        <v>28</v>
      </c>
      <c r="D748" t="s">
        <v>246</v>
      </c>
      <c r="E748">
        <v>100.66</v>
      </c>
      <c r="F748">
        <v>2523</v>
      </c>
    </row>
    <row r="749" spans="1:6" x14ac:dyDescent="0.2">
      <c r="A749" s="7">
        <v>44106</v>
      </c>
      <c r="B749">
        <v>0</v>
      </c>
      <c r="C749" t="s">
        <v>310</v>
      </c>
      <c r="D749" t="s">
        <v>318</v>
      </c>
      <c r="E749">
        <v>100.7</v>
      </c>
      <c r="F749">
        <v>14913</v>
      </c>
    </row>
    <row r="750" spans="1:6" x14ac:dyDescent="0.2">
      <c r="A750" s="7">
        <v>44109</v>
      </c>
      <c r="B750">
        <v>0</v>
      </c>
      <c r="C750" t="s">
        <v>51</v>
      </c>
      <c r="D750" t="s">
        <v>192</v>
      </c>
      <c r="E750">
        <v>100.67</v>
      </c>
      <c r="F750">
        <v>15117</v>
      </c>
    </row>
    <row r="751" spans="1:6" x14ac:dyDescent="0.2">
      <c r="A751" s="7">
        <v>44110</v>
      </c>
      <c r="B751">
        <v>0</v>
      </c>
      <c r="C751" t="s">
        <v>230</v>
      </c>
      <c r="D751" t="s">
        <v>14</v>
      </c>
      <c r="E751">
        <v>100.62</v>
      </c>
      <c r="F751">
        <v>13057</v>
      </c>
    </row>
    <row r="752" spans="1:6" x14ac:dyDescent="0.2">
      <c r="A752" s="7">
        <v>44111</v>
      </c>
      <c r="B752">
        <v>0</v>
      </c>
      <c r="C752" t="s">
        <v>328</v>
      </c>
      <c r="D752" t="s">
        <v>246</v>
      </c>
      <c r="E752">
        <v>100.68</v>
      </c>
      <c r="F752">
        <v>8311</v>
      </c>
    </row>
    <row r="753" spans="1:6" x14ac:dyDescent="0.2">
      <c r="A753" s="7">
        <v>44112</v>
      </c>
      <c r="B753">
        <v>0</v>
      </c>
      <c r="C753" t="s">
        <v>230</v>
      </c>
      <c r="D753" t="s">
        <v>200</v>
      </c>
      <c r="E753">
        <v>100.57</v>
      </c>
      <c r="F753">
        <v>18537</v>
      </c>
    </row>
    <row r="754" spans="1:6" x14ac:dyDescent="0.2">
      <c r="A754" s="7">
        <v>44113</v>
      </c>
      <c r="B754">
        <v>0</v>
      </c>
      <c r="C754" t="s">
        <v>246</v>
      </c>
      <c r="D754" t="s">
        <v>11</v>
      </c>
      <c r="E754">
        <v>100.6</v>
      </c>
      <c r="F754">
        <v>10599</v>
      </c>
    </row>
    <row r="755" spans="1:6" x14ac:dyDescent="0.2">
      <c r="A755" s="7">
        <v>44116</v>
      </c>
      <c r="B755">
        <v>0</v>
      </c>
      <c r="C755" t="s">
        <v>246</v>
      </c>
      <c r="D755" t="s">
        <v>11</v>
      </c>
      <c r="E755">
        <v>100.54</v>
      </c>
      <c r="F755">
        <v>66905</v>
      </c>
    </row>
    <row r="756" spans="1:6" x14ac:dyDescent="0.2">
      <c r="A756" s="7">
        <v>44117</v>
      </c>
      <c r="B756">
        <v>0</v>
      </c>
      <c r="C756" t="s">
        <v>246</v>
      </c>
      <c r="D756">
        <v>100</v>
      </c>
      <c r="E756">
        <v>100.49</v>
      </c>
      <c r="F756">
        <v>68110</v>
      </c>
    </row>
    <row r="757" spans="1:6" x14ac:dyDescent="0.2">
      <c r="A757" s="7">
        <v>44118</v>
      </c>
      <c r="B757">
        <v>0</v>
      </c>
      <c r="C757" t="s">
        <v>309</v>
      </c>
      <c r="D757" t="s">
        <v>200</v>
      </c>
      <c r="E757">
        <v>100.5</v>
      </c>
      <c r="F757">
        <v>25997</v>
      </c>
    </row>
    <row r="758" spans="1:6" x14ac:dyDescent="0.2">
      <c r="A758" s="7">
        <v>44119</v>
      </c>
      <c r="B758">
        <v>0</v>
      </c>
      <c r="C758" t="s">
        <v>264</v>
      </c>
      <c r="D758" t="s">
        <v>214</v>
      </c>
      <c r="E758">
        <v>100.49</v>
      </c>
      <c r="F758">
        <v>54366</v>
      </c>
    </row>
    <row r="759" spans="1:6" x14ac:dyDescent="0.2">
      <c r="A759" s="7">
        <v>44120</v>
      </c>
      <c r="B759">
        <v>0</v>
      </c>
      <c r="C759" t="s">
        <v>264</v>
      </c>
      <c r="D759" t="s">
        <v>216</v>
      </c>
      <c r="E759">
        <v>100.48</v>
      </c>
      <c r="F759">
        <v>73783</v>
      </c>
    </row>
    <row r="760" spans="1:6" x14ac:dyDescent="0.2">
      <c r="A760" s="7">
        <v>44123</v>
      </c>
      <c r="B760">
        <v>0</v>
      </c>
      <c r="C760" t="s">
        <v>364</v>
      </c>
      <c r="D760" t="s">
        <v>221</v>
      </c>
      <c r="E760">
        <v>100.45</v>
      </c>
      <c r="F760">
        <v>42047</v>
      </c>
    </row>
    <row r="761" spans="1:6" x14ac:dyDescent="0.2">
      <c r="A761" s="7">
        <v>44124</v>
      </c>
      <c r="B761">
        <v>0</v>
      </c>
      <c r="C761" t="s">
        <v>11</v>
      </c>
      <c r="D761" t="s">
        <v>286</v>
      </c>
      <c r="E761">
        <v>100.43</v>
      </c>
      <c r="F761">
        <v>31038</v>
      </c>
    </row>
    <row r="762" spans="1:6" x14ac:dyDescent="0.2">
      <c r="A762" s="7">
        <v>44125</v>
      </c>
      <c r="B762">
        <v>0</v>
      </c>
      <c r="C762" t="s">
        <v>209</v>
      </c>
      <c r="D762" t="s">
        <v>201</v>
      </c>
      <c r="E762">
        <v>100.42</v>
      </c>
      <c r="F762">
        <v>43939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Сделки_raw</vt:lpstr>
      <vt:lpstr>Лист2</vt:lpstr>
      <vt:lpstr>Свод табл</vt:lpstr>
      <vt:lpstr>Лист1</vt:lpstr>
      <vt:lpstr>Котировки</vt:lpstr>
      <vt:lpstr>Котировки!СберБ_БО3R_1day_13102017_20102020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KatieHome</dc:creator>
  <cp:keywords/>
  <dc:description/>
  <cp:lastModifiedBy>Microsoft Office User</cp:lastModifiedBy>
  <cp:revision/>
  <dcterms:created xsi:type="dcterms:W3CDTF">2020-10-21T16:38:23Z</dcterms:created>
  <dcterms:modified xsi:type="dcterms:W3CDTF">2021-11-20T19:31:52Z</dcterms:modified>
  <cp:category/>
  <cp:contentStatus/>
</cp:coreProperties>
</file>