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lazareva/Documents/УНИВЕР/документы/Экономика ИС/"/>
    </mc:Choice>
  </mc:AlternateContent>
  <xr:revisionPtr revIDLastSave="0" documentId="13_ncr:1_{D530B663-F804-4343-A14E-080079DAAC3F}" xr6:coauthVersionLast="45" xr6:coauthVersionMax="45" xr10:uidLastSave="{00000000-0000-0000-0000-000000000000}"/>
  <bookViews>
    <workbookView xWindow="16100" yWindow="480" windowWidth="28480" windowHeight="15920" xr2:uid="{536F8358-1630-4262-A60D-D695603A95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1" i="1" l="1"/>
  <c r="D97" i="1" s="1"/>
  <c r="C90" i="1"/>
  <c r="C89" i="1"/>
  <c r="D85" i="1" s="1"/>
  <c r="E77" i="1"/>
  <c r="D76" i="1"/>
  <c r="D73" i="1"/>
  <c r="C79" i="1"/>
  <c r="C78" i="1"/>
  <c r="D74" i="1" s="1"/>
  <c r="C102" i="1"/>
  <c r="D86" i="1"/>
  <c r="C67" i="1"/>
  <c r="E65" i="1"/>
  <c r="E62" i="1"/>
  <c r="D62" i="1"/>
  <c r="D63" i="1"/>
  <c r="D64" i="1"/>
  <c r="D65" i="1"/>
  <c r="D61" i="1"/>
  <c r="C66" i="1"/>
  <c r="C35" i="1"/>
  <c r="D98" i="1" l="1"/>
  <c r="D99" i="1"/>
  <c r="D96" i="1"/>
  <c r="E96" i="1" s="1"/>
  <c r="D100" i="1"/>
  <c r="D87" i="1"/>
  <c r="E88" i="1" s="1"/>
  <c r="D84" i="1"/>
  <c r="E84" i="1" s="1"/>
  <c r="D88" i="1"/>
  <c r="D75" i="1"/>
  <c r="E73" i="1"/>
  <c r="D77" i="1"/>
  <c r="E100" i="1" l="1"/>
  <c r="F37" i="1" l="1"/>
  <c r="C36" i="1"/>
  <c r="J28" i="1"/>
  <c r="E34" i="1"/>
  <c r="E29" i="1"/>
  <c r="F34" i="1" l="1"/>
</calcChain>
</file>

<file path=xl/sharedStrings.xml><?xml version="1.0" encoding="utf-8"?>
<sst xmlns="http://schemas.openxmlformats.org/spreadsheetml/2006/main" count="111" uniqueCount="59">
  <si>
    <t>Эксперт 1</t>
  </si>
  <si>
    <t>Эксперт 2</t>
  </si>
  <si>
    <t>Эксперт 3</t>
  </si>
  <si>
    <t>Эксперт 4</t>
  </si>
  <si>
    <t>Эксперт 5</t>
  </si>
  <si>
    <t>Проект 1</t>
  </si>
  <si>
    <t>Проект 2</t>
  </si>
  <si>
    <t>1-е приближение</t>
  </si>
  <si>
    <t>х1</t>
  </si>
  <si>
    <t>х2</t>
  </si>
  <si>
    <t>2-е приближение</t>
  </si>
  <si>
    <t>3-е приближение</t>
  </si>
  <si>
    <t>на основе минимального отклонения индивидуального суждения эксперта от среднегруппового результата</t>
  </si>
  <si>
    <r>
      <t>нормировочный коэффициент λ</t>
    </r>
    <r>
      <rPr>
        <vertAlign val="superscript"/>
        <sz val="11"/>
        <color theme="1"/>
        <rFont val="Calibri"/>
        <family val="2"/>
        <charset val="204"/>
        <scheme val="minor"/>
      </rPr>
      <t>1</t>
    </r>
  </si>
  <si>
    <t>средние оценки</t>
  </si>
  <si>
    <t>коэффициенты компетентности экспертов</t>
  </si>
  <si>
    <t>Сумма</t>
  </si>
  <si>
    <t xml:space="preserve">Расчет групповой экспертной  оценки и вектора компетентности экспертов </t>
  </si>
  <si>
    <t>Слайды 37-39</t>
  </si>
  <si>
    <t>Слайды 40-42</t>
  </si>
  <si>
    <t>Метод индексной группировки экспертных оценок</t>
  </si>
  <si>
    <t>Среднее значение</t>
  </si>
  <si>
    <t>Откл. от ср. знач.</t>
  </si>
  <si>
    <t>Сумма откл.</t>
  </si>
  <si>
    <t>Индекс</t>
  </si>
  <si>
    <t>Обобщенная экспертная оценка</t>
  </si>
  <si>
    <t>Мин. оц.</t>
  </si>
  <si>
    <t>Макс. оц.</t>
  </si>
  <si>
    <t>Для сравнения - расчет средн. арифметического:</t>
  </si>
  <si>
    <t>РАСЧЁТ ОБОБЩЕННОЙ ЭКСПЕРТНОЙ ОЦЕНКИ В ИНТЕРВАЛЬНОЙ ШКАЛЕ</t>
  </si>
  <si>
    <t xml:space="preserve">Самостоятельная работа: </t>
  </si>
  <si>
    <t>потока доходов с учётом реализации ИТ-проекта (на основе метода индексной группировки мнений экспертов).</t>
  </si>
  <si>
    <t xml:space="preserve">2.     Получите обобщённое мнение группы экспертов относительно элементов </t>
  </si>
  <si>
    <t xml:space="preserve">1.     Пусть шесть экспертов оценили приоритетность двух ИТ-проектов, задавая возможную долю финансирования </t>
  </si>
  <si>
    <t xml:space="preserve">Проект 1 </t>
  </si>
  <si>
    <t>Эксперт  1</t>
  </si>
  <si>
    <t>Эксперт  3</t>
  </si>
  <si>
    <t>Эксперт  4</t>
  </si>
  <si>
    <t>Эксперт  5</t>
  </si>
  <si>
    <t>Эксперт  6</t>
  </si>
  <si>
    <t>из единого фонда развития. Найдите обобщённое мнение экспертов по распределению денежных средств и коэффициенты компетентности экспертов:</t>
  </si>
  <si>
    <t>Видим, что значения всех коэффициентов стабилизировались, дальнейшие расчёты бессмысленны.</t>
  </si>
  <si>
    <t>Эксп. оц.</t>
  </si>
  <si>
    <t>Квартал 1</t>
  </si>
  <si>
    <t>Квартал 2</t>
  </si>
  <si>
    <t>Квартал 3</t>
  </si>
  <si>
    <t>Квартал 4</t>
  </si>
  <si>
    <t xml:space="preserve">Экспертные оценки предварительно надо отсортировать </t>
  </si>
  <si>
    <t xml:space="preserve">формула эта была </t>
  </si>
  <si>
    <t>к расчету алгоритма отношения не имеет</t>
  </si>
  <si>
    <t>пропускаем</t>
  </si>
  <si>
    <t>СДЕЛАТЬ</t>
  </si>
  <si>
    <t>Метод индексной группировки применяем 4 раза</t>
  </si>
  <si>
    <t>для каждого квартала</t>
  </si>
  <si>
    <t>ответ</t>
  </si>
  <si>
    <t>2 КВАРТАЛ</t>
  </si>
  <si>
    <t>1 КВАРТАЛ</t>
  </si>
  <si>
    <t>3 КВАРТАЛ</t>
  </si>
  <si>
    <t>4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</si>
</sst>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0" fontId="5" fillId="0" borderId="0"/>
  </cellStyleXfs>
  <cellXfs count="62">
    <xf numFmtId="0" fontId="0" fillId="0" borderId="0" xfId="0"/>
    <xf numFmtId="0" fontId="5" fillId="0" borderId="0" xfId="4"/>
    <xf numFmtId="0" fontId="5" fillId="0" borderId="3" xfId="4" applyBorder="1"/>
    <xf numFmtId="0" fontId="6" fillId="0" borderId="3" xfId="3" applyFont="1" applyBorder="1" applyAlignment="1">
      <alignment horizontal="center" vertical="center"/>
    </xf>
    <xf numFmtId="164" fontId="5" fillId="0" borderId="0" xfId="4" applyNumberFormat="1"/>
    <xf numFmtId="1" fontId="5" fillId="0" borderId="0" xfId="4" applyNumberFormat="1"/>
    <xf numFmtId="164" fontId="5" fillId="4" borderId="0" xfId="4" applyNumberFormat="1" applyFill="1"/>
    <xf numFmtId="0" fontId="3" fillId="3" borderId="1" xfId="2" applyBorder="1"/>
    <xf numFmtId="0" fontId="5" fillId="0" borderId="3" xfId="4" applyBorder="1" applyAlignment="1">
      <alignment horizontal="center"/>
    </xf>
    <xf numFmtId="164" fontId="5" fillId="4" borderId="3" xfId="4" applyNumberFormat="1" applyFill="1" applyBorder="1"/>
    <xf numFmtId="0" fontId="5" fillId="0" borderId="0" xfId="4" applyAlignment="1">
      <alignment wrapText="1"/>
    </xf>
    <xf numFmtId="0" fontId="5" fillId="4" borderId="3" xfId="4" applyFill="1" applyBorder="1"/>
    <xf numFmtId="0" fontId="3" fillId="3" borderId="6" xfId="2" applyBorder="1"/>
    <xf numFmtId="0" fontId="5" fillId="0" borderId="7" xfId="4" applyBorder="1" applyAlignment="1">
      <alignment horizontal="center"/>
    </xf>
    <xf numFmtId="164" fontId="5" fillId="4" borderId="7" xfId="4" applyNumberFormat="1" applyFill="1" applyBorder="1"/>
    <xf numFmtId="0" fontId="5" fillId="0" borderId="5" xfId="4" applyBorder="1" applyAlignment="1">
      <alignment wrapText="1"/>
    </xf>
    <xf numFmtId="0" fontId="4" fillId="0" borderId="0" xfId="4" applyFont="1" applyAlignment="1">
      <alignment horizontal="center" wrapText="1" shrinkToFit="1"/>
    </xf>
    <xf numFmtId="0" fontId="4" fillId="0" borderId="0" xfId="4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5" borderId="1" xfId="3" applyFont="1" applyFill="1" applyBorder="1" applyAlignment="1">
      <alignment vertical="center"/>
    </xf>
    <xf numFmtId="0" fontId="5" fillId="0" borderId="0" xfId="4" applyFill="1" applyBorder="1"/>
    <xf numFmtId="0" fontId="4" fillId="0" borderId="0" xfId="4" applyFont="1" applyFill="1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1" fillId="0" borderId="0" xfId="4" applyFont="1" applyFill="1" applyBorder="1"/>
    <xf numFmtId="0" fontId="1" fillId="0" borderId="0" xfId="4" applyFont="1" applyFill="1" applyBorder="1" applyAlignment="1">
      <alignment horizontal="right"/>
    </xf>
    <xf numFmtId="0" fontId="0" fillId="0" borderId="3" xfId="0" applyBorder="1"/>
    <xf numFmtId="165" fontId="5" fillId="4" borderId="8" xfId="4" applyNumberFormat="1" applyFill="1" applyBorder="1" applyAlignment="1">
      <alignment horizontal="center" vertical="center"/>
    </xf>
    <xf numFmtId="164" fontId="5" fillId="4" borderId="3" xfId="4" applyNumberFormat="1" applyFill="1" applyBorder="1" applyAlignment="1">
      <alignment horizontal="center" vertical="center"/>
    </xf>
    <xf numFmtId="164" fontId="5" fillId="4" borderId="9" xfId="4" applyNumberFormat="1" applyFill="1" applyBorder="1" applyAlignment="1">
      <alignment horizontal="center" vertical="center"/>
    </xf>
    <xf numFmtId="164" fontId="5" fillId="6" borderId="7" xfId="4" applyNumberFormat="1" applyFill="1" applyBorder="1"/>
    <xf numFmtId="165" fontId="5" fillId="6" borderId="8" xfId="4" applyNumberFormat="1" applyFill="1" applyBorder="1" applyAlignment="1">
      <alignment horizontal="center" vertical="center"/>
    </xf>
    <xf numFmtId="1" fontId="5" fillId="0" borderId="0" xfId="4" applyNumberFormat="1" applyAlignment="1">
      <alignment horizontal="center"/>
    </xf>
    <xf numFmtId="1" fontId="5" fillId="4" borderId="3" xfId="4" applyNumberFormat="1" applyFill="1" applyBorder="1" applyAlignment="1">
      <alignment horizontal="center"/>
    </xf>
    <xf numFmtId="0" fontId="5" fillId="0" borderId="0" xfId="4" applyBorder="1"/>
    <xf numFmtId="1" fontId="5" fillId="8" borderId="3" xfId="4" applyNumberFormat="1" applyFill="1" applyBorder="1" applyAlignment="1">
      <alignment horizontal="center"/>
    </xf>
    <xf numFmtId="1" fontId="9" fillId="7" borderId="9" xfId="1" applyNumberFormat="1" applyFont="1" applyFill="1" applyBorder="1" applyAlignment="1">
      <alignment horizontal="center"/>
    </xf>
    <xf numFmtId="1" fontId="5" fillId="7" borderId="3" xfId="4" applyNumberFormat="1" applyFill="1" applyBorder="1" applyAlignment="1">
      <alignment horizontal="center"/>
    </xf>
    <xf numFmtId="0" fontId="5" fillId="7" borderId="3" xfId="4" applyFill="1" applyBorder="1" applyAlignment="1">
      <alignment horizontal="center"/>
    </xf>
    <xf numFmtId="0" fontId="10" fillId="0" borderId="4" xfId="3" applyFont="1" applyFill="1" applyBorder="1" applyAlignment="1">
      <alignment horizontal="center" vertical="center"/>
    </xf>
    <xf numFmtId="1" fontId="9" fillId="0" borderId="9" xfId="1" applyNumberFormat="1" applyFont="1" applyFill="1" applyBorder="1" applyAlignment="1">
      <alignment horizontal="center"/>
    </xf>
    <xf numFmtId="1" fontId="0" fillId="9" borderId="0" xfId="0" applyNumberFormat="1" applyFill="1"/>
    <xf numFmtId="1" fontId="0" fillId="10" borderId="3" xfId="0" applyNumberFormat="1" applyFill="1" applyBorder="1"/>
    <xf numFmtId="0" fontId="0" fillId="11" borderId="3" xfId="0" applyFill="1" applyBorder="1"/>
    <xf numFmtId="0" fontId="0" fillId="10" borderId="3" xfId="0" applyFill="1" applyBorder="1"/>
    <xf numFmtId="0" fontId="11" fillId="0" borderId="0" xfId="4" applyFont="1" applyAlignment="1">
      <alignment horizontal="center" wrapText="1"/>
    </xf>
    <xf numFmtId="1" fontId="0" fillId="12" borderId="3" xfId="0" applyNumberFormat="1" applyFill="1" applyBorder="1"/>
    <xf numFmtId="0" fontId="0" fillId="12" borderId="3" xfId="0" applyFill="1" applyBorder="1"/>
    <xf numFmtId="0" fontId="5" fillId="13" borderId="0" xfId="4" applyFill="1" applyAlignment="1">
      <alignment horizontal="center" vertical="center"/>
    </xf>
    <xf numFmtId="0" fontId="5" fillId="13" borderId="0" xfId="4" applyFill="1" applyBorder="1" applyAlignment="1">
      <alignment horizontal="center" vertical="center"/>
    </xf>
    <xf numFmtId="1" fontId="5" fillId="0" borderId="0" xfId="4" applyNumberFormat="1" applyBorder="1"/>
    <xf numFmtId="0" fontId="0" fillId="7" borderId="3" xfId="0" applyFill="1" applyBorder="1"/>
    <xf numFmtId="166" fontId="0" fillId="7" borderId="3" xfId="0" applyNumberFormat="1" applyFill="1" applyBorder="1"/>
    <xf numFmtId="0" fontId="0" fillId="4" borderId="3" xfId="0" applyFill="1" applyBorder="1"/>
    <xf numFmtId="0" fontId="9" fillId="10" borderId="3" xfId="0" applyFont="1" applyFill="1" applyBorder="1"/>
    <xf numFmtId="0" fontId="4" fillId="5" borderId="1" xfId="3" applyFont="1" applyFill="1" applyBorder="1" applyAlignment="1">
      <alignment horizontal="left" vertical="center"/>
    </xf>
    <xf numFmtId="0" fontId="4" fillId="5" borderId="2" xfId="3" applyFont="1" applyFill="1" applyBorder="1" applyAlignment="1">
      <alignment horizontal="left" vertical="center"/>
    </xf>
    <xf numFmtId="0" fontId="5" fillId="0" borderId="4" xfId="4" applyBorder="1" applyAlignment="1">
      <alignment horizontal="center" wrapText="1"/>
    </xf>
    <xf numFmtId="0" fontId="12" fillId="14" borderId="0" xfId="0" applyFont="1" applyFill="1" applyAlignment="1">
      <alignment horizontal="right"/>
    </xf>
    <xf numFmtId="0" fontId="12" fillId="14" borderId="0" xfId="0" applyFont="1" applyFill="1"/>
  </cellXfs>
  <cellStyles count="5">
    <cellStyle name="Нейтральный" xfId="2" builtinId="28"/>
    <cellStyle name="Обычный" xfId="0" builtinId="0"/>
    <cellStyle name="Обычный 2" xfId="4" xr:uid="{F023A9D5-BB33-40E9-A961-8C251AFD1007}"/>
    <cellStyle name="Обычный 2 2" xfId="3" xr:uid="{DB509750-5921-472B-9777-5343B50481B3}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689-A8DD-4252-9D44-82814FDDCEE6}">
  <dimension ref="A1:K102"/>
  <sheetViews>
    <sheetView tabSelected="1" topLeftCell="A87" zoomScale="139" zoomScaleNormal="120" workbookViewId="0">
      <selection activeCell="D102" sqref="D102"/>
    </sheetView>
  </sheetViews>
  <sheetFormatPr baseColWidth="10" defaultColWidth="8.83203125" defaultRowHeight="15" x14ac:dyDescent="0.2"/>
  <cols>
    <col min="1" max="1" width="13.33203125" customWidth="1"/>
    <col min="2" max="2" width="16.1640625" customWidth="1"/>
    <col min="3" max="3" width="9.5" customWidth="1"/>
    <col min="4" max="4" width="9.33203125" customWidth="1"/>
    <col min="5" max="6" width="9.1640625" customWidth="1"/>
    <col min="7" max="7" width="9.83203125" customWidth="1"/>
    <col min="9" max="9" width="25.1640625" customWidth="1"/>
  </cols>
  <sheetData>
    <row r="1" spans="1:11" x14ac:dyDescent="0.2">
      <c r="B1" s="18" t="s">
        <v>29</v>
      </c>
    </row>
    <row r="3" spans="1:11" x14ac:dyDescent="0.2">
      <c r="B3" t="s">
        <v>18</v>
      </c>
    </row>
    <row r="4" spans="1:11" x14ac:dyDescent="0.2">
      <c r="A4" s="20">
        <v>1</v>
      </c>
      <c r="B4" s="57" t="s">
        <v>17</v>
      </c>
      <c r="C4" s="58"/>
      <c r="D4" s="58"/>
      <c r="E4" s="58"/>
      <c r="F4" s="58"/>
      <c r="G4" s="58"/>
      <c r="H4" s="58"/>
      <c r="I4" s="58"/>
    </row>
    <row r="5" spans="1:11" x14ac:dyDescent="0.2">
      <c r="B5" s="57" t="s">
        <v>12</v>
      </c>
      <c r="C5" s="58"/>
      <c r="D5" s="58"/>
      <c r="E5" s="58"/>
      <c r="F5" s="58"/>
      <c r="G5" s="58"/>
      <c r="H5" s="58"/>
      <c r="I5" s="58"/>
    </row>
    <row r="6" spans="1:11" x14ac:dyDescent="0.2">
      <c r="B6" s="1"/>
      <c r="C6" s="1"/>
      <c r="D6" s="1"/>
      <c r="E6" s="1"/>
      <c r="F6" s="1"/>
      <c r="G6" s="1"/>
      <c r="H6" s="1"/>
      <c r="I6" s="1"/>
    </row>
    <row r="7" spans="1:11" ht="24" x14ac:dyDescent="0.2">
      <c r="B7" s="2"/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16</v>
      </c>
      <c r="I7" s="1"/>
      <c r="K7" s="41" t="s">
        <v>47</v>
      </c>
    </row>
    <row r="8" spans="1:11" ht="16" x14ac:dyDescent="0.2">
      <c r="B8" s="3" t="s">
        <v>5</v>
      </c>
      <c r="C8" s="8">
        <v>0.2</v>
      </c>
      <c r="D8" s="8">
        <v>0.6</v>
      </c>
      <c r="E8" s="8">
        <v>0.5</v>
      </c>
      <c r="F8" s="8">
        <v>0.3</v>
      </c>
      <c r="G8" s="8">
        <v>0.1</v>
      </c>
      <c r="H8" s="11"/>
      <c r="I8" s="1"/>
    </row>
    <row r="9" spans="1:11" ht="16" x14ac:dyDescent="0.2">
      <c r="B9" s="3" t="s">
        <v>6</v>
      </c>
      <c r="C9" s="8">
        <v>0.8</v>
      </c>
      <c r="D9" s="8">
        <v>0.4</v>
      </c>
      <c r="E9" s="8">
        <v>0.5</v>
      </c>
      <c r="F9" s="8">
        <v>0.7</v>
      </c>
      <c r="G9" s="8">
        <v>0.9</v>
      </c>
      <c r="H9" s="11"/>
      <c r="I9" s="1"/>
    </row>
    <row r="10" spans="1:11" x14ac:dyDescent="0.2">
      <c r="B10" s="1"/>
      <c r="C10" s="1"/>
      <c r="D10" s="1"/>
      <c r="E10" s="1"/>
      <c r="F10" s="1"/>
      <c r="G10" s="1"/>
      <c r="H10" s="1"/>
      <c r="I10" s="1"/>
    </row>
    <row r="11" spans="1:11" x14ac:dyDescent="0.2">
      <c r="B11" s="7" t="s">
        <v>7</v>
      </c>
      <c r="C11" s="8" t="s">
        <v>8</v>
      </c>
      <c r="D11" s="9"/>
      <c r="E11" s="59" t="s">
        <v>14</v>
      </c>
      <c r="F11" s="1"/>
      <c r="G11" s="1"/>
      <c r="H11" s="1"/>
      <c r="I11" s="1"/>
    </row>
    <row r="12" spans="1:11" x14ac:dyDescent="0.2">
      <c r="B12" s="1"/>
      <c r="C12" s="8" t="s">
        <v>9</v>
      </c>
      <c r="D12" s="9"/>
      <c r="E12" s="59"/>
      <c r="F12" s="1"/>
      <c r="G12" s="1"/>
      <c r="H12" s="1"/>
      <c r="I12" s="1"/>
    </row>
    <row r="13" spans="1:11" ht="34" x14ac:dyDescent="0.2">
      <c r="B13" s="10" t="s">
        <v>13</v>
      </c>
      <c r="C13" s="30"/>
      <c r="D13" s="4"/>
      <c r="E13" s="4"/>
      <c r="F13" s="4"/>
      <c r="G13" s="4"/>
      <c r="H13" s="1"/>
      <c r="I13" s="1"/>
    </row>
    <row r="14" spans="1:11" ht="49" thickBot="1" x14ac:dyDescent="0.25">
      <c r="B14" s="15" t="s">
        <v>15</v>
      </c>
      <c r="C14" s="29"/>
      <c r="D14" s="29"/>
      <c r="E14" s="29"/>
      <c r="F14" s="29"/>
      <c r="G14" s="29"/>
      <c r="H14" s="1"/>
      <c r="I14" s="1"/>
    </row>
    <row r="15" spans="1:11" x14ac:dyDescent="0.2">
      <c r="B15" s="12" t="s">
        <v>10</v>
      </c>
      <c r="C15" s="13" t="s">
        <v>8</v>
      </c>
      <c r="D15" s="14"/>
      <c r="E15" s="59" t="s">
        <v>14</v>
      </c>
      <c r="F15" s="1"/>
      <c r="G15" s="1"/>
      <c r="H15" s="1"/>
      <c r="I15" s="1"/>
    </row>
    <row r="16" spans="1:11" x14ac:dyDescent="0.2">
      <c r="B16" s="1"/>
      <c r="C16" s="8" t="s">
        <v>9</v>
      </c>
      <c r="D16" s="14"/>
      <c r="E16" s="59"/>
      <c r="F16" s="1"/>
      <c r="G16" s="1"/>
      <c r="H16" s="1"/>
      <c r="I16" s="1"/>
    </row>
    <row r="17" spans="1:10" ht="34" x14ac:dyDescent="0.2">
      <c r="B17" s="10" t="s">
        <v>13</v>
      </c>
      <c r="C17" s="30"/>
      <c r="D17" s="4"/>
      <c r="E17" s="4"/>
      <c r="F17" s="4"/>
      <c r="G17" s="4"/>
      <c r="H17" s="1"/>
      <c r="I17" s="1"/>
    </row>
    <row r="18" spans="1:10" ht="49" thickBot="1" x14ac:dyDescent="0.25">
      <c r="B18" s="15" t="s">
        <v>15</v>
      </c>
      <c r="C18" s="29"/>
      <c r="D18" s="29"/>
      <c r="E18" s="29"/>
      <c r="F18" s="29"/>
      <c r="G18" s="29"/>
      <c r="H18" s="1"/>
      <c r="I18" s="1"/>
    </row>
    <row r="19" spans="1:10" x14ac:dyDescent="0.2">
      <c r="B19" s="12" t="s">
        <v>11</v>
      </c>
      <c r="C19" s="13" t="s">
        <v>8</v>
      </c>
      <c r="D19" s="32"/>
      <c r="E19" s="59" t="s">
        <v>14</v>
      </c>
      <c r="F19" s="1"/>
      <c r="G19" s="1"/>
      <c r="H19" s="1"/>
      <c r="I19" s="1"/>
    </row>
    <row r="20" spans="1:10" x14ac:dyDescent="0.2">
      <c r="B20" s="1"/>
      <c r="C20" s="8" t="s">
        <v>9</v>
      </c>
      <c r="D20" s="32"/>
      <c r="E20" s="59"/>
      <c r="F20" s="1"/>
      <c r="G20" s="1"/>
      <c r="H20" s="1"/>
      <c r="I20" s="1"/>
    </row>
    <row r="21" spans="1:10" ht="34" x14ac:dyDescent="0.2">
      <c r="B21" s="10" t="s">
        <v>13</v>
      </c>
      <c r="C21" s="31"/>
      <c r="D21" s="4"/>
      <c r="E21" s="4"/>
      <c r="F21" s="4"/>
      <c r="G21" s="4"/>
      <c r="H21" s="1"/>
      <c r="I21" s="1"/>
    </row>
    <row r="22" spans="1:10" ht="49" thickBot="1" x14ac:dyDescent="0.25">
      <c r="B22" s="15" t="s">
        <v>15</v>
      </c>
      <c r="C22" s="33"/>
      <c r="D22" s="33"/>
      <c r="E22" s="33"/>
      <c r="F22" s="33"/>
      <c r="G22" s="33"/>
      <c r="H22" s="1"/>
      <c r="I22" s="1"/>
    </row>
    <row r="23" spans="1:10" x14ac:dyDescent="0.2">
      <c r="B23" s="1" t="s">
        <v>41</v>
      </c>
      <c r="C23" s="1"/>
      <c r="D23" s="1"/>
      <c r="E23" s="1"/>
      <c r="F23" s="1"/>
      <c r="G23" s="1"/>
      <c r="H23" s="1"/>
      <c r="I23" s="1"/>
    </row>
    <row r="24" spans="1:10" x14ac:dyDescent="0.2">
      <c r="B24" s="1"/>
      <c r="C24" s="1"/>
      <c r="D24" s="1"/>
      <c r="E24" s="1"/>
      <c r="F24" s="1"/>
      <c r="G24" s="1"/>
      <c r="H24" s="1"/>
      <c r="I24" s="1"/>
    </row>
    <row r="25" spans="1:10" x14ac:dyDescent="0.2">
      <c r="B25" s="1" t="s">
        <v>19</v>
      </c>
      <c r="C25" s="1"/>
      <c r="D25" s="1"/>
      <c r="E25" s="1"/>
      <c r="F25" s="1"/>
      <c r="G25" s="1"/>
      <c r="H25" s="1"/>
      <c r="I25" s="1"/>
    </row>
    <row r="26" spans="1:10" x14ac:dyDescent="0.2">
      <c r="A26" s="20">
        <v>2</v>
      </c>
      <c r="B26" s="21" t="s">
        <v>20</v>
      </c>
      <c r="C26" s="21"/>
      <c r="D26" s="21"/>
      <c r="E26" s="21"/>
      <c r="F26" s="21"/>
      <c r="G26" s="1"/>
      <c r="H26" s="1"/>
      <c r="I26" s="1"/>
    </row>
    <row r="27" spans="1:10" ht="32" x14ac:dyDescent="0.2">
      <c r="B27" s="1"/>
      <c r="C27" s="17" t="s">
        <v>42</v>
      </c>
      <c r="D27" s="16" t="s">
        <v>22</v>
      </c>
      <c r="E27" s="16" t="s">
        <v>23</v>
      </c>
      <c r="F27" s="17" t="s">
        <v>24</v>
      </c>
      <c r="G27" s="1"/>
      <c r="H27" s="1"/>
      <c r="I27" s="1"/>
    </row>
    <row r="28" spans="1:10" x14ac:dyDescent="0.2">
      <c r="B28" s="1" t="s">
        <v>26</v>
      </c>
      <c r="C28" s="34">
        <v>5</v>
      </c>
      <c r="D28" s="38">
        <v>-3</v>
      </c>
      <c r="E28" s="1"/>
      <c r="F28" s="1"/>
      <c r="G28" s="1"/>
      <c r="I28" s="1" t="s">
        <v>48</v>
      </c>
      <c r="J28" s="43">
        <f>C35-C28</f>
        <v>3.2857142857142865</v>
      </c>
    </row>
    <row r="29" spans="1:10" x14ac:dyDescent="0.2">
      <c r="B29" s="1"/>
      <c r="C29" s="34">
        <v>6</v>
      </c>
      <c r="D29" s="38">
        <v>-2</v>
      </c>
      <c r="E29" s="39">
        <f>SUM(D28:D29)</f>
        <v>-5</v>
      </c>
      <c r="F29" s="40">
        <v>1</v>
      </c>
      <c r="G29" s="1"/>
      <c r="H29" s="1"/>
      <c r="I29" s="1"/>
    </row>
    <row r="30" spans="1:10" x14ac:dyDescent="0.2">
      <c r="B30" s="1"/>
      <c r="C30" s="34">
        <v>8</v>
      </c>
      <c r="D30" s="42">
        <v>0</v>
      </c>
      <c r="E30" s="22"/>
      <c r="F30" s="22"/>
      <c r="G30" s="1"/>
      <c r="H30" s="1"/>
      <c r="I30" s="1"/>
    </row>
    <row r="31" spans="1:10" x14ac:dyDescent="0.2">
      <c r="B31" s="1"/>
      <c r="C31" s="34">
        <v>9</v>
      </c>
      <c r="D31" s="38">
        <v>1</v>
      </c>
      <c r="E31" s="36"/>
      <c r="F31" s="36"/>
      <c r="G31" s="1"/>
      <c r="H31" s="1"/>
      <c r="I31" s="1"/>
    </row>
    <row r="32" spans="1:10" x14ac:dyDescent="0.2">
      <c r="B32" s="1"/>
      <c r="C32" s="34">
        <v>9</v>
      </c>
      <c r="D32" s="38">
        <v>1</v>
      </c>
      <c r="E32" s="1"/>
      <c r="F32" s="1"/>
      <c r="G32" s="1"/>
      <c r="H32" s="1"/>
      <c r="I32" s="1"/>
    </row>
    <row r="33" spans="1:9" x14ac:dyDescent="0.2">
      <c r="B33" s="1"/>
      <c r="C33" s="34">
        <v>10</v>
      </c>
      <c r="D33" s="38">
        <v>2</v>
      </c>
      <c r="E33" s="1"/>
      <c r="F33" s="1"/>
      <c r="G33" s="1"/>
      <c r="H33" s="1"/>
      <c r="I33" s="1"/>
    </row>
    <row r="34" spans="1:9" x14ac:dyDescent="0.2">
      <c r="B34" s="1" t="s">
        <v>27</v>
      </c>
      <c r="C34" s="34">
        <v>11</v>
      </c>
      <c r="D34" s="38">
        <v>3</v>
      </c>
      <c r="E34" s="37">
        <f>D31+D32+D33+D34</f>
        <v>7</v>
      </c>
      <c r="F34" s="37">
        <f>E34/E29</f>
        <v>-1.4</v>
      </c>
      <c r="G34" s="1"/>
      <c r="H34" s="1"/>
      <c r="I34" s="1"/>
    </row>
    <row r="35" spans="1:9" x14ac:dyDescent="0.2">
      <c r="B35" s="1" t="s">
        <v>21</v>
      </c>
      <c r="C35" s="35">
        <f>AVERAGE(C28:C34)</f>
        <v>8.2857142857142865</v>
      </c>
      <c r="D35" s="5"/>
      <c r="E35" s="1"/>
      <c r="F35" s="1"/>
      <c r="G35" s="1"/>
      <c r="H35" s="1"/>
      <c r="I35" s="1"/>
    </row>
    <row r="36" spans="1:9" ht="32" x14ac:dyDescent="0.2">
      <c r="B36" s="10" t="s">
        <v>25</v>
      </c>
      <c r="C36" s="30">
        <f>((C28+C29)*F29+(C31+C32+C33+C34)*F34)/(2*F29+4*F34)</f>
        <v>12.111111111111111</v>
      </c>
      <c r="D36" s="1">
        <v>8.6319999999999997</v>
      </c>
      <c r="E36" s="1"/>
      <c r="F36" s="1"/>
      <c r="G36" s="1"/>
      <c r="H36" s="1"/>
      <c r="I36" s="1"/>
    </row>
    <row r="37" spans="1:9" x14ac:dyDescent="0.2">
      <c r="B37" s="1" t="s">
        <v>28</v>
      </c>
      <c r="C37" s="1"/>
      <c r="D37" s="4"/>
      <c r="E37" s="1"/>
      <c r="F37" s="6">
        <f>AVERAGE(C28:C34)</f>
        <v>8.2857142857142865</v>
      </c>
      <c r="G37" s="1" t="s">
        <v>49</v>
      </c>
      <c r="H37" s="1"/>
      <c r="I37" s="1"/>
    </row>
    <row r="39" spans="1:9" x14ac:dyDescent="0.2">
      <c r="A39" t="s">
        <v>50</v>
      </c>
      <c r="B39" s="23" t="s">
        <v>30</v>
      </c>
    </row>
    <row r="40" spans="1:9" x14ac:dyDescent="0.2">
      <c r="B40" s="26" t="s">
        <v>33</v>
      </c>
    </row>
    <row r="41" spans="1:9" x14ac:dyDescent="0.2">
      <c r="B41" s="26" t="s">
        <v>40</v>
      </c>
    </row>
    <row r="42" spans="1:9" x14ac:dyDescent="0.2">
      <c r="B42" s="23"/>
    </row>
    <row r="43" spans="1:9" x14ac:dyDescent="0.2">
      <c r="B43" s="23"/>
      <c r="C43" t="s">
        <v>35</v>
      </c>
      <c r="D43" t="s">
        <v>1</v>
      </c>
      <c r="E43" t="s">
        <v>36</v>
      </c>
      <c r="F43" t="s">
        <v>37</v>
      </c>
      <c r="G43" t="s">
        <v>38</v>
      </c>
      <c r="H43" t="s">
        <v>39</v>
      </c>
    </row>
    <row r="44" spans="1:9" x14ac:dyDescent="0.2">
      <c r="B44" s="27" t="s">
        <v>34</v>
      </c>
      <c r="C44" s="28">
        <v>0.3</v>
      </c>
      <c r="D44" s="28">
        <v>0.5</v>
      </c>
      <c r="E44" s="28">
        <v>0.6</v>
      </c>
      <c r="F44" s="28">
        <v>0.2</v>
      </c>
      <c r="G44" s="28">
        <v>0.3</v>
      </c>
      <c r="H44" s="28">
        <v>0.1</v>
      </c>
    </row>
    <row r="45" spans="1:9" x14ac:dyDescent="0.2">
      <c r="B45" s="27" t="s">
        <v>6</v>
      </c>
      <c r="C45" s="28">
        <v>0.7</v>
      </c>
      <c r="D45" s="28">
        <v>0.5</v>
      </c>
      <c r="E45" s="28">
        <v>0.4</v>
      </c>
      <c r="F45" s="28">
        <v>0.8</v>
      </c>
      <c r="G45" s="28">
        <v>0.7</v>
      </c>
      <c r="H45" s="28">
        <v>0.9</v>
      </c>
    </row>
    <row r="47" spans="1:9" x14ac:dyDescent="0.2">
      <c r="A47" t="s">
        <v>51</v>
      </c>
      <c r="B47" t="s">
        <v>32</v>
      </c>
    </row>
    <row r="48" spans="1:9" x14ac:dyDescent="0.2">
      <c r="B48" t="s">
        <v>31</v>
      </c>
    </row>
    <row r="50" spans="2:9" x14ac:dyDescent="0.2">
      <c r="C50" s="19" t="s">
        <v>43</v>
      </c>
      <c r="D50" s="19" t="s">
        <v>44</v>
      </c>
      <c r="E50" s="19" t="s">
        <v>45</v>
      </c>
      <c r="F50" s="19" t="s">
        <v>46</v>
      </c>
    </row>
    <row r="51" spans="2:9" x14ac:dyDescent="0.2">
      <c r="B51" s="24" t="s">
        <v>0</v>
      </c>
      <c r="C51" s="25">
        <v>95</v>
      </c>
      <c r="D51" s="25">
        <v>105</v>
      </c>
      <c r="E51" s="25">
        <v>120</v>
      </c>
      <c r="F51" s="25">
        <v>110</v>
      </c>
      <c r="I51" t="s">
        <v>52</v>
      </c>
    </row>
    <row r="52" spans="2:9" x14ac:dyDescent="0.2">
      <c r="B52" s="24" t="s">
        <v>1</v>
      </c>
      <c r="C52" s="25">
        <v>80</v>
      </c>
      <c r="D52" s="25">
        <v>90</v>
      </c>
      <c r="E52" s="25">
        <v>100</v>
      </c>
      <c r="F52" s="25">
        <v>100</v>
      </c>
      <c r="I52" t="s">
        <v>53</v>
      </c>
    </row>
    <row r="53" spans="2:9" x14ac:dyDescent="0.2">
      <c r="B53" s="24" t="s">
        <v>2</v>
      </c>
      <c r="C53" s="25">
        <v>110</v>
      </c>
      <c r="D53" s="25">
        <v>110</v>
      </c>
      <c r="E53" s="25">
        <v>120</v>
      </c>
      <c r="F53" s="25">
        <v>110</v>
      </c>
    </row>
    <row r="54" spans="2:9" x14ac:dyDescent="0.2">
      <c r="B54" s="24" t="s">
        <v>3</v>
      </c>
      <c r="C54" s="25">
        <v>90</v>
      </c>
      <c r="D54" s="25">
        <v>100</v>
      </c>
      <c r="E54" s="25">
        <v>110</v>
      </c>
      <c r="F54" s="25">
        <v>120</v>
      </c>
    </row>
    <row r="55" spans="2:9" x14ac:dyDescent="0.2">
      <c r="B55" s="24" t="s">
        <v>4</v>
      </c>
      <c r="C55" s="25">
        <v>100</v>
      </c>
      <c r="D55" s="25">
        <v>100</v>
      </c>
      <c r="E55" s="25">
        <v>120</v>
      </c>
      <c r="F55" s="25">
        <v>115</v>
      </c>
    </row>
    <row r="59" spans="2:9" x14ac:dyDescent="0.2">
      <c r="B59" s="60" t="s">
        <v>56</v>
      </c>
      <c r="C59" s="61"/>
      <c r="D59" s="61"/>
      <c r="E59" s="61"/>
      <c r="F59" s="61"/>
    </row>
    <row r="60" spans="2:9" ht="32" x14ac:dyDescent="0.2">
      <c r="B60" s="1"/>
      <c r="C60" s="17" t="s">
        <v>42</v>
      </c>
      <c r="D60" s="16" t="s">
        <v>22</v>
      </c>
      <c r="E60" s="16" t="s">
        <v>23</v>
      </c>
      <c r="F60" s="17" t="s">
        <v>24</v>
      </c>
    </row>
    <row r="61" spans="2:9" x14ac:dyDescent="0.2">
      <c r="B61" s="1" t="s">
        <v>26</v>
      </c>
      <c r="C61" s="25">
        <v>80</v>
      </c>
      <c r="D61" s="44">
        <f>C61-$C$66</f>
        <v>-15</v>
      </c>
      <c r="E61" s="45"/>
      <c r="F61" s="28"/>
    </row>
    <row r="62" spans="2:9" x14ac:dyDescent="0.2">
      <c r="C62" s="25">
        <v>90</v>
      </c>
      <c r="D62" s="44">
        <f t="shared" ref="D62:D65" si="0">C62-$C$66</f>
        <v>-5</v>
      </c>
      <c r="E62" s="44">
        <f>D61+D62</f>
        <v>-20</v>
      </c>
      <c r="F62" s="46">
        <v>1</v>
      </c>
    </row>
    <row r="63" spans="2:9" x14ac:dyDescent="0.2">
      <c r="B63" s="47"/>
      <c r="C63" s="25">
        <v>95</v>
      </c>
      <c r="D63" s="28">
        <f t="shared" si="0"/>
        <v>0</v>
      </c>
      <c r="E63" s="28"/>
      <c r="F63" s="28"/>
    </row>
    <row r="64" spans="2:9" x14ac:dyDescent="0.2">
      <c r="B64" s="1"/>
      <c r="C64" s="25">
        <v>100</v>
      </c>
      <c r="D64" s="48">
        <f t="shared" si="0"/>
        <v>5</v>
      </c>
      <c r="E64" s="28"/>
      <c r="F64" s="28"/>
    </row>
    <row r="65" spans="2:6" x14ac:dyDescent="0.2">
      <c r="B65" s="1" t="s">
        <v>27</v>
      </c>
      <c r="C65" s="25">
        <v>110</v>
      </c>
      <c r="D65" s="48">
        <f t="shared" si="0"/>
        <v>15</v>
      </c>
      <c r="E65" s="48">
        <f>D64+D65</f>
        <v>20</v>
      </c>
      <c r="F65" s="49">
        <v>1</v>
      </c>
    </row>
    <row r="66" spans="2:6" x14ac:dyDescent="0.2">
      <c r="B66" s="1" t="s">
        <v>21</v>
      </c>
      <c r="C66" s="35">
        <f>AVERAGE(C61:C65)</f>
        <v>95</v>
      </c>
      <c r="D66" s="52"/>
      <c r="E66" s="36"/>
      <c r="F66" s="36"/>
    </row>
    <row r="67" spans="2:6" ht="32" x14ac:dyDescent="0.2">
      <c r="B67" s="10" t="s">
        <v>25</v>
      </c>
      <c r="C67" s="30">
        <f>(F65*(C64+C65)+F62*(C61+C62))/(F62*2+F65*2)</f>
        <v>95</v>
      </c>
      <c r="D67" s="51" t="s">
        <v>54</v>
      </c>
      <c r="E67" s="36"/>
      <c r="F67" s="36"/>
    </row>
    <row r="70" spans="2:6" x14ac:dyDescent="0.2">
      <c r="B70" s="60" t="s">
        <v>55</v>
      </c>
      <c r="C70" s="61"/>
      <c r="D70" s="61"/>
      <c r="E70" s="61"/>
      <c r="F70" s="61"/>
    </row>
    <row r="72" spans="2:6" ht="32" x14ac:dyDescent="0.2">
      <c r="B72" s="1"/>
      <c r="C72" s="17" t="s">
        <v>42</v>
      </c>
      <c r="D72" s="16" t="s">
        <v>22</v>
      </c>
      <c r="E72" s="16" t="s">
        <v>23</v>
      </c>
      <c r="F72" s="17" t="s">
        <v>24</v>
      </c>
    </row>
    <row r="73" spans="2:6" x14ac:dyDescent="0.2">
      <c r="B73" s="1" t="s">
        <v>26</v>
      </c>
      <c r="C73" s="25">
        <v>90</v>
      </c>
      <c r="D73" s="46">
        <f>C73-$C$78</f>
        <v>-11</v>
      </c>
      <c r="E73" s="46">
        <f>D73</f>
        <v>-11</v>
      </c>
      <c r="F73" s="46">
        <v>1</v>
      </c>
    </row>
    <row r="74" spans="2:6" x14ac:dyDescent="0.2">
      <c r="C74" s="25">
        <v>100</v>
      </c>
      <c r="D74" s="28">
        <f t="shared" ref="D74:D77" si="1">C74-$C$78</f>
        <v>-1</v>
      </c>
      <c r="E74" s="28"/>
      <c r="F74" s="28"/>
    </row>
    <row r="75" spans="2:6" x14ac:dyDescent="0.2">
      <c r="B75" s="47"/>
      <c r="C75" s="25">
        <v>100</v>
      </c>
      <c r="D75" s="28">
        <f t="shared" si="1"/>
        <v>-1</v>
      </c>
      <c r="E75" s="28"/>
      <c r="F75" s="28"/>
    </row>
    <row r="76" spans="2:6" x14ac:dyDescent="0.2">
      <c r="B76" s="1"/>
      <c r="C76" s="25">
        <v>105</v>
      </c>
      <c r="D76" s="53">
        <f>C76-$C$78</f>
        <v>4</v>
      </c>
      <c r="E76" s="28"/>
      <c r="F76" s="28"/>
    </row>
    <row r="77" spans="2:6" x14ac:dyDescent="0.2">
      <c r="B77" s="1" t="s">
        <v>27</v>
      </c>
      <c r="C77" s="25">
        <v>110</v>
      </c>
      <c r="D77" s="53">
        <f t="shared" si="1"/>
        <v>9</v>
      </c>
      <c r="E77" s="53">
        <f>D76+D77</f>
        <v>13</v>
      </c>
      <c r="F77" s="54">
        <v>1.5</v>
      </c>
    </row>
    <row r="78" spans="2:6" x14ac:dyDescent="0.2">
      <c r="B78" s="1" t="s">
        <v>21</v>
      </c>
      <c r="C78" s="55">
        <f>AVERAGE(C73:C77)</f>
        <v>101</v>
      </c>
      <c r="D78" s="28"/>
      <c r="E78" s="28"/>
      <c r="F78" s="28"/>
    </row>
    <row r="79" spans="2:6" ht="32" x14ac:dyDescent="0.2">
      <c r="B79" s="10" t="s">
        <v>25</v>
      </c>
      <c r="C79" s="55">
        <f>(F77*(C76+C77)+F73*C73)/(1*F73+2*F77)</f>
        <v>103.125</v>
      </c>
      <c r="D79" s="50" t="s">
        <v>54</v>
      </c>
      <c r="E79" s="28"/>
      <c r="F79" s="28"/>
    </row>
    <row r="81" spans="2:6" x14ac:dyDescent="0.2">
      <c r="B81" s="60" t="s">
        <v>57</v>
      </c>
      <c r="C81" s="61"/>
      <c r="D81" s="61"/>
      <c r="E81" s="61"/>
      <c r="F81" s="61"/>
    </row>
    <row r="83" spans="2:6" ht="32" x14ac:dyDescent="0.2">
      <c r="B83" s="1"/>
      <c r="C83" s="17" t="s">
        <v>42</v>
      </c>
      <c r="D83" s="16" t="s">
        <v>22</v>
      </c>
      <c r="E83" s="16" t="s">
        <v>23</v>
      </c>
      <c r="F83" s="17" t="s">
        <v>24</v>
      </c>
    </row>
    <row r="84" spans="2:6" x14ac:dyDescent="0.2">
      <c r="B84" s="1" t="s">
        <v>26</v>
      </c>
      <c r="C84" s="25">
        <v>100</v>
      </c>
      <c r="D84" s="46">
        <f>C84-$C$89</f>
        <v>-14</v>
      </c>
      <c r="E84" s="46">
        <f>D84</f>
        <v>-14</v>
      </c>
      <c r="F84" s="46">
        <v>1</v>
      </c>
    </row>
    <row r="85" spans="2:6" x14ac:dyDescent="0.2">
      <c r="C85" s="25">
        <v>110</v>
      </c>
      <c r="D85" s="28">
        <f t="shared" ref="D85:D88" si="2">C85-$C$89</f>
        <v>-4</v>
      </c>
      <c r="E85" s="28"/>
      <c r="F85" s="28"/>
    </row>
    <row r="86" spans="2:6" x14ac:dyDescent="0.2">
      <c r="B86" s="47"/>
      <c r="C86" s="25">
        <v>120</v>
      </c>
      <c r="D86" s="53">
        <f t="shared" si="2"/>
        <v>6</v>
      </c>
      <c r="E86" s="28"/>
      <c r="F86" s="28"/>
    </row>
    <row r="87" spans="2:6" x14ac:dyDescent="0.2">
      <c r="B87" s="1"/>
      <c r="C87" s="25">
        <v>120</v>
      </c>
      <c r="D87" s="53">
        <f t="shared" si="2"/>
        <v>6</v>
      </c>
      <c r="E87" s="28"/>
      <c r="F87" s="28"/>
    </row>
    <row r="88" spans="2:6" x14ac:dyDescent="0.2">
      <c r="B88" s="1" t="s">
        <v>27</v>
      </c>
      <c r="C88" s="25">
        <v>120</v>
      </c>
      <c r="D88" s="53">
        <f t="shared" si="2"/>
        <v>6</v>
      </c>
      <c r="E88" s="53">
        <f>D86+D87+D88</f>
        <v>18</v>
      </c>
      <c r="F88" s="53">
        <v>3</v>
      </c>
    </row>
    <row r="89" spans="2:6" x14ac:dyDescent="0.2">
      <c r="B89" s="1" t="s">
        <v>21</v>
      </c>
      <c r="C89" s="55">
        <f>AVERAGE(C84:C88)</f>
        <v>114</v>
      </c>
      <c r="D89" s="28"/>
      <c r="E89" s="28"/>
      <c r="F89" s="28"/>
    </row>
    <row r="90" spans="2:6" ht="32" x14ac:dyDescent="0.2">
      <c r="B90" s="10" t="s">
        <v>25</v>
      </c>
      <c r="C90" s="55">
        <f>(F84*C84+F88*(C86+C87+C88))/(1*F84+3*F88)</f>
        <v>118</v>
      </c>
      <c r="D90" s="50" t="s">
        <v>54</v>
      </c>
      <c r="E90" s="28"/>
      <c r="F90" s="28"/>
    </row>
    <row r="93" spans="2:6" x14ac:dyDescent="0.2">
      <c r="B93" s="60" t="s">
        <v>58</v>
      </c>
      <c r="C93" s="61"/>
      <c r="D93" s="61"/>
      <c r="E93" s="61"/>
      <c r="F93" s="61"/>
    </row>
    <row r="95" spans="2:6" ht="32" x14ac:dyDescent="0.2">
      <c r="B95" s="1"/>
      <c r="C95" s="17" t="s">
        <v>42</v>
      </c>
      <c r="D95" s="16" t="s">
        <v>22</v>
      </c>
      <c r="E95" s="16" t="s">
        <v>23</v>
      </c>
      <c r="F95" s="17" t="s">
        <v>24</v>
      </c>
    </row>
    <row r="96" spans="2:6" x14ac:dyDescent="0.2">
      <c r="B96" s="1" t="s">
        <v>26</v>
      </c>
      <c r="C96" s="25">
        <v>100</v>
      </c>
      <c r="D96" s="46">
        <f>C96-$C$101</f>
        <v>-11</v>
      </c>
      <c r="E96" s="56">
        <f>D96</f>
        <v>-11</v>
      </c>
      <c r="F96" s="56">
        <v>1</v>
      </c>
    </row>
    <row r="97" spans="2:6" x14ac:dyDescent="0.2">
      <c r="C97" s="25">
        <v>110</v>
      </c>
      <c r="D97" s="28">
        <f t="shared" ref="D97:D100" si="3">C97-$C$101</f>
        <v>-1</v>
      </c>
      <c r="E97" s="28"/>
      <c r="F97" s="28"/>
    </row>
    <row r="98" spans="2:6" x14ac:dyDescent="0.2">
      <c r="B98" s="47"/>
      <c r="C98" s="25">
        <v>110</v>
      </c>
      <c r="D98" s="28">
        <f t="shared" si="3"/>
        <v>-1</v>
      </c>
      <c r="E98" s="28"/>
      <c r="F98" s="28"/>
    </row>
    <row r="99" spans="2:6" x14ac:dyDescent="0.2">
      <c r="B99" s="1"/>
      <c r="C99" s="25">
        <v>115</v>
      </c>
      <c r="D99" s="53">
        <f t="shared" si="3"/>
        <v>4</v>
      </c>
      <c r="E99" s="28"/>
      <c r="F99" s="28"/>
    </row>
    <row r="100" spans="2:6" x14ac:dyDescent="0.2">
      <c r="B100" s="1" t="s">
        <v>27</v>
      </c>
      <c r="C100" s="25">
        <v>120</v>
      </c>
      <c r="D100" s="53">
        <f t="shared" si="3"/>
        <v>9</v>
      </c>
      <c r="E100" s="53">
        <f>D99+D100</f>
        <v>13</v>
      </c>
      <c r="F100" s="53">
        <v>1.5</v>
      </c>
    </row>
    <row r="101" spans="2:6" x14ac:dyDescent="0.2">
      <c r="B101" s="1" t="s">
        <v>21</v>
      </c>
      <c r="C101" s="55">
        <f>AVERAGE(C96:C100)</f>
        <v>111</v>
      </c>
      <c r="D101" s="28"/>
      <c r="E101" s="28"/>
      <c r="F101" s="28"/>
    </row>
    <row r="102" spans="2:6" ht="32" x14ac:dyDescent="0.2">
      <c r="B102" s="10" t="s">
        <v>25</v>
      </c>
      <c r="C102" s="55">
        <f>(F96*C96+F100*(C99+C100))/(F96*1+F100*2)</f>
        <v>113.125</v>
      </c>
      <c r="D102" s="50" t="s">
        <v>54</v>
      </c>
      <c r="E102" s="28"/>
      <c r="F102" s="28"/>
    </row>
  </sheetData>
  <mergeCells count="5">
    <mergeCell ref="B4:I4"/>
    <mergeCell ref="E11:E12"/>
    <mergeCell ref="E15:E16"/>
    <mergeCell ref="E19:E20"/>
    <mergeCell ref="B5:I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Microsoft Office User</cp:lastModifiedBy>
  <dcterms:created xsi:type="dcterms:W3CDTF">2020-05-15T06:35:13Z</dcterms:created>
  <dcterms:modified xsi:type="dcterms:W3CDTF">2020-09-29T12:19:52Z</dcterms:modified>
</cp:coreProperties>
</file>