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alazareva/Documents/УНИВЕР/документы/Экономика ИС/"/>
    </mc:Choice>
  </mc:AlternateContent>
  <xr:revisionPtr revIDLastSave="0" documentId="13_ncr:1_{655F28DB-A665-344B-90A2-14544F285164}" xr6:coauthVersionLast="45" xr6:coauthVersionMax="45" xr10:uidLastSave="{00000000-0000-0000-0000-000000000000}"/>
  <bookViews>
    <workbookView xWindow="0" yWindow="460" windowWidth="22160" windowHeight="156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" l="1"/>
  <c r="B59" i="1" l="1"/>
  <c r="I56" i="1"/>
  <c r="G54" i="1"/>
  <c r="H49" i="1"/>
  <c r="D49" i="1"/>
  <c r="E49" i="1"/>
  <c r="F49" i="1"/>
  <c r="G49" i="1"/>
  <c r="C49" i="1"/>
  <c r="G53" i="1"/>
  <c r="H48" i="1"/>
  <c r="D48" i="1"/>
  <c r="E48" i="1"/>
  <c r="F48" i="1"/>
  <c r="G48" i="1"/>
  <c r="C48" i="1"/>
  <c r="H44" i="1"/>
  <c r="H45" i="1"/>
  <c r="H46" i="1"/>
  <c r="H47" i="1"/>
  <c r="H43" i="1"/>
  <c r="J34" i="1" l="1"/>
  <c r="I33" i="1"/>
  <c r="J28" i="1"/>
  <c r="H27" i="1"/>
  <c r="F27" i="1"/>
  <c r="C27" i="1"/>
  <c r="E27" i="1"/>
  <c r="D27" i="1"/>
  <c r="I12" i="1"/>
  <c r="I7" i="1"/>
  <c r="I8" i="1"/>
  <c r="I9" i="1"/>
  <c r="I10" i="1"/>
  <c r="I11" i="1"/>
  <c r="I6" i="1"/>
  <c r="G23" i="1"/>
  <c r="H12" i="1"/>
  <c r="H11" i="1"/>
  <c r="H7" i="1"/>
  <c r="H8" i="1"/>
  <c r="H9" i="1"/>
  <c r="H10" i="1"/>
  <c r="H6" i="1"/>
  <c r="H13" i="1"/>
  <c r="D12" i="1"/>
  <c r="E12" i="1"/>
  <c r="F12" i="1"/>
  <c r="G12" i="1"/>
  <c r="C12" i="1"/>
</calcChain>
</file>

<file path=xl/sharedStrings.xml><?xml version="1.0" encoding="utf-8"?>
<sst xmlns="http://schemas.openxmlformats.org/spreadsheetml/2006/main" count="60" uniqueCount="53">
  <si>
    <t>ОЦЕНКА СОГЛАСОВАННОСТИ МНЕНИЙ ЭКСПЕРТОВ В ПОРЯДКОВОЙ ШКАЛЕ</t>
  </si>
  <si>
    <t>(Расчёт дисперсионного коэффициента конкордации и оценка его статистической значимости)</t>
  </si>
  <si>
    <t>Объект 1</t>
  </si>
  <si>
    <t>Объект 2</t>
  </si>
  <si>
    <t>Объект 3</t>
  </si>
  <si>
    <t>Объект 4</t>
  </si>
  <si>
    <t>Объект 5</t>
  </si>
  <si>
    <t>Объект 6</t>
  </si>
  <si>
    <t>Эксперт 1</t>
  </si>
  <si>
    <t>Эксперт 2</t>
  </si>
  <si>
    <t>Эксперт 3</t>
  </si>
  <si>
    <t>Эксперт 4</t>
  </si>
  <si>
    <t>Эксперт 5</t>
  </si>
  <si>
    <t>∑</t>
  </si>
  <si>
    <t>Контрольное значение для проверки на стандартизацию</t>
  </si>
  <si>
    <t>Следовательно, все ранжировки стандартизированные.</t>
  </si>
  <si>
    <t>Видно, что в ранжировках экспертов присутствуют связанные ранги</t>
  </si>
  <si>
    <t xml:space="preserve">(эквивалентные объекты получили ранги, равные среднеарифметическому </t>
  </si>
  <si>
    <t>их порядковых мест). Следовательно, расчёт дисперсионного коэффициента конкордации</t>
  </si>
  <si>
    <r>
      <t>1. Найдём суммы рангов по объектам (r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)</t>
    </r>
  </si>
  <si>
    <t>2. Найдём оценку мат. ожидания r</t>
  </si>
  <si>
    <t>3. Рассчитаем значение S:</t>
  </si>
  <si>
    <t>Для расчёта S</t>
  </si>
  <si>
    <r>
      <t>Т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</si>
  <si>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Т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</si>
  <si>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Т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</si>
  <si>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Т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</si>
  <si>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Т</t>
    </r>
    <r>
      <rPr>
        <vertAlign val="sub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</si>
  <si>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t xml:space="preserve">Видим, что значение дисперсионного коэффициента конкордации близко к 1 ,следовательно мнения </t>
  </si>
  <si>
    <t>экспертов согласованы и результатам экспертизы можно доверять.</t>
  </si>
  <si>
    <r>
      <t>рассчитав значение ꭕ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и сравнив его с табличным значением:</t>
    </r>
  </si>
  <si>
    <t>Сравним рассчитанное значение с табличным:</t>
  </si>
  <si>
    <r>
      <rPr>
        <b/>
        <i/>
        <u/>
        <sz val="11"/>
        <color theme="1"/>
        <rFont val="Calibri"/>
        <family val="2"/>
        <charset val="204"/>
        <scheme val="minor"/>
      </rPr>
      <t>Вывод:</t>
    </r>
    <r>
      <rPr>
        <u/>
        <sz val="11"/>
        <color theme="1"/>
        <rFont val="Calibri"/>
        <family val="2"/>
        <charset val="204"/>
        <scheme val="minor"/>
      </rPr>
      <t xml:space="preserve"> гипотеза о согласии экспертов в ранжировках принимается.</t>
    </r>
  </si>
  <si>
    <t>23, 3 &gt; 11,07.</t>
  </si>
  <si>
    <t>проводим по формуле, учитывающей наличие связанных рангов (слайд 45).</t>
  </si>
  <si>
    <r>
      <t>4. Поскольку в ранжировках имеются связанные ранги, то вычислим значения Т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j </t>
    </r>
    <r>
      <rPr>
        <sz val="11"/>
        <color theme="1"/>
        <rFont val="Calibri"/>
        <family val="2"/>
        <charset val="204"/>
        <scheme val="minor"/>
      </rPr>
      <t>(слайд 45):</t>
    </r>
  </si>
  <si>
    <t>5. Рассчитаем дисперсионный коэффициент конкордации (слайд 45):</t>
  </si>
  <si>
    <t xml:space="preserve">Убедимся в статистической значимости дисперсионного коэффициента конкордации (см. слайд 47), </t>
  </si>
  <si>
    <t>Эксперт</t>
  </si>
  <si>
    <t>ИТ-проект</t>
  </si>
  <si>
    <t>Найдите обобщённую ранжировку и оцените степень согласованности мнений экспертов:</t>
  </si>
  <si>
    <t>Самостоятельная работа</t>
  </si>
  <si>
    <r>
      <t xml:space="preserve">Табличное значение </t>
    </r>
    <r>
      <rPr>
        <sz val="11"/>
        <color theme="1"/>
        <rFont val="Calibri"/>
        <family val="2"/>
        <charset val="204"/>
      </rPr>
      <t>ꭕ</t>
    </r>
    <r>
      <rPr>
        <vertAlign val="super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 xml:space="preserve"> для степеней свободы v=5 и 5% уровне значимости равно 11,07</t>
    </r>
  </si>
  <si>
    <t>0. Проверка на стандартизацию ранжировок!!!!</t>
  </si>
  <si>
    <t>ср арифм</t>
  </si>
  <si>
    <t>На таком высоком значении коэф можно остановиться (от 0 до 1. Чем ближе к 1, тем более согласовано мнение экспертов)</t>
  </si>
  <si>
    <t>Если коэф около 70 делаем дальше:</t>
  </si>
  <si>
    <t>Ранжировка стандартизирована</t>
  </si>
  <si>
    <t>Для расчета S</t>
  </si>
  <si>
    <t>4. В ранжировке нет связанных рангов</t>
  </si>
  <si>
    <t>Коэф около 70, значит…</t>
  </si>
  <si>
    <t xml:space="preserve">6. Убедимся в статистической значимости дисперсионного коэффициента конкордации (см. слайд 47), </t>
  </si>
  <si>
    <t>значение ꭕ2 для степеней свободы v=5 и 5% уровне значимости равно 11,07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</si>
</sst>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6" fillId="0" borderId="0" xfId="0" applyFont="1"/>
    <xf numFmtId="0" fontId="0" fillId="4" borderId="0" xfId="0" applyFill="1"/>
    <xf numFmtId="0" fontId="8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9" fillId="0" borderId="0" xfId="0" applyFont="1"/>
    <xf numFmtId="0" fontId="0" fillId="0" borderId="8" xfId="0" applyBorder="1" applyAlignment="1">
      <alignment horizontal="center"/>
    </xf>
    <xf numFmtId="0" fontId="0" fillId="0" borderId="8" xfId="0" applyBorder="1"/>
    <xf numFmtId="0" fontId="10" fillId="0" borderId="0" xfId="0" applyFont="1" applyBorder="1" applyAlignment="1"/>
    <xf numFmtId="0" fontId="0" fillId="0" borderId="0" xfId="0" applyAlignment="1">
      <alignment wrapText="1"/>
    </xf>
    <xf numFmtId="0" fontId="0" fillId="5" borderId="0" xfId="0" applyFill="1"/>
    <xf numFmtId="1" fontId="0" fillId="4" borderId="0" xfId="0" applyNumberFormat="1" applyFill="1"/>
    <xf numFmtId="0" fontId="0" fillId="2" borderId="0" xfId="0" applyFill="1"/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2"/>
  <sheetViews>
    <sheetView tabSelected="1" topLeftCell="A46" zoomScale="133" workbookViewId="0">
      <selection activeCell="H52" sqref="H52"/>
    </sheetView>
  </sheetViews>
  <sheetFormatPr baseColWidth="10" defaultColWidth="8.83203125" defaultRowHeight="15" x14ac:dyDescent="0.2"/>
  <cols>
    <col min="9" max="9" width="13.33203125" customWidth="1"/>
  </cols>
  <sheetData>
    <row r="2" spans="2:9" x14ac:dyDescent="0.2">
      <c r="B2" s="1" t="s">
        <v>0</v>
      </c>
    </row>
    <row r="3" spans="2:9" x14ac:dyDescent="0.2">
      <c r="B3" t="s">
        <v>1</v>
      </c>
    </row>
    <row r="5" spans="2:9" x14ac:dyDescent="0.2">
      <c r="C5" t="s">
        <v>8</v>
      </c>
      <c r="D5" t="s">
        <v>9</v>
      </c>
      <c r="E5" t="s">
        <v>10</v>
      </c>
      <c r="F5" t="s">
        <v>11</v>
      </c>
      <c r="G5" t="s">
        <v>12</v>
      </c>
      <c r="H5" s="3" t="s">
        <v>13</v>
      </c>
      <c r="I5" t="s">
        <v>22</v>
      </c>
    </row>
    <row r="6" spans="2:9" x14ac:dyDescent="0.2">
      <c r="B6" t="s">
        <v>2</v>
      </c>
      <c r="C6" s="2">
        <v>1</v>
      </c>
      <c r="D6" s="4">
        <v>2</v>
      </c>
      <c r="E6" s="4">
        <v>1.5</v>
      </c>
      <c r="F6" s="2">
        <v>1</v>
      </c>
      <c r="G6" s="2">
        <v>2</v>
      </c>
      <c r="H6" s="6">
        <f>SUM(C6:G6)</f>
        <v>7.5</v>
      </c>
      <c r="I6">
        <f>(H6-$G$23)^2</f>
        <v>100</v>
      </c>
    </row>
    <row r="7" spans="2:9" x14ac:dyDescent="0.2">
      <c r="B7" t="s">
        <v>3</v>
      </c>
      <c r="C7" s="4">
        <v>2.5</v>
      </c>
      <c r="D7" s="4">
        <v>2</v>
      </c>
      <c r="E7" s="4">
        <v>1.5</v>
      </c>
      <c r="F7" s="4">
        <v>2.5</v>
      </c>
      <c r="G7" s="2">
        <v>1</v>
      </c>
      <c r="H7" s="6">
        <f t="shared" ref="H7:H10" si="0">SUM(C7:G7)</f>
        <v>9.5</v>
      </c>
      <c r="I7">
        <f t="shared" ref="I7:I11" si="1">(H7-$G$23)^2</f>
        <v>64</v>
      </c>
    </row>
    <row r="8" spans="2:9" x14ac:dyDescent="0.2">
      <c r="B8" t="s">
        <v>4</v>
      </c>
      <c r="C8" s="4">
        <v>2.5</v>
      </c>
      <c r="D8" s="4">
        <v>2</v>
      </c>
      <c r="E8" s="2">
        <v>3</v>
      </c>
      <c r="F8" s="4">
        <v>2.5</v>
      </c>
      <c r="G8" s="2">
        <v>3</v>
      </c>
      <c r="H8" s="6">
        <f t="shared" si="0"/>
        <v>13</v>
      </c>
      <c r="I8">
        <f t="shared" si="1"/>
        <v>20.25</v>
      </c>
    </row>
    <row r="9" spans="2:9" x14ac:dyDescent="0.2">
      <c r="B9" t="s">
        <v>5</v>
      </c>
      <c r="C9" s="2">
        <v>4</v>
      </c>
      <c r="D9" s="2">
        <v>5</v>
      </c>
      <c r="E9" s="5">
        <v>4.5</v>
      </c>
      <c r="F9" s="5">
        <v>4.5</v>
      </c>
      <c r="G9" s="2">
        <v>4</v>
      </c>
      <c r="H9" s="6">
        <f t="shared" si="0"/>
        <v>22</v>
      </c>
      <c r="I9">
        <f t="shared" si="1"/>
        <v>20.25</v>
      </c>
    </row>
    <row r="10" spans="2:9" x14ac:dyDescent="0.2">
      <c r="B10" t="s">
        <v>6</v>
      </c>
      <c r="C10" s="2">
        <v>5</v>
      </c>
      <c r="D10" s="2">
        <v>4</v>
      </c>
      <c r="E10" s="5">
        <v>4.5</v>
      </c>
      <c r="F10" s="5">
        <v>4.5</v>
      </c>
      <c r="G10" s="4">
        <v>5.5</v>
      </c>
      <c r="H10" s="6">
        <f t="shared" si="0"/>
        <v>23.5</v>
      </c>
      <c r="I10">
        <f t="shared" si="1"/>
        <v>36</v>
      </c>
    </row>
    <row r="11" spans="2:9" x14ac:dyDescent="0.2">
      <c r="B11" t="s">
        <v>7</v>
      </c>
      <c r="C11" s="2">
        <v>6</v>
      </c>
      <c r="D11" s="2">
        <v>6</v>
      </c>
      <c r="E11" s="2">
        <v>6</v>
      </c>
      <c r="F11" s="2">
        <v>6</v>
      </c>
      <c r="G11" s="4">
        <v>5.5</v>
      </c>
      <c r="H11" s="6">
        <f>SUM(C11:G11)</f>
        <v>29.5</v>
      </c>
      <c r="I11">
        <f t="shared" si="1"/>
        <v>144</v>
      </c>
    </row>
    <row r="12" spans="2:9" x14ac:dyDescent="0.2">
      <c r="B12" s="3" t="s">
        <v>13</v>
      </c>
      <c r="C12">
        <f>SUM(C6:C11)</f>
        <v>21</v>
      </c>
      <c r="D12">
        <f t="shared" ref="D12:G12" si="2">SUM(D6:D11)</f>
        <v>21</v>
      </c>
      <c r="E12">
        <f t="shared" si="2"/>
        <v>21</v>
      </c>
      <c r="F12">
        <f t="shared" si="2"/>
        <v>21</v>
      </c>
      <c r="G12">
        <f t="shared" si="2"/>
        <v>21</v>
      </c>
      <c r="H12" s="14">
        <f>SUM(H6:H11)</f>
        <v>105</v>
      </c>
      <c r="I12" s="15">
        <f>SUM(I6:I11)</f>
        <v>384.5</v>
      </c>
    </row>
    <row r="13" spans="2:9" x14ac:dyDescent="0.2">
      <c r="B13" t="s">
        <v>14</v>
      </c>
      <c r="H13" s="8">
        <f>6*7/2</f>
        <v>21</v>
      </c>
    </row>
    <row r="14" spans="2:9" x14ac:dyDescent="0.2">
      <c r="B14" t="s">
        <v>15</v>
      </c>
    </row>
    <row r="16" spans="2:9" x14ac:dyDescent="0.2">
      <c r="B16" t="s">
        <v>16</v>
      </c>
    </row>
    <row r="17" spans="2:11" x14ac:dyDescent="0.2">
      <c r="B17" t="s">
        <v>17</v>
      </c>
    </row>
    <row r="18" spans="2:11" x14ac:dyDescent="0.2">
      <c r="B18" t="s">
        <v>18</v>
      </c>
    </row>
    <row r="19" spans="2:11" x14ac:dyDescent="0.2">
      <c r="B19" t="s">
        <v>34</v>
      </c>
    </row>
    <row r="21" spans="2:11" ht="19" x14ac:dyDescent="0.25">
      <c r="B21" s="16" t="s">
        <v>43</v>
      </c>
    </row>
    <row r="22" spans="2:11" ht="17" x14ac:dyDescent="0.25">
      <c r="B22" t="s">
        <v>19</v>
      </c>
    </row>
    <row r="23" spans="2:11" x14ac:dyDescent="0.2">
      <c r="B23" t="s">
        <v>20</v>
      </c>
      <c r="F23" t="s">
        <v>44</v>
      </c>
      <c r="G23">
        <f>H12/6</f>
        <v>17.5</v>
      </c>
    </row>
    <row r="24" spans="2:11" x14ac:dyDescent="0.2">
      <c r="B24" t="s">
        <v>21</v>
      </c>
      <c r="G24" s="15">
        <v>384.5</v>
      </c>
    </row>
    <row r="25" spans="2:11" ht="17" x14ac:dyDescent="0.25">
      <c r="B25" t="s">
        <v>35</v>
      </c>
    </row>
    <row r="26" spans="2:11" ht="17" x14ac:dyDescent="0.25">
      <c r="C26" s="11" t="s">
        <v>23</v>
      </c>
      <c r="D26" s="11" t="s">
        <v>24</v>
      </c>
      <c r="E26" s="11" t="s">
        <v>25</v>
      </c>
      <c r="F26" s="11" t="s">
        <v>26</v>
      </c>
      <c r="G26" s="11" t="s">
        <v>27</v>
      </c>
      <c r="H26" s="3" t="s">
        <v>13</v>
      </c>
    </row>
    <row r="27" spans="2:11" x14ac:dyDescent="0.2">
      <c r="C27" s="12">
        <f>2^3-2</f>
        <v>6</v>
      </c>
      <c r="D27" s="12">
        <f>3^3-3</f>
        <v>24</v>
      </c>
      <c r="E27" s="12">
        <f>(2^3-2)+(2^3-2)</f>
        <v>12</v>
      </c>
      <c r="F27" s="12">
        <f>E27</f>
        <v>12</v>
      </c>
      <c r="G27" s="12">
        <v>6</v>
      </c>
      <c r="H27">
        <f>SUM(C27:G27)</f>
        <v>60</v>
      </c>
    </row>
    <row r="28" spans="2:11" x14ac:dyDescent="0.2">
      <c r="B28" t="s">
        <v>36</v>
      </c>
      <c r="J28" s="8">
        <f>12*G24/(5^2*(6^3-6)-5*H27)</f>
        <v>0.93212121212121213</v>
      </c>
      <c r="K28" s="13" t="s">
        <v>45</v>
      </c>
    </row>
    <row r="29" spans="2:11" x14ac:dyDescent="0.2">
      <c r="B29" t="s">
        <v>28</v>
      </c>
    </row>
    <row r="30" spans="2:11" x14ac:dyDescent="0.2">
      <c r="B30" t="s">
        <v>29</v>
      </c>
    </row>
    <row r="31" spans="2:11" ht="27" customHeight="1" x14ac:dyDescent="0.25">
      <c r="B31" s="16" t="s">
        <v>46</v>
      </c>
    </row>
    <row r="32" spans="2:11" x14ac:dyDescent="0.2">
      <c r="B32" t="s">
        <v>37</v>
      </c>
    </row>
    <row r="33" spans="2:10" ht="17" x14ac:dyDescent="0.2">
      <c r="B33" t="s">
        <v>30</v>
      </c>
      <c r="I33" s="8">
        <f>12*G24/(5*6*7-(1/5)*H27)</f>
        <v>23.303030303030305</v>
      </c>
    </row>
    <row r="34" spans="2:10" ht="17" x14ac:dyDescent="0.2">
      <c r="B34" t="s">
        <v>42</v>
      </c>
      <c r="J34" s="8">
        <f>_xlfn.CHISQ.INV(95%,5)</f>
        <v>11.070497693516351</v>
      </c>
    </row>
    <row r="35" spans="2:10" x14ac:dyDescent="0.2">
      <c r="B35" t="s">
        <v>31</v>
      </c>
      <c r="G35" t="s">
        <v>33</v>
      </c>
    </row>
    <row r="36" spans="2:10" x14ac:dyDescent="0.2">
      <c r="B36" s="7" t="s">
        <v>32</v>
      </c>
    </row>
    <row r="39" spans="2:10" x14ac:dyDescent="0.2">
      <c r="B39" s="1" t="s">
        <v>41</v>
      </c>
    </row>
    <row r="40" spans="2:10" ht="16" thickBot="1" x14ac:dyDescent="0.25">
      <c r="B40" t="s">
        <v>40</v>
      </c>
    </row>
    <row r="41" spans="2:10" ht="17" thickBot="1" x14ac:dyDescent="0.25">
      <c r="B41" s="21" t="s">
        <v>38</v>
      </c>
      <c r="C41" s="23" t="s">
        <v>39</v>
      </c>
      <c r="D41" s="24"/>
      <c r="E41" s="24"/>
      <c r="F41" s="24"/>
      <c r="G41" s="25"/>
    </row>
    <row r="42" spans="2:10" ht="17" thickBot="1" x14ac:dyDescent="0.25">
      <c r="B42" s="22"/>
      <c r="C42" s="9">
        <v>1</v>
      </c>
      <c r="D42" s="9">
        <v>2</v>
      </c>
      <c r="E42" s="9">
        <v>3</v>
      </c>
      <c r="F42" s="9">
        <v>4</v>
      </c>
      <c r="G42" s="9">
        <v>5</v>
      </c>
    </row>
    <row r="43" spans="2:10" ht="17" thickBot="1" x14ac:dyDescent="0.25">
      <c r="B43" s="10">
        <v>1</v>
      </c>
      <c r="C43" s="9">
        <v>4</v>
      </c>
      <c r="D43" s="9">
        <v>3</v>
      </c>
      <c r="E43" s="9">
        <v>1</v>
      </c>
      <c r="F43" s="9">
        <v>5</v>
      </c>
      <c r="G43" s="9">
        <v>2</v>
      </c>
      <c r="H43">
        <f>SUM(C43:G43)</f>
        <v>15</v>
      </c>
    </row>
    <row r="44" spans="2:10" ht="17" thickBot="1" x14ac:dyDescent="0.25">
      <c r="B44" s="10">
        <v>2</v>
      </c>
      <c r="C44" s="9">
        <v>5</v>
      </c>
      <c r="D44" s="9">
        <v>3</v>
      </c>
      <c r="E44" s="9">
        <v>1</v>
      </c>
      <c r="F44" s="9">
        <v>4</v>
      </c>
      <c r="G44" s="9">
        <v>2</v>
      </c>
      <c r="H44">
        <f t="shared" ref="H44:H47" si="3">SUM(C44:G44)</f>
        <v>15</v>
      </c>
    </row>
    <row r="45" spans="2:10" ht="17" thickBot="1" x14ac:dyDescent="0.25">
      <c r="B45" s="10">
        <v>3</v>
      </c>
      <c r="C45" s="9">
        <v>5</v>
      </c>
      <c r="D45" s="9">
        <v>2</v>
      </c>
      <c r="E45" s="9">
        <v>1</v>
      </c>
      <c r="F45" s="9">
        <v>4</v>
      </c>
      <c r="G45" s="9">
        <v>3</v>
      </c>
      <c r="H45">
        <f t="shared" si="3"/>
        <v>15</v>
      </c>
    </row>
    <row r="46" spans="2:10" ht="17" thickBot="1" x14ac:dyDescent="0.25">
      <c r="B46" s="10">
        <v>4</v>
      </c>
      <c r="C46" s="9">
        <v>5</v>
      </c>
      <c r="D46" s="9">
        <v>1</v>
      </c>
      <c r="E46" s="9">
        <v>3</v>
      </c>
      <c r="F46" s="9">
        <v>4</v>
      </c>
      <c r="G46" s="9">
        <v>2</v>
      </c>
      <c r="H46">
        <f t="shared" si="3"/>
        <v>15</v>
      </c>
    </row>
    <row r="47" spans="2:10" ht="17" thickBot="1" x14ac:dyDescent="0.25">
      <c r="B47" s="10">
        <v>5</v>
      </c>
      <c r="C47" s="9">
        <v>5</v>
      </c>
      <c r="D47" s="9">
        <v>4</v>
      </c>
      <c r="E47" s="9">
        <v>2</v>
      </c>
      <c r="F47" s="9">
        <v>3</v>
      </c>
      <c r="G47" s="9">
        <v>1</v>
      </c>
      <c r="H47">
        <f t="shared" si="3"/>
        <v>15</v>
      </c>
      <c r="I47" s="8">
        <v>15</v>
      </c>
      <c r="J47" t="s">
        <v>47</v>
      </c>
    </row>
    <row r="48" spans="2:10" x14ac:dyDescent="0.2">
      <c r="B48" s="3" t="s">
        <v>13</v>
      </c>
      <c r="C48">
        <f>SUM(C43:C47)</f>
        <v>24</v>
      </c>
      <c r="D48">
        <f t="shared" ref="D48:G48" si="4">SUM(D43:D47)</f>
        <v>13</v>
      </c>
      <c r="E48">
        <f t="shared" si="4"/>
        <v>8</v>
      </c>
      <c r="F48">
        <f t="shared" si="4"/>
        <v>20</v>
      </c>
      <c r="G48">
        <f t="shared" si="4"/>
        <v>10</v>
      </c>
      <c r="H48">
        <f>SUM(C48:G48)</f>
        <v>75</v>
      </c>
    </row>
    <row r="49" spans="2:11" ht="32" x14ac:dyDescent="0.2">
      <c r="B49" s="17" t="s">
        <v>48</v>
      </c>
      <c r="C49">
        <f>(C48-$G$53)^2</f>
        <v>81</v>
      </c>
      <c r="D49">
        <f t="shared" ref="D49:G49" si="5">(D48-$G$53)^2</f>
        <v>4</v>
      </c>
      <c r="E49">
        <f t="shared" si="5"/>
        <v>49</v>
      </c>
      <c r="F49">
        <f t="shared" si="5"/>
        <v>25</v>
      </c>
      <c r="G49">
        <f t="shared" si="5"/>
        <v>25</v>
      </c>
      <c r="H49" s="18">
        <f>SUM(C49:G49)</f>
        <v>184</v>
      </c>
    </row>
    <row r="53" spans="2:11" x14ac:dyDescent="0.2">
      <c r="B53" t="s">
        <v>20</v>
      </c>
      <c r="G53" s="19">
        <f>H48/5</f>
        <v>15</v>
      </c>
    </row>
    <row r="54" spans="2:11" x14ac:dyDescent="0.2">
      <c r="B54" t="s">
        <v>21</v>
      </c>
      <c r="G54" s="18">
        <f>H49</f>
        <v>184</v>
      </c>
    </row>
    <row r="55" spans="2:11" x14ac:dyDescent="0.2">
      <c r="B55" t="s">
        <v>49</v>
      </c>
    </row>
    <row r="56" spans="2:11" x14ac:dyDescent="0.2">
      <c r="B56" t="s">
        <v>36</v>
      </c>
      <c r="I56" s="8">
        <f>12*G54/(5^2*(5^3-5))</f>
        <v>0.73599999999999999</v>
      </c>
      <c r="J56" t="s">
        <v>50</v>
      </c>
    </row>
    <row r="58" spans="2:11" ht="17" x14ac:dyDescent="0.2">
      <c r="B58" t="s">
        <v>51</v>
      </c>
      <c r="K58" t="s">
        <v>30</v>
      </c>
    </row>
    <row r="59" spans="2:11" x14ac:dyDescent="0.2">
      <c r="B59" s="20">
        <f>12*G54/(5*5*6)</f>
        <v>14.72</v>
      </c>
    </row>
    <row r="61" spans="2:11" x14ac:dyDescent="0.2">
      <c r="B61" t="s">
        <v>52</v>
      </c>
    </row>
    <row r="62" spans="2:11" x14ac:dyDescent="0.2">
      <c r="B62" s="26">
        <f>_xlfn.CHISQ.INV(95%,4)</f>
        <v>9.4877290367811575</v>
      </c>
    </row>
  </sheetData>
  <mergeCells count="2">
    <mergeCell ref="B41:B42"/>
    <mergeCell ref="C41:G4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Microsoft Office User</cp:lastModifiedBy>
  <dcterms:created xsi:type="dcterms:W3CDTF">2019-04-25T05:47:40Z</dcterms:created>
  <dcterms:modified xsi:type="dcterms:W3CDTF">2020-09-29T12:21:45Z</dcterms:modified>
</cp:coreProperties>
</file>