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SAS Syntax_Papers\Yanan Hu\Work\Microsimulation Model - Standard Model CALD_Ferring\Weighting Files\"/>
    </mc:Choice>
  </mc:AlternateContent>
  <bookViews>
    <workbookView xWindow="0" yWindow="0" windowWidth="28800" windowHeight="11100" firstSheet="2" activeTab="2"/>
  </bookViews>
  <sheets>
    <sheet name="Trend" sheetId="10" r:id="rId1"/>
    <sheet name="AgeCS" sheetId="12" r:id="rId2"/>
    <sheet name="AgeATSI" sheetId="13" r:id="rId3"/>
    <sheet name="2021" sheetId="6" r:id="rId4"/>
    <sheet name="2020" sheetId="11" r:id="rId5"/>
    <sheet name="2019" sheetId="5" r:id="rId6"/>
    <sheet name="2018" sheetId="7" r:id="rId7"/>
    <sheet name="2017" sheetId="8" r:id="rId8"/>
    <sheet name="2016" sheetId="9" r:id="rId9"/>
    <sheet name="2015" sheetId="1" r:id="rId10"/>
    <sheet name="2014" sheetId="2" r:id="rId11"/>
    <sheet name="2013" sheetId="3" r:id="rId12"/>
    <sheet name="2012" sheetId="4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3" l="1"/>
  <c r="J3" i="12"/>
  <c r="J8" i="13"/>
  <c r="J8" i="12"/>
  <c r="J9" i="13"/>
  <c r="K9" i="13"/>
  <c r="L9" i="13"/>
  <c r="M9" i="13"/>
  <c r="N9" i="13"/>
  <c r="J10" i="13"/>
  <c r="K10" i="13"/>
  <c r="L10" i="13"/>
  <c r="M10" i="13"/>
  <c r="N10" i="13"/>
  <c r="J11" i="13"/>
  <c r="K11" i="13"/>
  <c r="L11" i="13"/>
  <c r="M11" i="13"/>
  <c r="N11" i="13"/>
  <c r="J12" i="13"/>
  <c r="K12" i="13"/>
  <c r="L12" i="13"/>
  <c r="M12" i="13"/>
  <c r="N12" i="13"/>
  <c r="K8" i="13"/>
  <c r="L8" i="13"/>
  <c r="M8" i="13"/>
  <c r="N8" i="13"/>
  <c r="J4" i="13"/>
  <c r="K4" i="13"/>
  <c r="L4" i="13"/>
  <c r="M4" i="13"/>
  <c r="N4" i="13"/>
  <c r="J5" i="13"/>
  <c r="K5" i="13"/>
  <c r="L5" i="13"/>
  <c r="M5" i="13"/>
  <c r="N5" i="13"/>
  <c r="J6" i="13"/>
  <c r="K6" i="13"/>
  <c r="L6" i="13"/>
  <c r="M6" i="13"/>
  <c r="N6" i="13"/>
  <c r="J7" i="13"/>
  <c r="K7" i="13"/>
  <c r="L7" i="13"/>
  <c r="M7" i="13"/>
  <c r="N7" i="13"/>
  <c r="K3" i="13"/>
  <c r="L3" i="13"/>
  <c r="M3" i="13"/>
  <c r="N3" i="13"/>
  <c r="H1" i="13"/>
  <c r="G1" i="13"/>
  <c r="F1" i="13"/>
  <c r="E1" i="13"/>
  <c r="D1" i="13"/>
  <c r="J9" i="12"/>
  <c r="K9" i="12"/>
  <c r="L9" i="12"/>
  <c r="M9" i="12"/>
  <c r="N9" i="12"/>
  <c r="J10" i="12"/>
  <c r="K10" i="12"/>
  <c r="L10" i="12"/>
  <c r="M10" i="12"/>
  <c r="N10" i="12"/>
  <c r="J11" i="12"/>
  <c r="K11" i="12"/>
  <c r="L11" i="12"/>
  <c r="M11" i="12"/>
  <c r="N11" i="12"/>
  <c r="J12" i="12"/>
  <c r="K12" i="12"/>
  <c r="L12" i="12"/>
  <c r="M12" i="12"/>
  <c r="N12" i="12"/>
  <c r="K8" i="12"/>
  <c r="L8" i="12"/>
  <c r="M8" i="12"/>
  <c r="N8" i="12"/>
  <c r="J7" i="12"/>
  <c r="J6" i="12"/>
  <c r="J5" i="12"/>
  <c r="J4" i="12"/>
  <c r="K4" i="12"/>
  <c r="L4" i="12"/>
  <c r="M4" i="12"/>
  <c r="N4" i="12"/>
  <c r="K5" i="12"/>
  <c r="L5" i="12"/>
  <c r="M5" i="12"/>
  <c r="N5" i="12"/>
  <c r="K6" i="12"/>
  <c r="L6" i="12"/>
  <c r="M6" i="12"/>
  <c r="N6" i="12"/>
  <c r="K7" i="12"/>
  <c r="L7" i="12"/>
  <c r="M7" i="12"/>
  <c r="N7" i="12"/>
  <c r="M3" i="12"/>
  <c r="N3" i="12"/>
  <c r="K3" i="12"/>
  <c r="L3" i="12"/>
  <c r="H1" i="12"/>
  <c r="G1" i="12"/>
  <c r="F1" i="12"/>
  <c r="E1" i="12"/>
  <c r="D1" i="12"/>
  <c r="N4" i="10" l="1"/>
  <c r="N1" i="10" s="1"/>
  <c r="O1" i="10"/>
  <c r="P1" i="10"/>
  <c r="Q1" i="10"/>
  <c r="R1" i="10"/>
  <c r="S1" i="10"/>
  <c r="E2" i="5" l="1"/>
  <c r="D15" i="6"/>
  <c r="F2" i="6"/>
  <c r="F14" i="11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14" i="6"/>
  <c r="G13" i="11"/>
  <c r="F13" i="11"/>
  <c r="D25" i="11" s="1"/>
  <c r="G12" i="11"/>
  <c r="F12" i="11"/>
  <c r="G11" i="11"/>
  <c r="F11" i="11"/>
  <c r="D23" i="11" s="1"/>
  <c r="G10" i="11"/>
  <c r="F10" i="11"/>
  <c r="G9" i="11"/>
  <c r="F9" i="11"/>
  <c r="D21" i="11" s="1"/>
  <c r="G8" i="11"/>
  <c r="F8" i="11"/>
  <c r="G7" i="11"/>
  <c r="F7" i="11"/>
  <c r="D19" i="11" s="1"/>
  <c r="G6" i="11"/>
  <c r="F6" i="11"/>
  <c r="G5" i="11"/>
  <c r="F5" i="11"/>
  <c r="D17" i="11" s="1"/>
  <c r="G4" i="11"/>
  <c r="F4" i="11"/>
  <c r="G3" i="11"/>
  <c r="F3" i="11"/>
  <c r="D15" i="11" s="1"/>
  <c r="G2" i="11"/>
  <c r="F2" i="11"/>
  <c r="D14" i="11" s="1"/>
  <c r="D14" i="8"/>
  <c r="D26" i="9"/>
  <c r="D14" i="9"/>
  <c r="G2" i="9"/>
  <c r="E2" i="9"/>
  <c r="F2" i="1"/>
  <c r="D14" i="1"/>
  <c r="E2" i="1"/>
  <c r="F2" i="2"/>
  <c r="D14" i="2" s="1"/>
  <c r="E3" i="1"/>
  <c r="E4" i="1"/>
  <c r="E5" i="1"/>
  <c r="E6" i="1"/>
  <c r="E7" i="1"/>
  <c r="E8" i="1"/>
  <c r="E9" i="1"/>
  <c r="E10" i="1"/>
  <c r="E11" i="1"/>
  <c r="E12" i="1"/>
  <c r="E13" i="1"/>
  <c r="D25" i="3"/>
  <c r="D16" i="3"/>
  <c r="D15" i="3"/>
  <c r="D14" i="3"/>
  <c r="G9" i="3"/>
  <c r="G4" i="3"/>
  <c r="G3" i="3"/>
  <c r="G2" i="3"/>
  <c r="F4" i="3"/>
  <c r="F3" i="3"/>
  <c r="F2" i="3"/>
  <c r="D26" i="3"/>
  <c r="D20" i="3"/>
  <c r="D19" i="3"/>
  <c r="G8" i="3"/>
  <c r="F8" i="3"/>
  <c r="D25" i="6" l="1"/>
  <c r="D24" i="6"/>
  <c r="D23" i="6"/>
  <c r="D22" i="6"/>
  <c r="D21" i="6"/>
  <c r="D20" i="6"/>
  <c r="D19" i="6"/>
  <c r="D18" i="6"/>
  <c r="D17" i="6"/>
  <c r="D16" i="6"/>
  <c r="D24" i="11"/>
  <c r="D22" i="11"/>
  <c r="D20" i="11"/>
  <c r="D18" i="11"/>
  <c r="D16" i="11"/>
  <c r="D14" i="6"/>
  <c r="F14" i="4"/>
  <c r="D26" i="4"/>
  <c r="F2" i="4"/>
  <c r="G2" i="4"/>
  <c r="D26" i="6" l="1"/>
  <c r="D26" i="11"/>
  <c r="E3" i="5"/>
  <c r="E4" i="5"/>
  <c r="E5" i="5"/>
  <c r="D17" i="5" s="1"/>
  <c r="E6" i="5"/>
  <c r="D18" i="5" s="1"/>
  <c r="E7" i="5"/>
  <c r="D19" i="5" s="1"/>
  <c r="E8" i="5"/>
  <c r="E9" i="5"/>
  <c r="D21" i="5" s="1"/>
  <c r="E10" i="5"/>
  <c r="E11" i="5"/>
  <c r="E12" i="5"/>
  <c r="E13" i="5"/>
  <c r="G3" i="5"/>
  <c r="G4" i="5"/>
  <c r="G5" i="5"/>
  <c r="G6" i="5"/>
  <c r="G7" i="5"/>
  <c r="G8" i="5"/>
  <c r="G9" i="5"/>
  <c r="G10" i="5"/>
  <c r="G11" i="5"/>
  <c r="G12" i="5"/>
  <c r="G13" i="5"/>
  <c r="D25" i="5" s="1"/>
  <c r="G2" i="5"/>
  <c r="D14" i="5" s="1"/>
  <c r="D26" i="7"/>
  <c r="D15" i="7"/>
  <c r="D16" i="7"/>
  <c r="D17" i="7"/>
  <c r="D18" i="7"/>
  <c r="D19" i="7"/>
  <c r="D20" i="7"/>
  <c r="D21" i="7"/>
  <c r="D22" i="7"/>
  <c r="D23" i="7"/>
  <c r="D24" i="7"/>
  <c r="D25" i="7"/>
  <c r="D14" i="7"/>
  <c r="G3" i="7"/>
  <c r="G4" i="7"/>
  <c r="G5" i="7"/>
  <c r="G6" i="7"/>
  <c r="G7" i="7"/>
  <c r="G8" i="7"/>
  <c r="G9" i="7"/>
  <c r="G10" i="7"/>
  <c r="G11" i="7"/>
  <c r="G12" i="7"/>
  <c r="G13" i="7"/>
  <c r="G2" i="7"/>
  <c r="E3" i="7"/>
  <c r="E4" i="7"/>
  <c r="E5" i="7"/>
  <c r="E6" i="7"/>
  <c r="E7" i="7"/>
  <c r="E8" i="7"/>
  <c r="E9" i="7"/>
  <c r="E10" i="7"/>
  <c r="E11" i="7"/>
  <c r="E12" i="7"/>
  <c r="E13" i="7"/>
  <c r="E2" i="7"/>
  <c r="D26" i="8"/>
  <c r="D15" i="8"/>
  <c r="D16" i="8"/>
  <c r="D17" i="8"/>
  <c r="D18" i="8"/>
  <c r="D19" i="8"/>
  <c r="D20" i="8"/>
  <c r="D21" i="8"/>
  <c r="D22" i="8"/>
  <c r="D23" i="8"/>
  <c r="D24" i="8"/>
  <c r="D25" i="8"/>
  <c r="E3" i="8"/>
  <c r="E4" i="8"/>
  <c r="E5" i="8"/>
  <c r="E6" i="8"/>
  <c r="E7" i="8"/>
  <c r="E8" i="8"/>
  <c r="E9" i="8"/>
  <c r="E10" i="8"/>
  <c r="E11" i="8"/>
  <c r="E12" i="8"/>
  <c r="E13" i="8"/>
  <c r="E2" i="8"/>
  <c r="G3" i="8"/>
  <c r="G4" i="8"/>
  <c r="G5" i="8"/>
  <c r="G6" i="8"/>
  <c r="G7" i="8"/>
  <c r="G8" i="8"/>
  <c r="G9" i="8"/>
  <c r="G10" i="8"/>
  <c r="G11" i="8"/>
  <c r="G12" i="8"/>
  <c r="G13" i="8"/>
  <c r="G2" i="8"/>
  <c r="D16" i="9"/>
  <c r="D17" i="9"/>
  <c r="D18" i="9"/>
  <c r="D19" i="9"/>
  <c r="D20" i="9"/>
  <c r="D21" i="9"/>
  <c r="D22" i="9"/>
  <c r="D23" i="9"/>
  <c r="D24" i="9"/>
  <c r="D25" i="9"/>
  <c r="G3" i="9"/>
  <c r="G4" i="9"/>
  <c r="G5" i="9"/>
  <c r="G6" i="9"/>
  <c r="G7" i="9"/>
  <c r="G8" i="9"/>
  <c r="G9" i="9"/>
  <c r="G10" i="9"/>
  <c r="G11" i="9"/>
  <c r="G12" i="9"/>
  <c r="G13" i="9"/>
  <c r="E13" i="9"/>
  <c r="E12" i="9"/>
  <c r="E11" i="9"/>
  <c r="E10" i="9"/>
  <c r="E9" i="9"/>
  <c r="E8" i="9"/>
  <c r="E7" i="9"/>
  <c r="E6" i="9"/>
  <c r="E5" i="9"/>
  <c r="E4" i="9"/>
  <c r="E3" i="9"/>
  <c r="D15" i="9"/>
  <c r="G3" i="4"/>
  <c r="G4" i="4"/>
  <c r="G5" i="4"/>
  <c r="G6" i="4"/>
  <c r="G7" i="4"/>
  <c r="G8" i="4"/>
  <c r="G9" i="4"/>
  <c r="G10" i="4"/>
  <c r="G11" i="4"/>
  <c r="G12" i="4"/>
  <c r="G13" i="4"/>
  <c r="F3" i="4"/>
  <c r="D15" i="4" s="1"/>
  <c r="F4" i="4"/>
  <c r="D16" i="4" s="1"/>
  <c r="F5" i="4"/>
  <c r="D17" i="4" s="1"/>
  <c r="F6" i="4"/>
  <c r="D18" i="4" s="1"/>
  <c r="F7" i="4"/>
  <c r="D19" i="4" s="1"/>
  <c r="F8" i="4"/>
  <c r="D20" i="4" s="1"/>
  <c r="F9" i="4"/>
  <c r="D21" i="4" s="1"/>
  <c r="F10" i="4"/>
  <c r="D22" i="4" s="1"/>
  <c r="F11" i="4"/>
  <c r="D23" i="4" s="1"/>
  <c r="F12" i="4"/>
  <c r="D24" i="4" s="1"/>
  <c r="F13" i="4"/>
  <c r="D25" i="4" s="1"/>
  <c r="D14" i="4"/>
  <c r="G5" i="3"/>
  <c r="G6" i="3"/>
  <c r="G7" i="3"/>
  <c r="G10" i="3"/>
  <c r="G11" i="3"/>
  <c r="G12" i="3"/>
  <c r="G13" i="3"/>
  <c r="F5" i="3"/>
  <c r="D17" i="3" s="1"/>
  <c r="F6" i="3"/>
  <c r="D18" i="3" s="1"/>
  <c r="F7" i="3"/>
  <c r="F9" i="3"/>
  <c r="D21" i="3" s="1"/>
  <c r="F10" i="3"/>
  <c r="D22" i="3" s="1"/>
  <c r="F11" i="3"/>
  <c r="D23" i="3" s="1"/>
  <c r="F12" i="3"/>
  <c r="D24" i="3" s="1"/>
  <c r="F13" i="3"/>
  <c r="F3" i="2"/>
  <c r="F4" i="2"/>
  <c r="F5" i="2"/>
  <c r="D17" i="2" s="1"/>
  <c r="F6" i="2"/>
  <c r="F7" i="2"/>
  <c r="F8" i="2"/>
  <c r="F9" i="2"/>
  <c r="F10" i="2"/>
  <c r="F11" i="2"/>
  <c r="F12" i="2"/>
  <c r="D24" i="2" s="1"/>
  <c r="F13" i="2"/>
  <c r="G3" i="2"/>
  <c r="G4" i="2"/>
  <c r="G5" i="2"/>
  <c r="G6" i="2"/>
  <c r="G7" i="2"/>
  <c r="G8" i="2"/>
  <c r="G9" i="2"/>
  <c r="G10" i="2"/>
  <c r="G11" i="2"/>
  <c r="G12" i="2"/>
  <c r="G13" i="2"/>
  <c r="G2" i="2"/>
  <c r="D26" i="2" s="1"/>
  <c r="D24" i="5" l="1"/>
  <c r="D23" i="5"/>
  <c r="D22" i="5"/>
  <c r="D20" i="5"/>
  <c r="D16" i="5"/>
  <c r="D15" i="5"/>
  <c r="D25" i="2"/>
  <c r="D23" i="2"/>
  <c r="D21" i="2"/>
  <c r="D19" i="2"/>
  <c r="D15" i="2"/>
  <c r="D22" i="2"/>
  <c r="D20" i="2"/>
  <c r="D18" i="2"/>
  <c r="D16" i="2"/>
  <c r="F9" i="1"/>
  <c r="G9" i="1"/>
  <c r="D21" i="1" s="1"/>
  <c r="F5" i="1"/>
  <c r="G5" i="1" s="1"/>
  <c r="D17" i="1" s="1"/>
  <c r="F3" i="1"/>
  <c r="G3" i="1" s="1"/>
  <c r="D15" i="1" s="1"/>
  <c r="G13" i="1"/>
  <c r="D25" i="1" s="1"/>
  <c r="F13" i="1"/>
  <c r="G4" i="1"/>
  <c r="D16" i="1" s="1"/>
  <c r="F4" i="1"/>
  <c r="G8" i="1"/>
  <c r="D20" i="1" s="1"/>
  <c r="F8" i="1"/>
  <c r="G10" i="1"/>
  <c r="F12" i="1"/>
  <c r="G12" i="1" s="1"/>
  <c r="D24" i="1" s="1"/>
  <c r="F11" i="1"/>
  <c r="G11" i="1" s="1"/>
  <c r="D23" i="1" s="1"/>
  <c r="F10" i="1"/>
  <c r="D22" i="1"/>
  <c r="F7" i="1"/>
  <c r="G7" i="1" s="1"/>
  <c r="D19" i="1" s="1"/>
  <c r="F6" i="1"/>
  <c r="G6" i="1" s="1"/>
  <c r="D18" i="1" s="1"/>
  <c r="G2" i="1"/>
  <c r="D26" i="1" s="1"/>
  <c r="D26" i="5" l="1"/>
</calcChain>
</file>

<file path=xl/sharedStrings.xml><?xml version="1.0" encoding="utf-8"?>
<sst xmlns="http://schemas.openxmlformats.org/spreadsheetml/2006/main" count="85" uniqueCount="8">
  <si>
    <t>CS</t>
  </si>
  <si>
    <t>ATSI</t>
  </si>
  <si>
    <t>mum_age</t>
  </si>
  <si>
    <t>Cases</t>
  </si>
  <si>
    <t xml:space="preserve"> </t>
  </si>
  <si>
    <t>Total</t>
  </si>
  <si>
    <t>CS%</t>
  </si>
  <si>
    <t>NonCS%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</si>
</sst>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0" fillId="0" borderId="0" xfId="0" applyNumberFormat="1"/>
    <xf numFmtId="165" fontId="2" fillId="2" borderId="0" xfId="0" applyNumberFormat="1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  <xf numFmtId="1" fontId="2" fillId="2" borderId="0" xfId="0" applyNumberFormat="1" applyFont="1" applyFill="1" applyAlignment="1">
      <alignment horizontal="right"/>
    </xf>
    <xf numFmtId="0" fontId="1" fillId="0" borderId="0" xfId="0" applyFont="1"/>
    <xf numFmtId="0" fontId="0" fillId="0" borderId="0" xfId="0" applyFill="1"/>
    <xf numFmtId="1" fontId="0" fillId="3" borderId="0" xfId="0" applyNumberFormat="1" applyFill="1"/>
    <xf numFmtId="1" fontId="0" fillId="3" borderId="0" xfId="0" applyNumberFormat="1" applyFont="1" applyFill="1"/>
    <xf numFmtId="1" fontId="1" fillId="0" borderId="0" xfId="0" applyNumberFormat="1" applyFont="1"/>
    <xf numFmtId="1" fontId="1" fillId="0" borderId="0" xfId="0" applyNumberFormat="1" applyFont="1" applyFill="1"/>
    <xf numFmtId="1" fontId="0" fillId="4" borderId="0" xfId="0" applyNumberFormat="1" applyFill="1"/>
    <xf numFmtId="1" fontId="1" fillId="4" borderId="0" xfId="0" applyNumberFormat="1" applyFont="1" applyFill="1"/>
    <xf numFmtId="1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20" sqref="A1:S22"/>
    </sheetView>
  </sheetViews>
  <sheetFormatPr defaultColWidth="11" defaultRowHeight="15.75" x14ac:dyDescent="0.25"/>
  <cols>
    <col min="11" max="12" width="11" style="10"/>
  </cols>
  <sheetData>
    <row r="1" spans="1:19" x14ac:dyDescent="0.25">
      <c r="C1" t="s">
        <v>5</v>
      </c>
      <c r="D1" s="1">
        <v>306810.96972963703</v>
      </c>
      <c r="E1" s="1">
        <v>304001.1108877057</v>
      </c>
      <c r="F1" s="1">
        <v>307622.21559804183</v>
      </c>
      <c r="G1" s="1">
        <v>303956.77650538954</v>
      </c>
      <c r="H1" s="1">
        <v>309255.71350105066</v>
      </c>
      <c r="I1" s="1">
        <v>300197.75937517046</v>
      </c>
      <c r="J1" s="1">
        <v>297870.47935926158</v>
      </c>
      <c r="K1" s="1">
        <v>297035.26800715306</v>
      </c>
      <c r="L1" s="1">
        <v>290591.9678668353</v>
      </c>
      <c r="M1" s="1">
        <v>309916.252747491</v>
      </c>
      <c r="N1" s="15">
        <f>SUM(N3:N22)</f>
        <v>297853.79663255007</v>
      </c>
      <c r="O1" s="15">
        <f t="shared" ref="O1:S1" si="0">SUM(O3:O22)</f>
        <v>296967.95710334153</v>
      </c>
      <c r="P1" s="15">
        <f t="shared" si="0"/>
        <v>296082.11757413304</v>
      </c>
      <c r="Q1" s="15">
        <f t="shared" si="0"/>
        <v>295196.27804492466</v>
      </c>
      <c r="R1" s="15">
        <f t="shared" si="0"/>
        <v>294310.43851571623</v>
      </c>
      <c r="S1" s="15">
        <f t="shared" si="0"/>
        <v>293424.59898650768</v>
      </c>
    </row>
    <row r="2" spans="1:19" s="9" customFormat="1" x14ac:dyDescent="0.25">
      <c r="A2" s="9" t="s">
        <v>0</v>
      </c>
      <c r="B2" s="9" t="s">
        <v>1</v>
      </c>
      <c r="C2" s="9" t="s">
        <v>2</v>
      </c>
      <c r="D2" s="13">
        <v>2012</v>
      </c>
      <c r="E2" s="13">
        <v>2013</v>
      </c>
      <c r="F2" s="13">
        <v>2014</v>
      </c>
      <c r="G2" s="13">
        <v>2015</v>
      </c>
      <c r="H2" s="13">
        <v>2016</v>
      </c>
      <c r="I2" s="13">
        <v>2017</v>
      </c>
      <c r="J2" s="13">
        <v>2018</v>
      </c>
      <c r="K2" s="14">
        <v>2019</v>
      </c>
      <c r="L2" s="14">
        <v>2020</v>
      </c>
      <c r="M2" s="13">
        <v>2021</v>
      </c>
      <c r="N2" s="16">
        <v>2022</v>
      </c>
      <c r="O2" s="16">
        <v>2023</v>
      </c>
      <c r="P2" s="16">
        <v>2024</v>
      </c>
      <c r="Q2" s="16">
        <v>2025</v>
      </c>
      <c r="R2" s="16">
        <v>2026</v>
      </c>
      <c r="S2" s="16">
        <v>2027</v>
      </c>
    </row>
    <row r="3" spans="1:19" s="9" customFormat="1" x14ac:dyDescent="0.25">
      <c r="A3">
        <v>1</v>
      </c>
      <c r="B3">
        <v>0</v>
      </c>
      <c r="C3">
        <v>1</v>
      </c>
      <c r="D3" s="12">
        <v>9762</v>
      </c>
      <c r="E3" s="12">
        <v>9716</v>
      </c>
      <c r="F3" s="12">
        <v>9398</v>
      </c>
      <c r="G3" s="12">
        <v>9001</v>
      </c>
      <c r="H3" s="12">
        <v>8440</v>
      </c>
      <c r="I3" s="12">
        <v>8093</v>
      </c>
      <c r="J3" s="12">
        <v>8004</v>
      </c>
      <c r="K3" s="12">
        <v>7626</v>
      </c>
      <c r="L3" s="12">
        <v>7413</v>
      </c>
      <c r="M3" s="12">
        <v>7208</v>
      </c>
      <c r="N3" s="17">
        <v>6755.9333333333298</v>
      </c>
      <c r="O3" s="17">
        <v>6444.9939393939403</v>
      </c>
      <c r="P3" s="17">
        <v>6134.0545454545399</v>
      </c>
      <c r="Q3" s="17">
        <v>5823.1151515151496</v>
      </c>
      <c r="R3" s="17">
        <v>5512.1757575757501</v>
      </c>
      <c r="S3" s="17">
        <v>5201.2363636363598</v>
      </c>
    </row>
    <row r="4" spans="1:19" x14ac:dyDescent="0.25">
      <c r="A4">
        <v>1</v>
      </c>
      <c r="B4">
        <v>0</v>
      </c>
      <c r="C4">
        <v>2</v>
      </c>
      <c r="D4" s="12">
        <v>23153</v>
      </c>
      <c r="E4" s="12">
        <v>23125</v>
      </c>
      <c r="F4" s="12">
        <v>23666</v>
      </c>
      <c r="G4" s="12">
        <v>22777</v>
      </c>
      <c r="H4" s="12">
        <v>23144</v>
      </c>
      <c r="I4" s="12">
        <v>22767</v>
      </c>
      <c r="J4" s="12">
        <v>22645</v>
      </c>
      <c r="K4" s="12">
        <v>22783</v>
      </c>
      <c r="L4" s="12">
        <v>22531</v>
      </c>
      <c r="M4" s="11">
        <v>24025</v>
      </c>
      <c r="N4" s="17">
        <f>_xlfn.FORECAST.LINEAR(N2,D4:M4,D2:M2)</f>
        <v>23011.666666666664</v>
      </c>
      <c r="O4" s="17">
        <v>23002.587878787901</v>
      </c>
      <c r="P4" s="17">
        <v>22993.509090909101</v>
      </c>
      <c r="Q4" s="17">
        <v>22984.430303030302</v>
      </c>
      <c r="R4" s="17">
        <v>22975.351515151498</v>
      </c>
      <c r="S4" s="17">
        <v>22966.272727272699</v>
      </c>
    </row>
    <row r="5" spans="1:19" x14ac:dyDescent="0.25">
      <c r="A5">
        <v>1</v>
      </c>
      <c r="B5">
        <v>0</v>
      </c>
      <c r="C5">
        <v>3</v>
      </c>
      <c r="D5" s="12">
        <v>33949</v>
      </c>
      <c r="E5" s="12">
        <v>34591</v>
      </c>
      <c r="F5" s="12">
        <v>35940</v>
      </c>
      <c r="G5" s="12">
        <v>36478</v>
      </c>
      <c r="H5" s="12">
        <v>38412</v>
      </c>
      <c r="I5" s="12">
        <v>37693</v>
      </c>
      <c r="J5" s="12">
        <v>38221</v>
      </c>
      <c r="K5" s="12">
        <v>38694</v>
      </c>
      <c r="L5" s="12">
        <v>39512</v>
      </c>
      <c r="M5" s="11">
        <v>43937</v>
      </c>
      <c r="N5" s="17">
        <v>42496.666666666701</v>
      </c>
      <c r="O5" s="17">
        <v>43361.024242424202</v>
      </c>
      <c r="P5" s="17">
        <v>44225.381818181799</v>
      </c>
      <c r="Q5" s="17">
        <v>45089.739393939402</v>
      </c>
      <c r="R5" s="17">
        <v>45954.096969696999</v>
      </c>
      <c r="S5" s="17">
        <v>46818.4545454545</v>
      </c>
    </row>
    <row r="6" spans="1:19" x14ac:dyDescent="0.25">
      <c r="A6">
        <v>1</v>
      </c>
      <c r="B6">
        <v>0</v>
      </c>
      <c r="C6">
        <v>4</v>
      </c>
      <c r="D6" s="12">
        <v>22604</v>
      </c>
      <c r="E6" s="12">
        <v>22232</v>
      </c>
      <c r="F6" s="12">
        <v>22459</v>
      </c>
      <c r="G6" s="12">
        <v>22748</v>
      </c>
      <c r="H6" s="12">
        <v>23729</v>
      </c>
      <c r="I6" s="12">
        <v>24544</v>
      </c>
      <c r="J6" s="12">
        <v>25201</v>
      </c>
      <c r="K6" s="12">
        <v>26265</v>
      </c>
      <c r="L6" s="12">
        <v>27079</v>
      </c>
      <c r="M6" s="11">
        <v>30314</v>
      </c>
      <c r="N6" s="17">
        <v>29068.266666666699</v>
      </c>
      <c r="O6" s="17">
        <v>29859.3151515151</v>
      </c>
      <c r="P6" s="17">
        <v>30650.3636363636</v>
      </c>
      <c r="Q6" s="17">
        <v>31441.412121212099</v>
      </c>
      <c r="R6" s="17">
        <v>32232.460606060598</v>
      </c>
      <c r="S6" s="17">
        <v>33023.509090909101</v>
      </c>
    </row>
    <row r="7" spans="1:19" x14ac:dyDescent="0.25">
      <c r="A7">
        <v>1</v>
      </c>
      <c r="B7">
        <v>0</v>
      </c>
      <c r="C7">
        <v>5</v>
      </c>
      <c r="D7" s="12">
        <v>6551</v>
      </c>
      <c r="E7" s="12">
        <v>6670</v>
      </c>
      <c r="F7" s="12">
        <v>6643</v>
      </c>
      <c r="G7" s="12">
        <v>6610</v>
      </c>
      <c r="H7" s="12">
        <v>6879</v>
      </c>
      <c r="I7" s="12">
        <v>6917</v>
      </c>
      <c r="J7" s="12">
        <v>6939</v>
      </c>
      <c r="K7" s="12">
        <v>7180</v>
      </c>
      <c r="L7" s="12">
        <v>7234</v>
      </c>
      <c r="M7" s="11">
        <v>7651</v>
      </c>
      <c r="N7" s="17">
        <v>7512.6666666666597</v>
      </c>
      <c r="O7" s="17">
        <v>7619.0787878787796</v>
      </c>
      <c r="P7" s="17">
        <v>7725.4909090908995</v>
      </c>
      <c r="Q7" s="17">
        <v>7831.9030303030304</v>
      </c>
      <c r="R7" s="17">
        <v>7938.3151515151503</v>
      </c>
      <c r="S7" s="17">
        <v>8044.7272727272702</v>
      </c>
    </row>
    <row r="8" spans="1:19" x14ac:dyDescent="0.25">
      <c r="A8">
        <v>1</v>
      </c>
      <c r="B8">
        <v>1</v>
      </c>
      <c r="C8">
        <v>1</v>
      </c>
      <c r="D8" s="12">
        <v>1417</v>
      </c>
      <c r="E8" s="12">
        <v>1398</v>
      </c>
      <c r="F8" s="12">
        <v>1517</v>
      </c>
      <c r="G8" s="12">
        <v>1435</v>
      </c>
      <c r="H8" s="12">
        <v>1474</v>
      </c>
      <c r="I8" s="12">
        <v>1521</v>
      </c>
      <c r="J8" s="12">
        <v>1501</v>
      </c>
      <c r="K8" s="12">
        <v>1524</v>
      </c>
      <c r="L8" s="12">
        <v>1550</v>
      </c>
      <c r="M8" s="11">
        <v>1651</v>
      </c>
      <c r="N8" s="17">
        <v>1613.8</v>
      </c>
      <c r="O8" s="17">
        <v>1634.70909090909</v>
      </c>
      <c r="P8" s="17">
        <v>1655.6181818181799</v>
      </c>
      <c r="Q8" s="17">
        <v>1676.52727272727</v>
      </c>
      <c r="R8" s="17">
        <v>1697.4363636363601</v>
      </c>
      <c r="S8" s="17">
        <v>1718.3454545454499</v>
      </c>
    </row>
    <row r="9" spans="1:19" x14ac:dyDescent="0.25">
      <c r="A9">
        <v>1</v>
      </c>
      <c r="B9">
        <v>1</v>
      </c>
      <c r="C9">
        <v>2</v>
      </c>
      <c r="D9" s="12">
        <v>857</v>
      </c>
      <c r="E9" s="12">
        <v>875</v>
      </c>
      <c r="F9" s="12">
        <v>972</v>
      </c>
      <c r="G9" s="12">
        <v>1039</v>
      </c>
      <c r="H9" s="12">
        <v>1111</v>
      </c>
      <c r="I9" s="12">
        <v>1150</v>
      </c>
      <c r="J9" s="12">
        <v>1262</v>
      </c>
      <c r="K9" s="12">
        <v>1266</v>
      </c>
      <c r="L9" s="12">
        <v>1462</v>
      </c>
      <c r="M9" s="11">
        <v>1500</v>
      </c>
      <c r="N9" s="17">
        <v>1551.86666666667</v>
      </c>
      <c r="O9" s="17">
        <v>1625.0424242424201</v>
      </c>
      <c r="P9" s="17">
        <v>1698.21818181818</v>
      </c>
      <c r="Q9" s="17">
        <v>1771.3939393939399</v>
      </c>
      <c r="R9" s="17">
        <v>1844.5696969697001</v>
      </c>
      <c r="S9" s="17">
        <v>1917.74545454545</v>
      </c>
    </row>
    <row r="10" spans="1:19" x14ac:dyDescent="0.25">
      <c r="A10">
        <v>1</v>
      </c>
      <c r="B10">
        <v>1</v>
      </c>
      <c r="C10">
        <v>3</v>
      </c>
      <c r="D10" s="12">
        <v>559</v>
      </c>
      <c r="E10" s="12">
        <v>585</v>
      </c>
      <c r="F10" s="12">
        <v>684</v>
      </c>
      <c r="G10" s="12">
        <v>707</v>
      </c>
      <c r="H10" s="12">
        <v>808</v>
      </c>
      <c r="I10" s="12">
        <v>776</v>
      </c>
      <c r="J10" s="12">
        <v>892</v>
      </c>
      <c r="K10" s="12">
        <v>909</v>
      </c>
      <c r="L10" s="12">
        <v>1007</v>
      </c>
      <c r="M10" s="11">
        <v>1185</v>
      </c>
      <c r="N10" s="17">
        <v>1152.4000000000001</v>
      </c>
      <c r="O10" s="17">
        <v>1214.4363636363601</v>
      </c>
      <c r="P10" s="17">
        <v>1276.47272727273</v>
      </c>
      <c r="Q10" s="17">
        <v>1338.50909090909</v>
      </c>
      <c r="R10" s="17">
        <v>1400.54545454545</v>
      </c>
      <c r="S10" s="17">
        <v>1462.5818181818199</v>
      </c>
    </row>
    <row r="11" spans="1:19" x14ac:dyDescent="0.25">
      <c r="A11">
        <v>1</v>
      </c>
      <c r="B11">
        <v>1</v>
      </c>
      <c r="C11">
        <v>4</v>
      </c>
      <c r="D11" s="12">
        <v>321</v>
      </c>
      <c r="E11" s="12">
        <v>334</v>
      </c>
      <c r="F11" s="12">
        <v>339</v>
      </c>
      <c r="G11" s="12">
        <v>335</v>
      </c>
      <c r="H11" s="12">
        <v>386</v>
      </c>
      <c r="I11" s="12">
        <v>404</v>
      </c>
      <c r="J11" s="12">
        <v>435</v>
      </c>
      <c r="K11" s="12">
        <v>512</v>
      </c>
      <c r="L11" s="12">
        <v>502</v>
      </c>
      <c r="M11" s="11">
        <v>583</v>
      </c>
      <c r="N11" s="17">
        <v>572.33333333333303</v>
      </c>
      <c r="O11" s="17">
        <v>600.92121212121197</v>
      </c>
      <c r="P11" s="17">
        <v>629.50909090909101</v>
      </c>
      <c r="Q11" s="17">
        <v>658.09696969696904</v>
      </c>
      <c r="R11" s="17">
        <v>686.684848484849</v>
      </c>
      <c r="S11" s="17">
        <v>715.27272727272702</v>
      </c>
    </row>
    <row r="12" spans="1:19" x14ac:dyDescent="0.25">
      <c r="A12">
        <v>1</v>
      </c>
      <c r="B12">
        <v>1</v>
      </c>
      <c r="C12">
        <v>5</v>
      </c>
      <c r="D12" s="12">
        <v>80</v>
      </c>
      <c r="E12" s="12">
        <v>83</v>
      </c>
      <c r="F12" s="12">
        <v>99</v>
      </c>
      <c r="G12" s="12">
        <v>110</v>
      </c>
      <c r="H12" s="12">
        <v>102</v>
      </c>
      <c r="I12" s="12">
        <v>94</v>
      </c>
      <c r="J12" s="12">
        <v>109</v>
      </c>
      <c r="K12" s="12">
        <v>116</v>
      </c>
      <c r="L12" s="12">
        <v>128</v>
      </c>
      <c r="M12" s="11">
        <v>147</v>
      </c>
      <c r="N12" s="17">
        <v>139.86666666666699</v>
      </c>
      <c r="O12" s="17">
        <v>145.87878787878799</v>
      </c>
      <c r="P12" s="17">
        <v>151.89090909090899</v>
      </c>
      <c r="Q12" s="17">
        <v>157.90303030302999</v>
      </c>
      <c r="R12" s="17">
        <v>163.91515151515199</v>
      </c>
      <c r="S12" s="17">
        <v>169.92727272727299</v>
      </c>
    </row>
    <row r="13" spans="1:19" x14ac:dyDescent="0.25">
      <c r="A13">
        <v>0</v>
      </c>
      <c r="B13">
        <v>0</v>
      </c>
      <c r="C13">
        <v>1</v>
      </c>
      <c r="D13" s="12">
        <v>36585.298697050646</v>
      </c>
      <c r="E13" s="12">
        <v>35224.972222222219</v>
      </c>
      <c r="F13" s="12">
        <v>33560.092485549132</v>
      </c>
      <c r="G13" s="12">
        <v>31357.77530290938</v>
      </c>
      <c r="H13" s="12">
        <v>30009.211045364889</v>
      </c>
      <c r="I13" s="12">
        <v>27273.525423728814</v>
      </c>
      <c r="J13" s="12">
        <v>25680.151107251411</v>
      </c>
      <c r="K13" s="12">
        <v>24197.7</v>
      </c>
      <c r="L13" s="12">
        <v>21945.698504329575</v>
      </c>
      <c r="M13" s="11">
        <v>20979</v>
      </c>
      <c r="N13" s="17">
        <v>18681.604981005199</v>
      </c>
      <c r="O13" s="17">
        <v>16863.470890489702</v>
      </c>
      <c r="P13" s="17">
        <v>15045.3367999742</v>
      </c>
      <c r="Q13" s="17">
        <v>13227.202709458699</v>
      </c>
      <c r="R13" s="17">
        <v>11409.0686189432</v>
      </c>
      <c r="S13" s="17">
        <v>9590.9345284277206</v>
      </c>
    </row>
    <row r="14" spans="1:19" x14ac:dyDescent="0.25">
      <c r="A14">
        <v>0</v>
      </c>
      <c r="B14">
        <v>0</v>
      </c>
      <c r="C14">
        <v>2</v>
      </c>
      <c r="D14" s="12">
        <v>59242.017793594299</v>
      </c>
      <c r="E14" s="12">
        <v>57449.912891986052</v>
      </c>
      <c r="F14" s="12">
        <v>58223.273356401383</v>
      </c>
      <c r="G14" s="12">
        <v>56585.369337979108</v>
      </c>
      <c r="H14" s="12">
        <v>56662.896551724138</v>
      </c>
      <c r="I14" s="12">
        <v>54148.54054054054</v>
      </c>
      <c r="J14" s="12">
        <v>52338.443708609273</v>
      </c>
      <c r="K14" s="12">
        <v>50710.548387096773</v>
      </c>
      <c r="L14" s="12">
        <v>47878.375</v>
      </c>
      <c r="M14" s="11">
        <v>49445.948012232402</v>
      </c>
      <c r="N14" s="17">
        <v>47335.727523950598</v>
      </c>
      <c r="O14" s="17">
        <v>46075.217517756799</v>
      </c>
      <c r="P14" s="17">
        <v>44814.707511563</v>
      </c>
      <c r="Q14" s="17">
        <v>43554.1975053692</v>
      </c>
      <c r="R14" s="17">
        <v>42293.687499175401</v>
      </c>
      <c r="S14" s="17">
        <v>41033.177492981602</v>
      </c>
    </row>
    <row r="15" spans="1:19" x14ac:dyDescent="0.25">
      <c r="A15">
        <v>0</v>
      </c>
      <c r="B15">
        <v>0</v>
      </c>
      <c r="C15">
        <v>3</v>
      </c>
      <c r="D15" s="12">
        <v>64169.497109826589</v>
      </c>
      <c r="E15" s="12">
        <v>65094.878962536008</v>
      </c>
      <c r="F15" s="12">
        <v>67335.862068965522</v>
      </c>
      <c r="G15" s="12">
        <v>68043.489971346717</v>
      </c>
      <c r="H15" s="12">
        <v>69790.816901408456</v>
      </c>
      <c r="I15" s="12">
        <v>66719.742382271477</v>
      </c>
      <c r="J15" s="12">
        <v>66494.068493150698</v>
      </c>
      <c r="K15" s="12">
        <v>66167.788617886195</v>
      </c>
      <c r="L15" s="12">
        <v>64466.947368421061</v>
      </c>
      <c r="M15" s="11">
        <v>69302.690721649502</v>
      </c>
      <c r="N15" s="17">
        <v>67700.0287643622</v>
      </c>
      <c r="O15" s="17">
        <v>67871.201583383299</v>
      </c>
      <c r="P15" s="17">
        <v>68042.374402404399</v>
      </c>
      <c r="Q15" s="17">
        <v>68213.547221425499</v>
      </c>
      <c r="R15" s="17">
        <v>68384.720040446598</v>
      </c>
      <c r="S15" s="17">
        <v>68555.892859467698</v>
      </c>
    </row>
    <row r="16" spans="1:19" x14ac:dyDescent="0.25">
      <c r="A16">
        <v>0</v>
      </c>
      <c r="B16">
        <v>0</v>
      </c>
      <c r="C16">
        <v>4</v>
      </c>
      <c r="D16" s="12">
        <v>31995.033816425119</v>
      </c>
      <c r="E16" s="12">
        <v>31082.148681055154</v>
      </c>
      <c r="F16" s="12">
        <v>31399.513189448437</v>
      </c>
      <c r="G16" s="12">
        <v>31285.254156769592</v>
      </c>
      <c r="H16" s="12">
        <v>32500.857819905217</v>
      </c>
      <c r="I16" s="12">
        <v>32668.121212121212</v>
      </c>
      <c r="J16" s="12">
        <v>32732.333333333332</v>
      </c>
      <c r="K16" s="12">
        <v>33292.823129251694</v>
      </c>
      <c r="L16" s="12">
        <v>32566.374449339204</v>
      </c>
      <c r="M16" s="11">
        <v>35586</v>
      </c>
      <c r="N16" s="17">
        <v>34400.290200467804</v>
      </c>
      <c r="O16" s="17">
        <v>34743.825513504598</v>
      </c>
      <c r="P16" s="17">
        <v>35087.360826541502</v>
      </c>
      <c r="Q16" s="17">
        <v>35430.896139578399</v>
      </c>
      <c r="R16" s="17">
        <v>35774.431452615303</v>
      </c>
      <c r="S16" s="17">
        <v>36117.9667656522</v>
      </c>
    </row>
    <row r="17" spans="1:19" x14ac:dyDescent="0.25">
      <c r="A17">
        <v>0</v>
      </c>
      <c r="B17">
        <v>0</v>
      </c>
      <c r="C17">
        <v>5</v>
      </c>
      <c r="D17" s="12">
        <v>6524.8483033932125</v>
      </c>
      <c r="E17" s="12">
        <v>6434.1257367387034</v>
      </c>
      <c r="F17" s="12">
        <v>6181.3243243243251</v>
      </c>
      <c r="G17" s="12">
        <v>6052.8352490421457</v>
      </c>
      <c r="H17" s="12">
        <v>6075.8022598870048</v>
      </c>
      <c r="I17" s="12">
        <v>5821.4898710865546</v>
      </c>
      <c r="J17" s="12">
        <v>5863.5830258302567</v>
      </c>
      <c r="K17" s="12">
        <v>5874.545454545454</v>
      </c>
      <c r="L17" s="12">
        <v>5569.5398230088495</v>
      </c>
      <c r="M17" s="11">
        <v>6035.9409660107349</v>
      </c>
      <c r="N17" s="17">
        <v>5616.4624733906703</v>
      </c>
      <c r="O17" s="17">
        <v>5538.8368319368401</v>
      </c>
      <c r="P17" s="17">
        <v>5461.2111904830099</v>
      </c>
      <c r="Q17" s="17">
        <v>5383.5855490291797</v>
      </c>
      <c r="R17" s="17">
        <v>5305.9599075753504</v>
      </c>
      <c r="S17" s="17">
        <v>5228.3342661215202</v>
      </c>
    </row>
    <row r="18" spans="1:19" x14ac:dyDescent="0.25">
      <c r="A18">
        <v>0</v>
      </c>
      <c r="B18">
        <v>1</v>
      </c>
      <c r="C18">
        <v>1</v>
      </c>
      <c r="D18" s="12">
        <v>4905.5995316159242</v>
      </c>
      <c r="E18" s="12">
        <v>4935.5098870056499</v>
      </c>
      <c r="F18" s="12">
        <v>4764.4333920187792</v>
      </c>
      <c r="G18" s="12">
        <v>4802.7603405818281</v>
      </c>
      <c r="H18" s="12">
        <v>4746.0727447140162</v>
      </c>
      <c r="I18" s="12">
        <v>4624.6876456876462</v>
      </c>
      <c r="J18" s="12">
        <v>4472.3166740834558</v>
      </c>
      <c r="K18" s="12">
        <v>4567</v>
      </c>
      <c r="L18" s="12">
        <v>4301.3193164035256</v>
      </c>
      <c r="M18" s="11">
        <v>4473</v>
      </c>
      <c r="N18" s="17">
        <v>4311.5161919653001</v>
      </c>
      <c r="O18" s="17">
        <v>4248.2882353751502</v>
      </c>
      <c r="P18" s="17">
        <v>4185.0602787850103</v>
      </c>
      <c r="Q18" s="17">
        <v>4121.8323221948704</v>
      </c>
      <c r="R18" s="17">
        <v>4058.60436560472</v>
      </c>
      <c r="S18" s="17">
        <v>3995.3764090145801</v>
      </c>
    </row>
    <row r="19" spans="1:19" x14ac:dyDescent="0.25">
      <c r="A19">
        <v>0</v>
      </c>
      <c r="B19">
        <v>1</v>
      </c>
      <c r="C19">
        <v>2</v>
      </c>
      <c r="D19" s="12">
        <v>2203.7142857142858</v>
      </c>
      <c r="E19" s="12">
        <v>2205.9859154929577</v>
      </c>
      <c r="F19" s="12">
        <v>2379.7241379310344</v>
      </c>
      <c r="G19" s="12">
        <v>2459.3164983164984</v>
      </c>
      <c r="H19" s="12">
        <v>2642.3783783783783</v>
      </c>
      <c r="I19" s="12">
        <v>2670.5980066445186</v>
      </c>
      <c r="J19" s="12">
        <v>2669.4641744548285</v>
      </c>
      <c r="K19" s="12">
        <v>2804.7395498392284</v>
      </c>
      <c r="L19" s="12">
        <v>2825.3900293255138</v>
      </c>
      <c r="M19" s="11">
        <v>3073.1707317073174</v>
      </c>
      <c r="N19" s="17">
        <v>3091.6040550133598</v>
      </c>
      <c r="O19" s="17">
        <v>3182.1778521466199</v>
      </c>
      <c r="P19" s="17">
        <v>3272.75164927988</v>
      </c>
      <c r="Q19" s="17">
        <v>3363.3254464131301</v>
      </c>
      <c r="R19" s="17">
        <v>3453.8992435463902</v>
      </c>
      <c r="S19" s="17">
        <v>3544.4730406796398</v>
      </c>
    </row>
    <row r="20" spans="1:19" x14ac:dyDescent="0.25">
      <c r="A20">
        <v>0</v>
      </c>
      <c r="B20">
        <v>1</v>
      </c>
      <c r="C20">
        <v>3</v>
      </c>
      <c r="D20" s="12">
        <v>1238.427652733119</v>
      </c>
      <c r="E20" s="12">
        <v>1198.5365853658536</v>
      </c>
      <c r="F20" s="12">
        <v>1321.8651026392961</v>
      </c>
      <c r="G20" s="12">
        <v>1428.9516616314199</v>
      </c>
      <c r="H20" s="12">
        <v>1554.5730994152043</v>
      </c>
      <c r="I20" s="12">
        <v>1519.8579881656801</v>
      </c>
      <c r="J20" s="12">
        <v>1606.5994397759102</v>
      </c>
      <c r="K20" s="12">
        <v>1725.7826086956525</v>
      </c>
      <c r="L20" s="12">
        <v>1714.6216216216217</v>
      </c>
      <c r="M20" s="11">
        <v>1861.2724935732649</v>
      </c>
      <c r="N20" s="17">
        <v>1908.2493111889501</v>
      </c>
      <c r="O20" s="17">
        <v>1979.3766722484499</v>
      </c>
      <c r="P20" s="17">
        <v>2050.5040333079501</v>
      </c>
      <c r="Q20" s="17">
        <v>2121.63139436745</v>
      </c>
      <c r="R20" s="17">
        <v>2192.7587554269498</v>
      </c>
      <c r="S20" s="17">
        <v>2263.8861164864402</v>
      </c>
    </row>
    <row r="21" spans="1:19" x14ac:dyDescent="0.25">
      <c r="A21">
        <v>0</v>
      </c>
      <c r="B21">
        <v>1</v>
      </c>
      <c r="C21">
        <v>4</v>
      </c>
      <c r="D21" s="12">
        <v>565.7403314917126</v>
      </c>
      <c r="E21" s="12">
        <v>604.20224719101122</v>
      </c>
      <c r="F21" s="12">
        <v>594.88429752066122</v>
      </c>
      <c r="G21" s="12">
        <v>582.80821917808225</v>
      </c>
      <c r="H21" s="12">
        <v>646.08556149732613</v>
      </c>
      <c r="I21" s="12">
        <v>656.36745406824139</v>
      </c>
      <c r="J21" s="12">
        <v>655.22556390977434</v>
      </c>
      <c r="K21" s="12">
        <v>667.72350230414759</v>
      </c>
      <c r="L21" s="12">
        <v>753</v>
      </c>
      <c r="M21" s="11">
        <v>788.76470588235281</v>
      </c>
      <c r="N21" s="17">
        <v>772.83130796640103</v>
      </c>
      <c r="O21" s="17">
        <v>794.895147904959</v>
      </c>
      <c r="P21" s="17">
        <v>816.958987843518</v>
      </c>
      <c r="Q21" s="17">
        <v>839.02282778207598</v>
      </c>
      <c r="R21" s="17">
        <v>861.08666772063395</v>
      </c>
      <c r="S21" s="17">
        <v>883.15050765919204</v>
      </c>
    </row>
    <row r="22" spans="1:19" x14ac:dyDescent="0.25">
      <c r="A22">
        <v>0</v>
      </c>
      <c r="B22">
        <v>1</v>
      </c>
      <c r="C22">
        <v>5</v>
      </c>
      <c r="D22" s="12">
        <v>127.79220779220778</v>
      </c>
      <c r="E22" s="12">
        <v>161.83775811209438</v>
      </c>
      <c r="F22" s="12">
        <v>144.24324324324326</v>
      </c>
      <c r="G22" s="12">
        <v>118.21576763485479</v>
      </c>
      <c r="H22" s="12">
        <v>142.01913875598089</v>
      </c>
      <c r="I22" s="12">
        <v>135.82885085574571</v>
      </c>
      <c r="J22" s="12">
        <v>149.2938388625592</v>
      </c>
      <c r="K22" s="12">
        <v>151.89838337182451</v>
      </c>
      <c r="L22" s="12">
        <v>152.7017543859649</v>
      </c>
      <c r="M22" s="11">
        <v>169.81034482758622</v>
      </c>
      <c r="N22" s="17">
        <v>160.015156572916</v>
      </c>
      <c r="O22" s="17">
        <v>162.678979807226</v>
      </c>
      <c r="P22" s="17">
        <v>165.342803041537</v>
      </c>
      <c r="Q22" s="17">
        <v>168.00662627584799</v>
      </c>
      <c r="R22" s="17">
        <v>170.67044951015899</v>
      </c>
      <c r="S22" s="17">
        <v>173.33427274447001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3" sqref="F3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1108</v>
      </c>
      <c r="E2">
        <f>D2/0.179</f>
        <v>6189.9441340782123</v>
      </c>
      <c r="F2">
        <f>D2/E2</f>
        <v>0.17899999999999999</v>
      </c>
      <c r="G2">
        <f>1-F2</f>
        <v>0.82099999999999995</v>
      </c>
    </row>
    <row r="3" spans="1:7" x14ac:dyDescent="0.25">
      <c r="A3">
        <v>1</v>
      </c>
      <c r="B3">
        <v>0</v>
      </c>
      <c r="C3">
        <v>2</v>
      </c>
      <c r="D3">
        <v>7893</v>
      </c>
      <c r="E3">
        <f>D3/0.231</f>
        <v>34168.831168831166</v>
      </c>
      <c r="F3">
        <f t="shared" ref="F3:F13" si="0">D3/E3</f>
        <v>0.23100000000000001</v>
      </c>
      <c r="G3">
        <f t="shared" ref="G3:G13" si="1">1-F3</f>
        <v>0.76900000000000002</v>
      </c>
    </row>
    <row r="4" spans="1:7" x14ac:dyDescent="0.25">
      <c r="A4">
        <v>1</v>
      </c>
      <c r="B4">
        <v>0</v>
      </c>
      <c r="C4">
        <v>3</v>
      </c>
      <c r="D4">
        <v>22777</v>
      </c>
      <c r="E4">
        <f>D4/0.287</f>
        <v>79362.369337979108</v>
      </c>
      <c r="F4">
        <f t="shared" si="0"/>
        <v>0.28699999999999998</v>
      </c>
      <c r="G4">
        <f t="shared" si="1"/>
        <v>0.71300000000000008</v>
      </c>
    </row>
    <row r="5" spans="1:7" x14ac:dyDescent="0.25">
      <c r="A5">
        <v>1</v>
      </c>
      <c r="B5">
        <v>0</v>
      </c>
      <c r="C5">
        <v>4</v>
      </c>
      <c r="D5">
        <v>36478</v>
      </c>
      <c r="E5">
        <f>D5/0.349</f>
        <v>104521.48997134672</v>
      </c>
      <c r="F5">
        <f t="shared" si="0"/>
        <v>0.34899999999999998</v>
      </c>
      <c r="G5">
        <f t="shared" si="1"/>
        <v>0.65100000000000002</v>
      </c>
    </row>
    <row r="6" spans="1:7" x14ac:dyDescent="0.25">
      <c r="A6">
        <v>1</v>
      </c>
      <c r="B6">
        <v>0</v>
      </c>
      <c r="C6">
        <v>5</v>
      </c>
      <c r="D6">
        <v>22748</v>
      </c>
      <c r="E6">
        <f>D6/0.421</f>
        <v>54033.254156769595</v>
      </c>
      <c r="F6">
        <f t="shared" si="0"/>
        <v>0.42099999999999999</v>
      </c>
      <c r="G6">
        <f t="shared" si="1"/>
        <v>0.57899999999999996</v>
      </c>
    </row>
    <row r="7" spans="1:7" x14ac:dyDescent="0.25">
      <c r="A7">
        <v>1</v>
      </c>
      <c r="B7">
        <v>0</v>
      </c>
      <c r="C7">
        <v>6</v>
      </c>
      <c r="D7">
        <v>6610</v>
      </c>
      <c r="E7">
        <f>D7/0.522</f>
        <v>12662.835249042146</v>
      </c>
      <c r="F7">
        <f t="shared" si="0"/>
        <v>0.52200000000000002</v>
      </c>
      <c r="G7">
        <f t="shared" si="1"/>
        <v>0.47799999999999998</v>
      </c>
    </row>
    <row r="8" spans="1:7" x14ac:dyDescent="0.25">
      <c r="A8">
        <v>1</v>
      </c>
      <c r="B8">
        <v>1</v>
      </c>
      <c r="C8">
        <v>1</v>
      </c>
      <c r="D8">
        <v>387</v>
      </c>
      <c r="E8">
        <f>D8/0.194</f>
        <v>1994.8453608247421</v>
      </c>
      <c r="F8">
        <f t="shared" si="0"/>
        <v>0.19400000000000001</v>
      </c>
      <c r="G8">
        <f t="shared" si="1"/>
        <v>0.80600000000000005</v>
      </c>
    </row>
    <row r="9" spans="1:7" x14ac:dyDescent="0.25">
      <c r="A9">
        <v>1</v>
      </c>
      <c r="B9">
        <v>1</v>
      </c>
      <c r="C9">
        <v>2</v>
      </c>
      <c r="D9">
        <v>1048</v>
      </c>
      <c r="E9">
        <f>D9/0.247</f>
        <v>4242.9149797570853</v>
      </c>
      <c r="F9">
        <f>D9/E9</f>
        <v>0.24699999999999997</v>
      </c>
      <c r="G9">
        <f t="shared" si="1"/>
        <v>0.753</v>
      </c>
    </row>
    <row r="10" spans="1:7" x14ac:dyDescent="0.25">
      <c r="A10">
        <v>1</v>
      </c>
      <c r="B10">
        <v>1</v>
      </c>
      <c r="C10">
        <v>3</v>
      </c>
      <c r="D10">
        <v>1039</v>
      </c>
      <c r="E10">
        <f>D10/0.297</f>
        <v>3498.3164983164984</v>
      </c>
      <c r="F10">
        <f t="shared" si="0"/>
        <v>0.29699999999999999</v>
      </c>
      <c r="G10">
        <f t="shared" si="1"/>
        <v>0.70300000000000007</v>
      </c>
    </row>
    <row r="11" spans="1:7" x14ac:dyDescent="0.25">
      <c r="A11">
        <v>1</v>
      </c>
      <c r="B11">
        <v>1</v>
      </c>
      <c r="C11">
        <v>4</v>
      </c>
      <c r="D11">
        <v>707</v>
      </c>
      <c r="E11">
        <f>D11/0.331</f>
        <v>2135.9516616314199</v>
      </c>
      <c r="F11">
        <f t="shared" si="0"/>
        <v>0.33100000000000002</v>
      </c>
      <c r="G11">
        <f t="shared" si="1"/>
        <v>0.66900000000000004</v>
      </c>
    </row>
    <row r="12" spans="1:7" x14ac:dyDescent="0.25">
      <c r="A12">
        <v>1</v>
      </c>
      <c r="B12">
        <v>1</v>
      </c>
      <c r="C12">
        <v>5</v>
      </c>
      <c r="D12">
        <v>335</v>
      </c>
      <c r="E12">
        <f>D12/0.365</f>
        <v>917.80821917808225</v>
      </c>
      <c r="F12">
        <f t="shared" si="0"/>
        <v>0.36499999999999999</v>
      </c>
      <c r="G12">
        <f t="shared" si="1"/>
        <v>0.63500000000000001</v>
      </c>
    </row>
    <row r="13" spans="1:7" x14ac:dyDescent="0.25">
      <c r="A13">
        <v>1</v>
      </c>
      <c r="B13">
        <v>1</v>
      </c>
      <c r="C13">
        <v>6</v>
      </c>
      <c r="D13">
        <v>110</v>
      </c>
      <c r="E13">
        <f>D13/0.482</f>
        <v>228.21576763485479</v>
      </c>
      <c r="F13">
        <f t="shared" si="0"/>
        <v>0.48199999999999998</v>
      </c>
      <c r="G13">
        <f t="shared" si="1"/>
        <v>0.51800000000000002</v>
      </c>
    </row>
    <row r="14" spans="1:7" x14ac:dyDescent="0.25">
      <c r="A14">
        <v>0</v>
      </c>
      <c r="B14">
        <v>0</v>
      </c>
      <c r="C14">
        <v>1</v>
      </c>
      <c r="D14" s="1">
        <f>E2*G2</f>
        <v>5081.9441340782123</v>
      </c>
    </row>
    <row r="15" spans="1:7" x14ac:dyDescent="0.25">
      <c r="A15">
        <v>0</v>
      </c>
      <c r="B15">
        <v>0</v>
      </c>
      <c r="C15">
        <v>2</v>
      </c>
      <c r="D15" s="1">
        <f t="shared" ref="D15:D25" si="2">E3*G3</f>
        <v>26275.831168831166</v>
      </c>
    </row>
    <row r="16" spans="1:7" x14ac:dyDescent="0.25">
      <c r="A16">
        <v>0</v>
      </c>
      <c r="B16">
        <v>0</v>
      </c>
      <c r="C16">
        <v>3</v>
      </c>
      <c r="D16" s="1">
        <f t="shared" si="2"/>
        <v>56585.369337979108</v>
      </c>
    </row>
    <row r="17" spans="1:4" x14ac:dyDescent="0.25">
      <c r="A17">
        <v>0</v>
      </c>
      <c r="B17">
        <v>0</v>
      </c>
      <c r="C17">
        <v>4</v>
      </c>
      <c r="D17" s="1">
        <f t="shared" si="2"/>
        <v>68043.489971346717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31285.254156769592</v>
      </c>
    </row>
    <row r="19" spans="1:4" x14ac:dyDescent="0.25">
      <c r="A19">
        <v>0</v>
      </c>
      <c r="B19">
        <v>0</v>
      </c>
      <c r="C19">
        <v>6</v>
      </c>
      <c r="D19" s="1">
        <f t="shared" si="2"/>
        <v>6052.8352490421457</v>
      </c>
    </row>
    <row r="20" spans="1:4" x14ac:dyDescent="0.25">
      <c r="A20">
        <v>0</v>
      </c>
      <c r="B20">
        <v>1</v>
      </c>
      <c r="C20">
        <v>1</v>
      </c>
      <c r="D20" s="1">
        <f t="shared" si="2"/>
        <v>1607.8453608247423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3194.9149797570853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2459.3164983164984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1428.9516616314199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582.80821917808225</v>
      </c>
    </row>
    <row r="25" spans="1:4" x14ac:dyDescent="0.25">
      <c r="A25">
        <v>0</v>
      </c>
      <c r="B25">
        <v>1</v>
      </c>
      <c r="C25">
        <v>6</v>
      </c>
      <c r="D25" s="1">
        <f t="shared" si="2"/>
        <v>118.21576763485479</v>
      </c>
    </row>
    <row r="26" spans="1:4" x14ac:dyDescent="0.25">
      <c r="D26" s="1">
        <f>SUM(D2:D25)</f>
        <v>303956.77650538954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" sqref="F2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1247</v>
      </c>
      <c r="E2">
        <v>17.3</v>
      </c>
      <c r="F2">
        <f>D2/E2*100</f>
        <v>7208.092485549133</v>
      </c>
      <c r="G2">
        <f>100-E2</f>
        <v>82.7</v>
      </c>
    </row>
    <row r="3" spans="1:7" x14ac:dyDescent="0.25">
      <c r="A3">
        <v>1</v>
      </c>
      <c r="B3">
        <v>0</v>
      </c>
      <c r="C3">
        <v>2</v>
      </c>
      <c r="D3">
        <v>8151</v>
      </c>
      <c r="E3">
        <v>22.8</v>
      </c>
      <c r="F3">
        <f t="shared" ref="F3:F13" si="0">D3/E3*100</f>
        <v>35750</v>
      </c>
      <c r="G3">
        <f t="shared" ref="G3:G13" si="1">100-E3</f>
        <v>77.2</v>
      </c>
    </row>
    <row r="4" spans="1:7" x14ac:dyDescent="0.25">
      <c r="A4">
        <v>1</v>
      </c>
      <c r="B4">
        <v>0</v>
      </c>
      <c r="C4">
        <v>3</v>
      </c>
      <c r="D4">
        <v>23666</v>
      </c>
      <c r="E4">
        <v>28.9</v>
      </c>
      <c r="F4">
        <f t="shared" si="0"/>
        <v>81889.273356401391</v>
      </c>
      <c r="G4">
        <f t="shared" si="1"/>
        <v>71.099999999999994</v>
      </c>
    </row>
    <row r="5" spans="1:7" x14ac:dyDescent="0.25">
      <c r="A5">
        <v>1</v>
      </c>
      <c r="B5">
        <v>0</v>
      </c>
      <c r="C5">
        <v>4</v>
      </c>
      <c r="D5">
        <v>35940</v>
      </c>
      <c r="E5">
        <v>34.799999999999997</v>
      </c>
      <c r="F5">
        <f t="shared" si="0"/>
        <v>103275.86206896554</v>
      </c>
      <c r="G5">
        <f t="shared" si="1"/>
        <v>65.2</v>
      </c>
    </row>
    <row r="6" spans="1:7" x14ac:dyDescent="0.25">
      <c r="A6">
        <v>1</v>
      </c>
      <c r="B6">
        <v>0</v>
      </c>
      <c r="C6">
        <v>5</v>
      </c>
      <c r="D6">
        <v>22459</v>
      </c>
      <c r="E6">
        <v>41.7</v>
      </c>
      <c r="F6">
        <f t="shared" si="0"/>
        <v>53858.513189448437</v>
      </c>
      <c r="G6">
        <f t="shared" si="1"/>
        <v>58.3</v>
      </c>
    </row>
    <row r="7" spans="1:7" x14ac:dyDescent="0.25">
      <c r="A7">
        <v>1</v>
      </c>
      <c r="B7">
        <v>0</v>
      </c>
      <c r="C7">
        <v>6</v>
      </c>
      <c r="D7">
        <v>6643</v>
      </c>
      <c r="E7">
        <v>51.8</v>
      </c>
      <c r="F7">
        <f t="shared" si="0"/>
        <v>12824.324324324325</v>
      </c>
      <c r="G7">
        <f t="shared" si="1"/>
        <v>48.2</v>
      </c>
    </row>
    <row r="8" spans="1:7" x14ac:dyDescent="0.25">
      <c r="A8">
        <v>1</v>
      </c>
      <c r="B8">
        <v>1</v>
      </c>
      <c r="C8">
        <v>1</v>
      </c>
      <c r="D8">
        <v>451</v>
      </c>
      <c r="E8">
        <v>21.3</v>
      </c>
      <c r="F8">
        <f t="shared" si="0"/>
        <v>2117.3708920187792</v>
      </c>
      <c r="G8">
        <f t="shared" si="1"/>
        <v>78.7</v>
      </c>
    </row>
    <row r="9" spans="1:7" x14ac:dyDescent="0.25">
      <c r="A9">
        <v>1</v>
      </c>
      <c r="B9">
        <v>1</v>
      </c>
      <c r="C9">
        <v>2</v>
      </c>
      <c r="D9">
        <v>1066</v>
      </c>
      <c r="E9">
        <v>25.6</v>
      </c>
      <c r="F9">
        <f t="shared" si="0"/>
        <v>4164.0625</v>
      </c>
      <c r="G9">
        <f t="shared" si="1"/>
        <v>74.400000000000006</v>
      </c>
    </row>
    <row r="10" spans="1:7" x14ac:dyDescent="0.25">
      <c r="A10">
        <v>1</v>
      </c>
      <c r="B10">
        <v>1</v>
      </c>
      <c r="C10">
        <v>3</v>
      </c>
      <c r="D10">
        <v>972</v>
      </c>
      <c r="E10">
        <v>29</v>
      </c>
      <c r="F10">
        <f t="shared" si="0"/>
        <v>3351.724137931034</v>
      </c>
      <c r="G10">
        <f t="shared" si="1"/>
        <v>71</v>
      </c>
    </row>
    <row r="11" spans="1:7" x14ac:dyDescent="0.25">
      <c r="A11">
        <v>1</v>
      </c>
      <c r="B11">
        <v>1</v>
      </c>
      <c r="C11">
        <v>4</v>
      </c>
      <c r="D11">
        <v>684</v>
      </c>
      <c r="E11">
        <v>34.1</v>
      </c>
      <c r="F11">
        <f t="shared" si="0"/>
        <v>2005.8651026392961</v>
      </c>
      <c r="G11">
        <f t="shared" si="1"/>
        <v>65.900000000000006</v>
      </c>
    </row>
    <row r="12" spans="1:7" x14ac:dyDescent="0.25">
      <c r="A12">
        <v>1</v>
      </c>
      <c r="B12">
        <v>1</v>
      </c>
      <c r="C12">
        <v>5</v>
      </c>
      <c r="D12">
        <v>339</v>
      </c>
      <c r="E12">
        <v>36.299999999999997</v>
      </c>
      <c r="F12">
        <f t="shared" si="0"/>
        <v>933.88429752066122</v>
      </c>
      <c r="G12">
        <f t="shared" si="1"/>
        <v>63.7</v>
      </c>
    </row>
    <row r="13" spans="1:7" x14ac:dyDescent="0.25">
      <c r="A13">
        <v>1</v>
      </c>
      <c r="B13">
        <v>1</v>
      </c>
      <c r="C13">
        <v>6</v>
      </c>
      <c r="D13">
        <v>99</v>
      </c>
      <c r="E13">
        <v>40.700000000000003</v>
      </c>
      <c r="F13">
        <f t="shared" si="0"/>
        <v>243.24324324324326</v>
      </c>
      <c r="G13">
        <f t="shared" si="1"/>
        <v>59.3</v>
      </c>
    </row>
    <row r="14" spans="1:7" x14ac:dyDescent="0.25">
      <c r="A14">
        <v>0</v>
      </c>
      <c r="B14">
        <v>0</v>
      </c>
      <c r="C14">
        <v>1</v>
      </c>
      <c r="D14" s="1">
        <f>F2*G2/100</f>
        <v>5961.092485549133</v>
      </c>
    </row>
    <row r="15" spans="1:7" x14ac:dyDescent="0.25">
      <c r="A15">
        <v>0</v>
      </c>
      <c r="B15">
        <v>0</v>
      </c>
      <c r="C15">
        <v>2</v>
      </c>
      <c r="D15" s="1">
        <f t="shared" ref="D15:D25" si="2">F3*G3/100</f>
        <v>27599</v>
      </c>
    </row>
    <row r="16" spans="1:7" x14ac:dyDescent="0.25">
      <c r="A16">
        <v>0</v>
      </c>
      <c r="B16">
        <v>0</v>
      </c>
      <c r="C16">
        <v>3</v>
      </c>
      <c r="D16" s="1">
        <f t="shared" si="2"/>
        <v>58223.273356401383</v>
      </c>
    </row>
    <row r="17" spans="1:4" x14ac:dyDescent="0.25">
      <c r="A17">
        <v>0</v>
      </c>
      <c r="B17">
        <v>0</v>
      </c>
      <c r="C17">
        <v>4</v>
      </c>
      <c r="D17" s="1">
        <f t="shared" si="2"/>
        <v>67335.862068965522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31399.513189448437</v>
      </c>
    </row>
    <row r="19" spans="1:4" x14ac:dyDescent="0.25">
      <c r="A19">
        <v>0</v>
      </c>
      <c r="B19">
        <v>0</v>
      </c>
      <c r="C19">
        <v>6</v>
      </c>
      <c r="D19" s="1">
        <f t="shared" si="2"/>
        <v>6181.3243243243251</v>
      </c>
    </row>
    <row r="20" spans="1:4" x14ac:dyDescent="0.25">
      <c r="A20">
        <v>0</v>
      </c>
      <c r="B20">
        <v>1</v>
      </c>
      <c r="C20">
        <v>1</v>
      </c>
      <c r="D20" s="1">
        <f t="shared" si="2"/>
        <v>1666.3708920187792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3098.0625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2379.7241379310344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1321.8651026392961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594.88429752066122</v>
      </c>
    </row>
    <row r="25" spans="1:4" x14ac:dyDescent="0.25">
      <c r="A25">
        <v>0</v>
      </c>
      <c r="B25">
        <v>1</v>
      </c>
      <c r="C25">
        <v>6</v>
      </c>
      <c r="D25" s="1">
        <f t="shared" si="2"/>
        <v>144.24324324324326</v>
      </c>
    </row>
    <row r="26" spans="1:4" x14ac:dyDescent="0.25">
      <c r="D26" s="1">
        <f>SUM(D2:D25)</f>
        <v>307622.21559804183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4" sqref="D14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1435</v>
      </c>
      <c r="E2">
        <v>18</v>
      </c>
      <c r="F2">
        <f>D2/E2*100</f>
        <v>7972.2222222222226</v>
      </c>
      <c r="G2">
        <f>100-E2</f>
        <v>82</v>
      </c>
    </row>
    <row r="3" spans="1:7" x14ac:dyDescent="0.25">
      <c r="A3">
        <v>1</v>
      </c>
      <c r="B3">
        <v>0</v>
      </c>
      <c r="C3">
        <v>2</v>
      </c>
      <c r="D3">
        <v>8281</v>
      </c>
      <c r="E3">
        <v>22.4</v>
      </c>
      <c r="F3">
        <f>D3/E3*100</f>
        <v>36968.75</v>
      </c>
      <c r="G3">
        <f>100-E3</f>
        <v>77.599999999999994</v>
      </c>
    </row>
    <row r="4" spans="1:7" x14ac:dyDescent="0.25">
      <c r="A4">
        <v>1</v>
      </c>
      <c r="B4">
        <v>0</v>
      </c>
      <c r="C4">
        <v>3</v>
      </c>
      <c r="D4">
        <v>23125</v>
      </c>
      <c r="E4">
        <v>28.7</v>
      </c>
      <c r="F4">
        <f>D4/E4*100</f>
        <v>80574.912891986052</v>
      </c>
      <c r="G4">
        <f>100-E4</f>
        <v>71.3</v>
      </c>
    </row>
    <row r="5" spans="1:7" x14ac:dyDescent="0.25">
      <c r="A5">
        <v>1</v>
      </c>
      <c r="B5">
        <v>0</v>
      </c>
      <c r="C5">
        <v>4</v>
      </c>
      <c r="D5">
        <v>34591</v>
      </c>
      <c r="E5">
        <v>34.700000000000003</v>
      </c>
      <c r="F5">
        <f t="shared" ref="F5:F13" si="0">D5/E5*100</f>
        <v>99685.878962536008</v>
      </c>
      <c r="G5">
        <f t="shared" ref="G5:G13" si="1">100-E5</f>
        <v>65.3</v>
      </c>
    </row>
    <row r="6" spans="1:7" x14ac:dyDescent="0.25">
      <c r="A6">
        <v>1</v>
      </c>
      <c r="B6">
        <v>0</v>
      </c>
      <c r="C6">
        <v>5</v>
      </c>
      <c r="D6">
        <v>22232</v>
      </c>
      <c r="E6">
        <v>41.7</v>
      </c>
      <c r="F6">
        <f t="shared" si="0"/>
        <v>53314.148681055158</v>
      </c>
      <c r="G6">
        <f t="shared" si="1"/>
        <v>58.3</v>
      </c>
    </row>
    <row r="7" spans="1:7" x14ac:dyDescent="0.25">
      <c r="A7">
        <v>1</v>
      </c>
      <c r="B7">
        <v>0</v>
      </c>
      <c r="C7">
        <v>6</v>
      </c>
      <c r="D7">
        <v>6670</v>
      </c>
      <c r="E7">
        <v>50.9</v>
      </c>
      <c r="F7">
        <f t="shared" si="0"/>
        <v>13104.125736738702</v>
      </c>
      <c r="G7">
        <f t="shared" si="1"/>
        <v>49.1</v>
      </c>
    </row>
    <row r="8" spans="1:7" x14ac:dyDescent="0.25">
      <c r="A8">
        <v>1</v>
      </c>
      <c r="B8">
        <v>1</v>
      </c>
      <c r="C8">
        <v>1</v>
      </c>
      <c r="D8">
        <v>422</v>
      </c>
      <c r="E8">
        <v>19.2</v>
      </c>
      <c r="F8">
        <f>D8/E8*100</f>
        <v>2197.916666666667</v>
      </c>
      <c r="G8">
        <f>100-E8</f>
        <v>80.8</v>
      </c>
    </row>
    <row r="9" spans="1:7" x14ac:dyDescent="0.25">
      <c r="A9">
        <v>1</v>
      </c>
      <c r="B9">
        <v>1</v>
      </c>
      <c r="C9">
        <v>2</v>
      </c>
      <c r="D9">
        <v>976</v>
      </c>
      <c r="E9">
        <v>23.6</v>
      </c>
      <c r="F9">
        <f t="shared" si="0"/>
        <v>4135.593220338983</v>
      </c>
      <c r="G9">
        <f>100-E9</f>
        <v>76.400000000000006</v>
      </c>
    </row>
    <row r="10" spans="1:7" x14ac:dyDescent="0.25">
      <c r="A10">
        <v>1</v>
      </c>
      <c r="B10">
        <v>1</v>
      </c>
      <c r="C10">
        <v>3</v>
      </c>
      <c r="D10">
        <v>875</v>
      </c>
      <c r="E10">
        <v>28.4</v>
      </c>
      <c r="F10">
        <f t="shared" si="0"/>
        <v>3080.9859154929582</v>
      </c>
      <c r="G10">
        <f t="shared" si="1"/>
        <v>71.599999999999994</v>
      </c>
    </row>
    <row r="11" spans="1:7" x14ac:dyDescent="0.25">
      <c r="A11">
        <v>1</v>
      </c>
      <c r="B11">
        <v>1</v>
      </c>
      <c r="C11">
        <v>4</v>
      </c>
      <c r="D11">
        <v>585</v>
      </c>
      <c r="E11">
        <v>32.799999999999997</v>
      </c>
      <c r="F11">
        <f t="shared" si="0"/>
        <v>1783.5365853658536</v>
      </c>
      <c r="G11">
        <f t="shared" si="1"/>
        <v>67.2</v>
      </c>
    </row>
    <row r="12" spans="1:7" x14ac:dyDescent="0.25">
      <c r="A12">
        <v>1</v>
      </c>
      <c r="B12">
        <v>1</v>
      </c>
      <c r="C12">
        <v>5</v>
      </c>
      <c r="D12">
        <v>334</v>
      </c>
      <c r="E12">
        <v>35.6</v>
      </c>
      <c r="F12">
        <f t="shared" si="0"/>
        <v>938.20224719101122</v>
      </c>
      <c r="G12">
        <f t="shared" si="1"/>
        <v>64.400000000000006</v>
      </c>
    </row>
    <row r="13" spans="1:7" x14ac:dyDescent="0.25">
      <c r="A13">
        <v>1</v>
      </c>
      <c r="B13">
        <v>1</v>
      </c>
      <c r="C13">
        <v>6</v>
      </c>
      <c r="D13">
        <v>83</v>
      </c>
      <c r="E13">
        <v>33.9</v>
      </c>
      <c r="F13">
        <f t="shared" si="0"/>
        <v>244.83775811209441</v>
      </c>
      <c r="G13">
        <f t="shared" si="1"/>
        <v>66.099999999999994</v>
      </c>
    </row>
    <row r="14" spans="1:7" x14ac:dyDescent="0.25">
      <c r="A14">
        <v>0</v>
      </c>
      <c r="B14">
        <v>0</v>
      </c>
      <c r="C14">
        <v>1</v>
      </c>
      <c r="D14" s="1">
        <f>F2*G2/100</f>
        <v>6537.2222222222226</v>
      </c>
    </row>
    <row r="15" spans="1:7" x14ac:dyDescent="0.25">
      <c r="A15">
        <v>0</v>
      </c>
      <c r="B15">
        <v>0</v>
      </c>
      <c r="C15">
        <v>2</v>
      </c>
      <c r="D15" s="1">
        <f>F3*G3/100</f>
        <v>28687.75</v>
      </c>
    </row>
    <row r="16" spans="1:7" x14ac:dyDescent="0.25">
      <c r="A16">
        <v>0</v>
      </c>
      <c r="B16">
        <v>0</v>
      </c>
      <c r="C16">
        <v>3</v>
      </c>
      <c r="D16" s="1">
        <f>F4*G4/100</f>
        <v>57449.912891986052</v>
      </c>
    </row>
    <row r="17" spans="1:4" x14ac:dyDescent="0.25">
      <c r="A17">
        <v>0</v>
      </c>
      <c r="B17">
        <v>0</v>
      </c>
      <c r="C17">
        <v>4</v>
      </c>
      <c r="D17" s="1">
        <f t="shared" ref="D17:D24" si="2">F5*G5/100</f>
        <v>65094.878962536008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31082.148681055154</v>
      </c>
    </row>
    <row r="19" spans="1:4" x14ac:dyDescent="0.25">
      <c r="A19">
        <v>0</v>
      </c>
      <c r="B19">
        <v>0</v>
      </c>
      <c r="C19">
        <v>6</v>
      </c>
      <c r="D19" s="1">
        <f>F7*G7/100</f>
        <v>6434.1257367387034</v>
      </c>
    </row>
    <row r="20" spans="1:4" x14ac:dyDescent="0.25">
      <c r="A20">
        <v>0</v>
      </c>
      <c r="B20">
        <v>1</v>
      </c>
      <c r="C20">
        <v>1</v>
      </c>
      <c r="D20" s="1">
        <f>F8*G8/100</f>
        <v>1775.916666666667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3159.5932203389834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2205.9859154929577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1198.5365853658536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604.20224719101122</v>
      </c>
    </row>
    <row r="25" spans="1:4" x14ac:dyDescent="0.25">
      <c r="A25">
        <v>0</v>
      </c>
      <c r="B25">
        <v>1</v>
      </c>
      <c r="C25">
        <v>6</v>
      </c>
      <c r="D25" s="1">
        <f>F13*G13/100</f>
        <v>161.83775811209438</v>
      </c>
    </row>
    <row r="26" spans="1:4" x14ac:dyDescent="0.25">
      <c r="D26" s="1">
        <f>SUM(D2:D25)</f>
        <v>304001.1108877057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20" zoomScaleNormal="120" workbookViewId="0">
      <selection activeCell="E1" sqref="E1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1451</v>
      </c>
      <c r="E2">
        <v>16.600000000000001</v>
      </c>
      <c r="F2">
        <f>D2/E2*100</f>
        <v>8740.9638554216854</v>
      </c>
      <c r="G2">
        <f>100-E2</f>
        <v>83.4</v>
      </c>
    </row>
    <row r="3" spans="1:7" x14ac:dyDescent="0.25">
      <c r="A3">
        <v>1</v>
      </c>
      <c r="B3">
        <v>0</v>
      </c>
      <c r="C3">
        <v>2</v>
      </c>
      <c r="D3">
        <v>8311</v>
      </c>
      <c r="E3">
        <v>22.1</v>
      </c>
      <c r="F3">
        <f t="shared" ref="F3:F13" si="0">D3/E3*100</f>
        <v>37606.334841628959</v>
      </c>
      <c r="G3">
        <f t="shared" ref="G3:G13" si="1">100-E3</f>
        <v>77.900000000000006</v>
      </c>
    </row>
    <row r="4" spans="1:7" x14ac:dyDescent="0.25">
      <c r="A4">
        <v>1</v>
      </c>
      <c r="B4">
        <v>0</v>
      </c>
      <c r="C4">
        <v>3</v>
      </c>
      <c r="D4">
        <v>23153</v>
      </c>
      <c r="E4">
        <v>28.1</v>
      </c>
      <c r="F4">
        <f t="shared" si="0"/>
        <v>82395.017793594292</v>
      </c>
      <c r="G4">
        <f t="shared" si="1"/>
        <v>71.900000000000006</v>
      </c>
    </row>
    <row r="5" spans="1:7" x14ac:dyDescent="0.25">
      <c r="A5">
        <v>1</v>
      </c>
      <c r="B5">
        <v>0</v>
      </c>
      <c r="C5">
        <v>4</v>
      </c>
      <c r="D5">
        <v>33949</v>
      </c>
      <c r="E5">
        <v>34.6</v>
      </c>
      <c r="F5">
        <f t="shared" si="0"/>
        <v>98118.497109826581</v>
      </c>
      <c r="G5">
        <f t="shared" si="1"/>
        <v>65.400000000000006</v>
      </c>
    </row>
    <row r="6" spans="1:7" x14ac:dyDescent="0.25">
      <c r="A6">
        <v>1</v>
      </c>
      <c r="B6">
        <v>0</v>
      </c>
      <c r="C6">
        <v>5</v>
      </c>
      <c r="D6">
        <v>22604</v>
      </c>
      <c r="E6">
        <v>41.4</v>
      </c>
      <c r="F6">
        <f t="shared" si="0"/>
        <v>54599.033816425115</v>
      </c>
      <c r="G6">
        <f t="shared" si="1"/>
        <v>58.6</v>
      </c>
    </row>
    <row r="7" spans="1:7" x14ac:dyDescent="0.25">
      <c r="A7">
        <v>1</v>
      </c>
      <c r="B7">
        <v>0</v>
      </c>
      <c r="C7">
        <v>6</v>
      </c>
      <c r="D7">
        <v>6551</v>
      </c>
      <c r="E7">
        <v>50.1</v>
      </c>
      <c r="F7">
        <f t="shared" si="0"/>
        <v>13075.848303393212</v>
      </c>
      <c r="G7">
        <f t="shared" si="1"/>
        <v>49.9</v>
      </c>
    </row>
    <row r="8" spans="1:7" x14ac:dyDescent="0.25">
      <c r="A8">
        <v>1</v>
      </c>
      <c r="B8">
        <v>1</v>
      </c>
      <c r="C8">
        <v>1</v>
      </c>
      <c r="D8">
        <v>432</v>
      </c>
      <c r="E8">
        <v>18.899999999999999</v>
      </c>
      <c r="F8">
        <f t="shared" si="0"/>
        <v>2285.7142857142858</v>
      </c>
      <c r="G8">
        <f t="shared" si="1"/>
        <v>81.099999999999994</v>
      </c>
    </row>
    <row r="9" spans="1:7" x14ac:dyDescent="0.25">
      <c r="A9">
        <v>1</v>
      </c>
      <c r="B9">
        <v>1</v>
      </c>
      <c r="C9">
        <v>2</v>
      </c>
      <c r="D9">
        <v>985</v>
      </c>
      <c r="E9">
        <v>24.4</v>
      </c>
      <c r="F9">
        <f t="shared" si="0"/>
        <v>4036.8852459016393</v>
      </c>
      <c r="G9">
        <f t="shared" si="1"/>
        <v>75.599999999999994</v>
      </c>
    </row>
    <row r="10" spans="1:7" x14ac:dyDescent="0.25">
      <c r="A10">
        <v>1</v>
      </c>
      <c r="B10">
        <v>1</v>
      </c>
      <c r="C10">
        <v>3</v>
      </c>
      <c r="D10">
        <v>857</v>
      </c>
      <c r="E10">
        <v>28</v>
      </c>
      <c r="F10">
        <f t="shared" si="0"/>
        <v>3060.7142857142858</v>
      </c>
      <c r="G10">
        <f t="shared" si="1"/>
        <v>72</v>
      </c>
    </row>
    <row r="11" spans="1:7" x14ac:dyDescent="0.25">
      <c r="A11">
        <v>1</v>
      </c>
      <c r="B11">
        <v>1</v>
      </c>
      <c r="C11">
        <v>4</v>
      </c>
      <c r="D11">
        <v>559</v>
      </c>
      <c r="E11">
        <v>31.1</v>
      </c>
      <c r="F11">
        <f t="shared" si="0"/>
        <v>1797.4276527331187</v>
      </c>
      <c r="G11">
        <f t="shared" si="1"/>
        <v>68.900000000000006</v>
      </c>
    </row>
    <row r="12" spans="1:7" x14ac:dyDescent="0.25">
      <c r="A12">
        <v>1</v>
      </c>
      <c r="B12">
        <v>1</v>
      </c>
      <c r="C12">
        <v>5</v>
      </c>
      <c r="D12">
        <v>321</v>
      </c>
      <c r="E12">
        <v>36.200000000000003</v>
      </c>
      <c r="F12">
        <f t="shared" si="0"/>
        <v>886.7403314917126</v>
      </c>
      <c r="G12">
        <f t="shared" si="1"/>
        <v>63.8</v>
      </c>
    </row>
    <row r="13" spans="1:7" x14ac:dyDescent="0.25">
      <c r="A13">
        <v>1</v>
      </c>
      <c r="B13">
        <v>1</v>
      </c>
      <c r="C13">
        <v>6</v>
      </c>
      <c r="D13">
        <v>80</v>
      </c>
      <c r="E13">
        <v>38.5</v>
      </c>
      <c r="F13">
        <f t="shared" si="0"/>
        <v>207.79220779220776</v>
      </c>
      <c r="G13">
        <f t="shared" si="1"/>
        <v>61.5</v>
      </c>
    </row>
    <row r="14" spans="1:7" x14ac:dyDescent="0.25">
      <c r="A14">
        <v>0</v>
      </c>
      <c r="B14">
        <v>0</v>
      </c>
      <c r="C14">
        <v>1</v>
      </c>
      <c r="D14" s="1">
        <f>F2*G2/100</f>
        <v>7289.9638554216863</v>
      </c>
      <c r="F14" s="1">
        <f>SUM(F2:F13)</f>
        <v>306810.96972963709</v>
      </c>
    </row>
    <row r="15" spans="1:7" x14ac:dyDescent="0.25">
      <c r="A15">
        <v>0</v>
      </c>
      <c r="B15">
        <v>0</v>
      </c>
      <c r="C15">
        <v>2</v>
      </c>
      <c r="D15" s="1">
        <f t="shared" ref="D15:D25" si="2">F3*G3/100</f>
        <v>29295.334841628959</v>
      </c>
    </row>
    <row r="16" spans="1:7" x14ac:dyDescent="0.25">
      <c r="A16">
        <v>0</v>
      </c>
      <c r="B16">
        <v>0</v>
      </c>
      <c r="C16">
        <v>3</v>
      </c>
      <c r="D16" s="1">
        <f t="shared" si="2"/>
        <v>59242.017793594299</v>
      </c>
    </row>
    <row r="17" spans="1:4" x14ac:dyDescent="0.25">
      <c r="A17">
        <v>0</v>
      </c>
      <c r="B17">
        <v>0</v>
      </c>
      <c r="C17">
        <v>4</v>
      </c>
      <c r="D17" s="1">
        <f t="shared" si="2"/>
        <v>64169.497109826589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31995.033816425119</v>
      </c>
    </row>
    <row r="19" spans="1:4" x14ac:dyDescent="0.25">
      <c r="A19">
        <v>0</v>
      </c>
      <c r="B19">
        <v>0</v>
      </c>
      <c r="C19">
        <v>6</v>
      </c>
      <c r="D19" s="1">
        <f t="shared" si="2"/>
        <v>6524.8483033932125</v>
      </c>
    </row>
    <row r="20" spans="1:4" x14ac:dyDescent="0.25">
      <c r="A20">
        <v>0</v>
      </c>
      <c r="B20">
        <v>1</v>
      </c>
      <c r="C20">
        <v>1</v>
      </c>
      <c r="D20" s="1">
        <f t="shared" si="2"/>
        <v>1853.7142857142856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3051.8852459016389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2203.7142857142858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1238.427652733119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565.7403314917126</v>
      </c>
    </row>
    <row r="25" spans="1:4" x14ac:dyDescent="0.25">
      <c r="A25">
        <v>0</v>
      </c>
      <c r="B25">
        <v>1</v>
      </c>
      <c r="C25">
        <v>6</v>
      </c>
      <c r="D25" s="1">
        <f t="shared" si="2"/>
        <v>127.79220779220778</v>
      </c>
    </row>
    <row r="26" spans="1:4" x14ac:dyDescent="0.25">
      <c r="D26" s="1">
        <f>SUM(D2:D25)</f>
        <v>306810.96972963709</v>
      </c>
    </row>
    <row r="27" spans="1:4" x14ac:dyDescent="0.25">
      <c r="D2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3" sqref="N3:N12"/>
    </sheetView>
  </sheetViews>
  <sheetFormatPr defaultRowHeight="15.75" x14ac:dyDescent="0.25"/>
  <sheetData>
    <row r="1" spans="1:14" x14ac:dyDescent="0.25">
      <c r="C1" t="s">
        <v>5</v>
      </c>
      <c r="D1" s="15">
        <f t="shared" ref="D1:H1" si="0">SUM(D3:D22)</f>
        <v>296967.95710334153</v>
      </c>
      <c r="E1" s="15">
        <f t="shared" si="0"/>
        <v>296082.11757413304</v>
      </c>
      <c r="F1" s="15">
        <f t="shared" si="0"/>
        <v>295196.27804492466</v>
      </c>
      <c r="G1" s="15">
        <f t="shared" si="0"/>
        <v>294310.43851571623</v>
      </c>
      <c r="H1" s="15">
        <f t="shared" si="0"/>
        <v>293424.59898650768</v>
      </c>
    </row>
    <row r="2" spans="1:14" x14ac:dyDescent="0.25">
      <c r="A2" s="9" t="s">
        <v>0</v>
      </c>
      <c r="B2" s="9" t="s">
        <v>1</v>
      </c>
      <c r="C2" s="9" t="s">
        <v>2</v>
      </c>
      <c r="D2" s="16">
        <v>2023</v>
      </c>
      <c r="E2" s="16">
        <v>2024</v>
      </c>
      <c r="F2" s="16">
        <v>2025</v>
      </c>
      <c r="G2" s="16">
        <v>2026</v>
      </c>
      <c r="H2" s="16">
        <v>2027</v>
      </c>
      <c r="J2" s="16">
        <v>2023</v>
      </c>
      <c r="K2" s="16">
        <v>2024</v>
      </c>
      <c r="L2" s="16">
        <v>2025</v>
      </c>
      <c r="M2" s="16">
        <v>2026</v>
      </c>
      <c r="N2" s="16">
        <v>2027</v>
      </c>
    </row>
    <row r="3" spans="1:14" x14ac:dyDescent="0.25">
      <c r="A3">
        <v>1</v>
      </c>
      <c r="B3">
        <v>0</v>
      </c>
      <c r="C3">
        <v>1</v>
      </c>
      <c r="D3" s="17">
        <v>6444.9939393939403</v>
      </c>
      <c r="E3" s="17">
        <v>6134.0545454545399</v>
      </c>
      <c r="F3" s="17">
        <v>5823.1151515151496</v>
      </c>
      <c r="G3" s="17">
        <v>5512.1757575757501</v>
      </c>
      <c r="H3" s="17">
        <v>5201.2363636363598</v>
      </c>
      <c r="I3">
        <v>1</v>
      </c>
      <c r="J3" s="1">
        <f>D3+D8</f>
        <v>8079.7030303030306</v>
      </c>
      <c r="K3" s="1">
        <f t="shared" ref="K3:L3" si="1">E3+E8</f>
        <v>7789.6727272727203</v>
      </c>
      <c r="L3" s="1">
        <f t="shared" si="1"/>
        <v>7499.64242424242</v>
      </c>
      <c r="M3" s="1">
        <f>G3+G8</f>
        <v>7209.6121212121107</v>
      </c>
      <c r="N3" s="1">
        <f t="shared" ref="N3" si="2">H3+H8</f>
        <v>6919.5818181818095</v>
      </c>
    </row>
    <row r="4" spans="1:14" x14ac:dyDescent="0.25">
      <c r="A4">
        <v>1</v>
      </c>
      <c r="B4">
        <v>0</v>
      </c>
      <c r="C4">
        <v>2</v>
      </c>
      <c r="D4" s="17">
        <v>23002.587878787901</v>
      </c>
      <c r="E4" s="17">
        <v>22993.509090909101</v>
      </c>
      <c r="F4" s="17">
        <v>22984.430303030302</v>
      </c>
      <c r="G4" s="17">
        <v>22975.351515151498</v>
      </c>
      <c r="H4" s="17">
        <v>22966.272727272699</v>
      </c>
      <c r="I4">
        <v>2</v>
      </c>
      <c r="J4" s="1">
        <f>D4+D9</f>
        <v>24627.630303030321</v>
      </c>
      <c r="K4" s="1">
        <f t="shared" ref="K4:K15" si="3">E4+E9</f>
        <v>24691.727272727283</v>
      </c>
      <c r="L4" s="1">
        <f t="shared" ref="L4:M15" si="4">F4+F9</f>
        <v>24755.824242424242</v>
      </c>
      <c r="M4" s="1">
        <f t="shared" si="4"/>
        <v>24819.921212121197</v>
      </c>
      <c r="N4" s="1">
        <f t="shared" ref="N4:N15" si="5">H4+H9</f>
        <v>24884.018181818148</v>
      </c>
    </row>
    <row r="5" spans="1:14" x14ac:dyDescent="0.25">
      <c r="A5">
        <v>1</v>
      </c>
      <c r="B5">
        <v>0</v>
      </c>
      <c r="C5">
        <v>3</v>
      </c>
      <c r="D5" s="17">
        <v>43361.024242424202</v>
      </c>
      <c r="E5" s="17">
        <v>44225.381818181799</v>
      </c>
      <c r="F5" s="17">
        <v>45089.739393939402</v>
      </c>
      <c r="G5" s="17">
        <v>45954.096969696999</v>
      </c>
      <c r="H5" s="17">
        <v>46818.4545454545</v>
      </c>
      <c r="I5">
        <v>3</v>
      </c>
      <c r="J5" s="1">
        <f>D5+D10</f>
        <v>44575.460606060566</v>
      </c>
      <c r="K5" s="1">
        <f t="shared" si="3"/>
        <v>45501.854545454531</v>
      </c>
      <c r="L5" s="1">
        <f t="shared" si="4"/>
        <v>46428.248484848489</v>
      </c>
      <c r="M5" s="1">
        <f t="shared" ref="M5:M15" si="6">G5+G10</f>
        <v>47354.642424242447</v>
      </c>
      <c r="N5" s="1">
        <f t="shared" si="5"/>
        <v>48281.036363636318</v>
      </c>
    </row>
    <row r="6" spans="1:14" x14ac:dyDescent="0.25">
      <c r="A6">
        <v>1</v>
      </c>
      <c r="B6">
        <v>0</v>
      </c>
      <c r="C6">
        <v>4</v>
      </c>
      <c r="D6" s="17">
        <v>29859.3151515151</v>
      </c>
      <c r="E6" s="17">
        <v>30650.3636363636</v>
      </c>
      <c r="F6" s="17">
        <v>31441.412121212099</v>
      </c>
      <c r="G6" s="17">
        <v>32232.460606060598</v>
      </c>
      <c r="H6" s="17">
        <v>33023.509090909101</v>
      </c>
      <c r="I6">
        <v>4</v>
      </c>
      <c r="J6" s="1">
        <f>D6+D11</f>
        <v>30460.236363636312</v>
      </c>
      <c r="K6" s="1">
        <f t="shared" si="3"/>
        <v>31279.87272727269</v>
      </c>
      <c r="L6" s="1">
        <f t="shared" si="4"/>
        <v>32099.509090909069</v>
      </c>
      <c r="M6" s="1">
        <f t="shared" si="6"/>
        <v>32919.145454545447</v>
      </c>
      <c r="N6" s="1">
        <f t="shared" si="5"/>
        <v>33738.781818181829</v>
      </c>
    </row>
    <row r="7" spans="1:14" x14ac:dyDescent="0.25">
      <c r="A7">
        <v>1</v>
      </c>
      <c r="B7">
        <v>0</v>
      </c>
      <c r="C7">
        <v>5</v>
      </c>
      <c r="D7" s="17">
        <v>7619.0787878787796</v>
      </c>
      <c r="E7" s="17">
        <v>7725.4909090908995</v>
      </c>
      <c r="F7" s="17">
        <v>7831.9030303030304</v>
      </c>
      <c r="G7" s="17">
        <v>7938.3151515151503</v>
      </c>
      <c r="H7" s="17">
        <v>8044.7272727272702</v>
      </c>
      <c r="I7">
        <v>5</v>
      </c>
      <c r="J7" s="1">
        <f>D7+D12</f>
        <v>7764.9575757575676</v>
      </c>
      <c r="K7" s="1">
        <f t="shared" si="3"/>
        <v>7877.3818181818087</v>
      </c>
      <c r="L7" s="1">
        <f t="shared" si="4"/>
        <v>7989.8060606060608</v>
      </c>
      <c r="M7" s="1">
        <f t="shared" si="6"/>
        <v>8102.2303030303019</v>
      </c>
      <c r="N7" s="1">
        <f t="shared" si="5"/>
        <v>8214.654545454543</v>
      </c>
    </row>
    <row r="8" spans="1:14" x14ac:dyDescent="0.25">
      <c r="A8">
        <v>1</v>
      </c>
      <c r="B8">
        <v>1</v>
      </c>
      <c r="C8">
        <v>1</v>
      </c>
      <c r="D8" s="17">
        <v>1634.70909090909</v>
      </c>
      <c r="E8" s="17">
        <v>1655.6181818181799</v>
      </c>
      <c r="F8" s="17">
        <v>1676.52727272727</v>
      </c>
      <c r="G8" s="17">
        <v>1697.4363636363601</v>
      </c>
      <c r="H8" s="17">
        <v>1718.3454545454499</v>
      </c>
      <c r="I8">
        <v>1</v>
      </c>
      <c r="J8" s="1">
        <f>D13+D18</f>
        <v>21111.759125864854</v>
      </c>
      <c r="K8" s="1">
        <f t="shared" ref="K8:N8" si="7">E13+E18</f>
        <v>19230.397078759212</v>
      </c>
      <c r="L8" s="1">
        <f t="shared" si="7"/>
        <v>17349.03503165357</v>
      </c>
      <c r="M8" s="1">
        <f t="shared" si="7"/>
        <v>15467.67298454792</v>
      </c>
      <c r="N8" s="1">
        <f t="shared" si="7"/>
        <v>13586.3109374423</v>
      </c>
    </row>
    <row r="9" spans="1:14" x14ac:dyDescent="0.25">
      <c r="A9">
        <v>1</v>
      </c>
      <c r="B9">
        <v>1</v>
      </c>
      <c r="C9">
        <v>2</v>
      </c>
      <c r="D9" s="17">
        <v>1625.0424242424201</v>
      </c>
      <c r="E9" s="17">
        <v>1698.21818181818</v>
      </c>
      <c r="F9" s="17">
        <v>1771.3939393939399</v>
      </c>
      <c r="G9" s="17">
        <v>1844.5696969697001</v>
      </c>
      <c r="H9" s="17">
        <v>1917.74545454545</v>
      </c>
      <c r="I9">
        <v>2</v>
      </c>
      <c r="J9" s="1">
        <f t="shared" ref="J9:J12" si="8">D14+D19</f>
        <v>49257.395369903417</v>
      </c>
      <c r="K9" s="1">
        <f t="shared" ref="K9:K12" si="9">E14+E19</f>
        <v>48087.459160842882</v>
      </c>
      <c r="L9" s="1">
        <f t="shared" ref="L9:L12" si="10">F14+F19</f>
        <v>46917.522951782332</v>
      </c>
      <c r="M9" s="1">
        <f t="shared" ref="M9:M12" si="11">G14+G19</f>
        <v>45747.586742721789</v>
      </c>
      <c r="N9" s="1">
        <f t="shared" ref="N9:N12" si="12">H14+H19</f>
        <v>44577.650533661239</v>
      </c>
    </row>
    <row r="10" spans="1:14" x14ac:dyDescent="0.25">
      <c r="A10">
        <v>1</v>
      </c>
      <c r="B10">
        <v>1</v>
      </c>
      <c r="C10">
        <v>3</v>
      </c>
      <c r="D10" s="17">
        <v>1214.4363636363601</v>
      </c>
      <c r="E10" s="17">
        <v>1276.47272727273</v>
      </c>
      <c r="F10" s="17">
        <v>1338.50909090909</v>
      </c>
      <c r="G10" s="17">
        <v>1400.54545454545</v>
      </c>
      <c r="H10" s="17">
        <v>1462.5818181818199</v>
      </c>
      <c r="I10">
        <v>3</v>
      </c>
      <c r="J10" s="1">
        <f t="shared" si="8"/>
        <v>69850.578255631743</v>
      </c>
      <c r="K10" s="1">
        <f t="shared" si="9"/>
        <v>70092.878435712351</v>
      </c>
      <c r="L10" s="1">
        <f t="shared" si="10"/>
        <v>70335.178615792945</v>
      </c>
      <c r="M10" s="1">
        <f t="shared" si="11"/>
        <v>70577.478795873554</v>
      </c>
      <c r="N10" s="1">
        <f t="shared" si="12"/>
        <v>70819.778975954134</v>
      </c>
    </row>
    <row r="11" spans="1:14" x14ac:dyDescent="0.25">
      <c r="A11">
        <v>1</v>
      </c>
      <c r="B11">
        <v>1</v>
      </c>
      <c r="C11">
        <v>4</v>
      </c>
      <c r="D11" s="17">
        <v>600.92121212121197</v>
      </c>
      <c r="E11" s="17">
        <v>629.50909090909101</v>
      </c>
      <c r="F11" s="17">
        <v>658.09696969696904</v>
      </c>
      <c r="G11" s="17">
        <v>686.684848484849</v>
      </c>
      <c r="H11" s="17">
        <v>715.27272727272702</v>
      </c>
      <c r="I11">
        <v>4</v>
      </c>
      <c r="J11" s="1">
        <f t="shared" si="8"/>
        <v>35538.720661409556</v>
      </c>
      <c r="K11" s="1">
        <f t="shared" si="9"/>
        <v>35904.319814385017</v>
      </c>
      <c r="L11" s="1">
        <f t="shared" si="10"/>
        <v>36269.918967360478</v>
      </c>
      <c r="M11" s="1">
        <f t="shared" si="11"/>
        <v>36635.518120335939</v>
      </c>
      <c r="N11" s="1">
        <f t="shared" si="12"/>
        <v>37001.117273311393</v>
      </c>
    </row>
    <row r="12" spans="1:14" x14ac:dyDescent="0.25">
      <c r="A12">
        <v>1</v>
      </c>
      <c r="B12">
        <v>1</v>
      </c>
      <c r="C12">
        <v>5</v>
      </c>
      <c r="D12" s="17">
        <v>145.87878787878799</v>
      </c>
      <c r="E12" s="17">
        <v>151.89090909090899</v>
      </c>
      <c r="F12" s="17">
        <v>157.90303030302999</v>
      </c>
      <c r="G12" s="17">
        <v>163.91515151515199</v>
      </c>
      <c r="H12" s="17">
        <v>169.92727272727299</v>
      </c>
      <c r="I12">
        <v>5</v>
      </c>
      <c r="J12" s="1">
        <f t="shared" si="8"/>
        <v>5701.515811744066</v>
      </c>
      <c r="K12" s="1">
        <f t="shared" si="9"/>
        <v>5626.553993524547</v>
      </c>
      <c r="L12" s="1">
        <f t="shared" si="10"/>
        <v>5551.5921753050279</v>
      </c>
      <c r="M12" s="1">
        <f t="shared" si="11"/>
        <v>5476.6303570855098</v>
      </c>
      <c r="N12" s="1">
        <f t="shared" si="12"/>
        <v>5401.6685388659898</v>
      </c>
    </row>
    <row r="13" spans="1:14" x14ac:dyDescent="0.25">
      <c r="A13">
        <v>0</v>
      </c>
      <c r="B13">
        <v>0</v>
      </c>
      <c r="C13">
        <v>1</v>
      </c>
      <c r="D13" s="17">
        <v>16863.470890489702</v>
      </c>
      <c r="E13" s="17">
        <v>15045.3367999742</v>
      </c>
      <c r="F13" s="17">
        <v>13227.202709458699</v>
      </c>
      <c r="G13" s="17">
        <v>11409.0686189432</v>
      </c>
      <c r="H13" s="17">
        <v>9590.9345284277206</v>
      </c>
      <c r="J13" s="1"/>
      <c r="K13" s="1"/>
      <c r="L13" s="1"/>
      <c r="M13" s="1"/>
      <c r="N13" s="1"/>
    </row>
    <row r="14" spans="1:14" x14ac:dyDescent="0.25">
      <c r="A14">
        <v>0</v>
      </c>
      <c r="B14">
        <v>0</v>
      </c>
      <c r="C14">
        <v>2</v>
      </c>
      <c r="D14" s="17">
        <v>46075.217517756799</v>
      </c>
      <c r="E14" s="17">
        <v>44814.707511563</v>
      </c>
      <c r="F14" s="17">
        <v>43554.1975053692</v>
      </c>
      <c r="G14" s="17">
        <v>42293.687499175401</v>
      </c>
      <c r="H14" s="17">
        <v>41033.177492981602</v>
      </c>
      <c r="J14" s="1"/>
      <c r="K14" s="1"/>
      <c r="L14" s="1"/>
      <c r="M14" s="1"/>
      <c r="N14" s="1"/>
    </row>
    <row r="15" spans="1:14" x14ac:dyDescent="0.25">
      <c r="A15">
        <v>0</v>
      </c>
      <c r="B15">
        <v>0</v>
      </c>
      <c r="C15">
        <v>3</v>
      </c>
      <c r="D15" s="17">
        <v>67871.201583383299</v>
      </c>
      <c r="E15" s="17">
        <v>68042.374402404399</v>
      </c>
      <c r="F15" s="17">
        <v>68213.547221425499</v>
      </c>
      <c r="G15" s="17">
        <v>68384.720040446598</v>
      </c>
      <c r="H15" s="17">
        <v>68555.892859467698</v>
      </c>
      <c r="J15" s="1"/>
      <c r="K15" s="1"/>
      <c r="L15" s="1"/>
      <c r="M15" s="1"/>
      <c r="N15" s="1"/>
    </row>
    <row r="16" spans="1:14" x14ac:dyDescent="0.25">
      <c r="A16">
        <v>0</v>
      </c>
      <c r="B16">
        <v>0</v>
      </c>
      <c r="C16">
        <v>4</v>
      </c>
      <c r="D16" s="17">
        <v>34743.825513504598</v>
      </c>
      <c r="E16" s="17">
        <v>35087.360826541502</v>
      </c>
      <c r="F16" s="17">
        <v>35430.896139578399</v>
      </c>
      <c r="G16" s="17">
        <v>35774.431452615303</v>
      </c>
      <c r="H16" s="17">
        <v>36117.9667656522</v>
      </c>
    </row>
    <row r="17" spans="1:8" x14ac:dyDescent="0.25">
      <c r="A17">
        <v>0</v>
      </c>
      <c r="B17">
        <v>0</v>
      </c>
      <c r="C17">
        <v>5</v>
      </c>
      <c r="D17" s="17">
        <v>5538.8368319368401</v>
      </c>
      <c r="E17" s="17">
        <v>5461.2111904830099</v>
      </c>
      <c r="F17" s="17">
        <v>5383.5855490291797</v>
      </c>
      <c r="G17" s="17">
        <v>5305.9599075753504</v>
      </c>
      <c r="H17" s="17">
        <v>5228.3342661215202</v>
      </c>
    </row>
    <row r="18" spans="1:8" x14ac:dyDescent="0.25">
      <c r="A18">
        <v>0</v>
      </c>
      <c r="B18">
        <v>1</v>
      </c>
      <c r="C18">
        <v>1</v>
      </c>
      <c r="D18" s="17">
        <v>4248.2882353751502</v>
      </c>
      <c r="E18" s="17">
        <v>4185.0602787850103</v>
      </c>
      <c r="F18" s="17">
        <v>4121.8323221948704</v>
      </c>
      <c r="G18" s="17">
        <v>4058.60436560472</v>
      </c>
      <c r="H18" s="17">
        <v>3995.3764090145801</v>
      </c>
    </row>
    <row r="19" spans="1:8" x14ac:dyDescent="0.25">
      <c r="A19">
        <v>0</v>
      </c>
      <c r="B19">
        <v>1</v>
      </c>
      <c r="C19">
        <v>2</v>
      </c>
      <c r="D19" s="17">
        <v>3182.1778521466199</v>
      </c>
      <c r="E19" s="17">
        <v>3272.75164927988</v>
      </c>
      <c r="F19" s="17">
        <v>3363.3254464131301</v>
      </c>
      <c r="G19" s="17">
        <v>3453.8992435463902</v>
      </c>
      <c r="H19" s="17">
        <v>3544.4730406796398</v>
      </c>
    </row>
    <row r="20" spans="1:8" x14ac:dyDescent="0.25">
      <c r="A20">
        <v>0</v>
      </c>
      <c r="B20">
        <v>1</v>
      </c>
      <c r="C20">
        <v>3</v>
      </c>
      <c r="D20" s="17">
        <v>1979.3766722484499</v>
      </c>
      <c r="E20" s="17">
        <v>2050.5040333079501</v>
      </c>
      <c r="F20" s="17">
        <v>2121.63139436745</v>
      </c>
      <c r="G20" s="17">
        <v>2192.7587554269498</v>
      </c>
      <c r="H20" s="17">
        <v>2263.8861164864402</v>
      </c>
    </row>
    <row r="21" spans="1:8" x14ac:dyDescent="0.25">
      <c r="A21">
        <v>0</v>
      </c>
      <c r="B21">
        <v>1</v>
      </c>
      <c r="C21">
        <v>4</v>
      </c>
      <c r="D21" s="17">
        <v>794.895147904959</v>
      </c>
      <c r="E21" s="17">
        <v>816.958987843518</v>
      </c>
      <c r="F21" s="17">
        <v>839.02282778207598</v>
      </c>
      <c r="G21" s="17">
        <v>861.08666772063395</v>
      </c>
      <c r="H21" s="17">
        <v>883.15050765919204</v>
      </c>
    </row>
    <row r="22" spans="1:8" x14ac:dyDescent="0.25">
      <c r="A22">
        <v>0</v>
      </c>
      <c r="B22">
        <v>1</v>
      </c>
      <c r="C22">
        <v>5</v>
      </c>
      <c r="D22" s="17">
        <v>162.678979807226</v>
      </c>
      <c r="E22" s="17">
        <v>165.342803041537</v>
      </c>
      <c r="F22" s="17">
        <v>168.00662627584799</v>
      </c>
      <c r="G22" s="17">
        <v>170.67044951015899</v>
      </c>
      <c r="H22" s="17">
        <v>173.33427274447001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3" sqref="N3:N12"/>
    </sheetView>
  </sheetViews>
  <sheetFormatPr defaultRowHeight="15.75" x14ac:dyDescent="0.25"/>
  <sheetData>
    <row r="1" spans="1:14" x14ac:dyDescent="0.25">
      <c r="C1" t="s">
        <v>5</v>
      </c>
      <c r="D1" s="15">
        <f t="shared" ref="D1:H1" si="0">SUM(D3:D22)</f>
        <v>296967.95710334153</v>
      </c>
      <c r="E1" s="15">
        <f t="shared" si="0"/>
        <v>296082.11757413304</v>
      </c>
      <c r="F1" s="15">
        <f t="shared" si="0"/>
        <v>295196.27804492466</v>
      </c>
      <c r="G1" s="15">
        <f t="shared" si="0"/>
        <v>294310.43851571623</v>
      </c>
      <c r="H1" s="15">
        <f t="shared" si="0"/>
        <v>293424.59898650768</v>
      </c>
    </row>
    <row r="2" spans="1:14" x14ac:dyDescent="0.25">
      <c r="A2" s="9" t="s">
        <v>0</v>
      </c>
      <c r="B2" s="9" t="s">
        <v>1</v>
      </c>
      <c r="C2" s="9" t="s">
        <v>2</v>
      </c>
      <c r="D2" s="16">
        <v>2023</v>
      </c>
      <c r="E2" s="16">
        <v>2024</v>
      </c>
      <c r="F2" s="16">
        <v>2025</v>
      </c>
      <c r="G2" s="16">
        <v>2026</v>
      </c>
      <c r="H2" s="16">
        <v>2027</v>
      </c>
      <c r="J2" s="16">
        <v>2023</v>
      </c>
      <c r="K2" s="16">
        <v>2024</v>
      </c>
      <c r="L2" s="16">
        <v>2025</v>
      </c>
      <c r="M2" s="16">
        <v>2026</v>
      </c>
      <c r="N2" s="16">
        <v>2027</v>
      </c>
    </row>
    <row r="3" spans="1:14" x14ac:dyDescent="0.25">
      <c r="A3">
        <v>1</v>
      </c>
      <c r="B3">
        <v>0</v>
      </c>
      <c r="C3">
        <v>1</v>
      </c>
      <c r="D3" s="17">
        <v>6444.9939393939403</v>
      </c>
      <c r="E3" s="17">
        <v>6134.0545454545399</v>
      </c>
      <c r="F3" s="17">
        <v>5823.1151515151496</v>
      </c>
      <c r="G3" s="17">
        <v>5512.1757575757501</v>
      </c>
      <c r="H3" s="17">
        <v>5201.2363636363598</v>
      </c>
      <c r="I3">
        <v>1</v>
      </c>
      <c r="J3" s="1">
        <f>D3+D13</f>
        <v>23308.46482988364</v>
      </c>
      <c r="K3" s="1">
        <f t="shared" ref="K3:N3" si="1">E3+E13</f>
        <v>21179.391345428739</v>
      </c>
      <c r="L3" s="1">
        <f t="shared" si="1"/>
        <v>19050.31786097385</v>
      </c>
      <c r="M3" s="1">
        <f t="shared" si="1"/>
        <v>16921.244376518949</v>
      </c>
      <c r="N3" s="1">
        <f t="shared" si="1"/>
        <v>14792.170892064081</v>
      </c>
    </row>
    <row r="4" spans="1:14" x14ac:dyDescent="0.25">
      <c r="A4">
        <v>1</v>
      </c>
      <c r="B4">
        <v>0</v>
      </c>
      <c r="C4">
        <v>2</v>
      </c>
      <c r="D4" s="17">
        <v>23002.587878787901</v>
      </c>
      <c r="E4" s="17">
        <v>22993.509090909101</v>
      </c>
      <c r="F4" s="17">
        <v>22984.430303030302</v>
      </c>
      <c r="G4" s="17">
        <v>22975.351515151498</v>
      </c>
      <c r="H4" s="17">
        <v>22966.272727272699</v>
      </c>
      <c r="I4">
        <v>2</v>
      </c>
      <c r="J4" s="1">
        <f t="shared" ref="J4:J7" si="2">D4+D14</f>
        <v>69077.805396544703</v>
      </c>
      <c r="K4" s="1">
        <f t="shared" ref="K4:K8" si="3">E4+E14</f>
        <v>67808.216602472094</v>
      </c>
      <c r="L4" s="1">
        <f t="shared" ref="L4:L8" si="4">F4+F14</f>
        <v>66538.627808399498</v>
      </c>
      <c r="M4" s="1">
        <f t="shared" ref="M4:M8" si="5">G4+G14</f>
        <v>65269.039014326903</v>
      </c>
      <c r="N4" s="1">
        <f t="shared" ref="N4:N8" si="6">H4+H14</f>
        <v>63999.450220254301</v>
      </c>
    </row>
    <row r="5" spans="1:14" x14ac:dyDescent="0.25">
      <c r="A5">
        <v>1</v>
      </c>
      <c r="B5">
        <v>0</v>
      </c>
      <c r="C5">
        <v>3</v>
      </c>
      <c r="D5" s="17">
        <v>43361.024242424202</v>
      </c>
      <c r="E5" s="17">
        <v>44225.381818181799</v>
      </c>
      <c r="F5" s="17">
        <v>45089.739393939402</v>
      </c>
      <c r="G5" s="17">
        <v>45954.096969696999</v>
      </c>
      <c r="H5" s="17">
        <v>46818.4545454545</v>
      </c>
      <c r="I5">
        <v>3</v>
      </c>
      <c r="J5" s="1">
        <f t="shared" si="2"/>
        <v>111232.2258258075</v>
      </c>
      <c r="K5" s="1">
        <f t="shared" si="3"/>
        <v>112267.75622058619</v>
      </c>
      <c r="L5" s="1">
        <f t="shared" si="4"/>
        <v>113303.28661536489</v>
      </c>
      <c r="M5" s="1">
        <f t="shared" si="5"/>
        <v>114338.8170101436</v>
      </c>
      <c r="N5" s="1">
        <f t="shared" si="6"/>
        <v>115374.3474049222</v>
      </c>
    </row>
    <row r="6" spans="1:14" x14ac:dyDescent="0.25">
      <c r="A6">
        <v>1</v>
      </c>
      <c r="B6">
        <v>0</v>
      </c>
      <c r="C6">
        <v>4</v>
      </c>
      <c r="D6" s="17">
        <v>29859.3151515151</v>
      </c>
      <c r="E6" s="17">
        <v>30650.3636363636</v>
      </c>
      <c r="F6" s="17">
        <v>31441.412121212099</v>
      </c>
      <c r="G6" s="17">
        <v>32232.460606060598</v>
      </c>
      <c r="H6" s="17">
        <v>33023.509090909101</v>
      </c>
      <c r="I6">
        <v>4</v>
      </c>
      <c r="J6" s="1">
        <f t="shared" si="2"/>
        <v>64603.140665019702</v>
      </c>
      <c r="K6" s="1">
        <f t="shared" si="3"/>
        <v>65737.724462905098</v>
      </c>
      <c r="L6" s="1">
        <f t="shared" si="4"/>
        <v>66872.308260790494</v>
      </c>
      <c r="M6" s="1">
        <f t="shared" si="5"/>
        <v>68006.892058675905</v>
      </c>
      <c r="N6" s="1">
        <f t="shared" si="6"/>
        <v>69141.475856561301</v>
      </c>
    </row>
    <row r="7" spans="1:14" x14ac:dyDescent="0.25">
      <c r="A7">
        <v>1</v>
      </c>
      <c r="B7">
        <v>0</v>
      </c>
      <c r="C7">
        <v>5</v>
      </c>
      <c r="D7" s="17">
        <v>7619.0787878787796</v>
      </c>
      <c r="E7" s="17">
        <v>7725.4909090908995</v>
      </c>
      <c r="F7" s="17">
        <v>7831.9030303030304</v>
      </c>
      <c r="G7" s="17">
        <v>7938.3151515151503</v>
      </c>
      <c r="H7" s="17">
        <v>8044.7272727272702</v>
      </c>
      <c r="I7">
        <v>5</v>
      </c>
      <c r="J7" s="1">
        <f t="shared" si="2"/>
        <v>13157.91561981562</v>
      </c>
      <c r="K7" s="1">
        <f t="shared" si="3"/>
        <v>13186.702099573909</v>
      </c>
      <c r="L7" s="1">
        <f t="shared" si="4"/>
        <v>13215.48857933221</v>
      </c>
      <c r="M7" s="1">
        <f t="shared" si="5"/>
        <v>13244.275059090502</v>
      </c>
      <c r="N7" s="1">
        <f t="shared" si="6"/>
        <v>13273.061538848789</v>
      </c>
    </row>
    <row r="8" spans="1:14" x14ac:dyDescent="0.25">
      <c r="A8">
        <v>1</v>
      </c>
      <c r="B8">
        <v>1</v>
      </c>
      <c r="C8">
        <v>1</v>
      </c>
      <c r="D8" s="17">
        <v>1634.70909090909</v>
      </c>
      <c r="E8" s="17">
        <v>1655.6181818181799</v>
      </c>
      <c r="F8" s="17">
        <v>1676.52727272727</v>
      </c>
      <c r="G8" s="17">
        <v>1697.4363636363601</v>
      </c>
      <c r="H8" s="17">
        <v>1718.3454545454499</v>
      </c>
      <c r="I8">
        <v>1</v>
      </c>
      <c r="J8" s="1">
        <f>D8+D18</f>
        <v>5882.9973262842404</v>
      </c>
      <c r="K8" s="1">
        <f t="shared" si="3"/>
        <v>5840.6784606031906</v>
      </c>
      <c r="L8" s="1">
        <f t="shared" si="4"/>
        <v>5798.3595949221399</v>
      </c>
      <c r="M8" s="1">
        <f t="shared" si="5"/>
        <v>5756.04072924108</v>
      </c>
      <c r="N8" s="1">
        <f t="shared" si="6"/>
        <v>5713.7218635600302</v>
      </c>
    </row>
    <row r="9" spans="1:14" x14ac:dyDescent="0.25">
      <c r="A9">
        <v>1</v>
      </c>
      <c r="B9">
        <v>1</v>
      </c>
      <c r="C9">
        <v>2</v>
      </c>
      <c r="D9" s="17">
        <v>1625.0424242424201</v>
      </c>
      <c r="E9" s="17">
        <v>1698.21818181818</v>
      </c>
      <c r="F9" s="17">
        <v>1771.3939393939399</v>
      </c>
      <c r="G9" s="17">
        <v>1844.5696969697001</v>
      </c>
      <c r="H9" s="17">
        <v>1917.74545454545</v>
      </c>
      <c r="I9">
        <v>2</v>
      </c>
      <c r="J9" s="1">
        <f t="shared" ref="J9:J12" si="7">D9+D19</f>
        <v>4807.22027638904</v>
      </c>
      <c r="K9" s="1">
        <f t="shared" ref="K9:K12" si="8">E9+E19</f>
        <v>4970.9698310980602</v>
      </c>
      <c r="L9" s="1">
        <f t="shared" ref="L9:L12" si="9">F9+F19</f>
        <v>5134.7193858070696</v>
      </c>
      <c r="M9" s="1">
        <f t="shared" ref="M9:M12" si="10">G9+G19</f>
        <v>5298.4689405160898</v>
      </c>
      <c r="N9" s="1">
        <f t="shared" ref="N9:N12" si="11">H9+H19</f>
        <v>5462.21849522509</v>
      </c>
    </row>
    <row r="10" spans="1:14" x14ac:dyDescent="0.25">
      <c r="A10">
        <v>1</v>
      </c>
      <c r="B10">
        <v>1</v>
      </c>
      <c r="C10">
        <v>3</v>
      </c>
      <c r="D10" s="17">
        <v>1214.4363636363601</v>
      </c>
      <c r="E10" s="17">
        <v>1276.47272727273</v>
      </c>
      <c r="F10" s="17">
        <v>1338.50909090909</v>
      </c>
      <c r="G10" s="17">
        <v>1400.54545454545</v>
      </c>
      <c r="H10" s="17">
        <v>1462.5818181818199</v>
      </c>
      <c r="I10">
        <v>3</v>
      </c>
      <c r="J10" s="1">
        <f t="shared" si="7"/>
        <v>3193.8130358848102</v>
      </c>
      <c r="K10" s="1">
        <f t="shared" si="8"/>
        <v>3326.9767605806801</v>
      </c>
      <c r="L10" s="1">
        <f t="shared" si="9"/>
        <v>3460.1404852765399</v>
      </c>
      <c r="M10" s="1">
        <f t="shared" si="10"/>
        <v>3593.3042099723998</v>
      </c>
      <c r="N10" s="1">
        <f t="shared" si="11"/>
        <v>3726.4679346682601</v>
      </c>
    </row>
    <row r="11" spans="1:14" x14ac:dyDescent="0.25">
      <c r="A11">
        <v>1</v>
      </c>
      <c r="B11">
        <v>1</v>
      </c>
      <c r="C11">
        <v>4</v>
      </c>
      <c r="D11" s="17">
        <v>600.92121212121197</v>
      </c>
      <c r="E11" s="17">
        <v>629.50909090909101</v>
      </c>
      <c r="F11" s="17">
        <v>658.09696969696904</v>
      </c>
      <c r="G11" s="17">
        <v>686.684848484849</v>
      </c>
      <c r="H11" s="17">
        <v>715.27272727272702</v>
      </c>
      <c r="I11">
        <v>4</v>
      </c>
      <c r="J11" s="1">
        <f t="shared" si="7"/>
        <v>1395.816360026171</v>
      </c>
      <c r="K11" s="1">
        <f t="shared" si="8"/>
        <v>1446.468078752609</v>
      </c>
      <c r="L11" s="1">
        <f t="shared" si="9"/>
        <v>1497.119797479045</v>
      </c>
      <c r="M11" s="1">
        <f t="shared" si="10"/>
        <v>1547.7715162054828</v>
      </c>
      <c r="N11" s="1">
        <f t="shared" si="11"/>
        <v>1598.4232349319191</v>
      </c>
    </row>
    <row r="12" spans="1:14" x14ac:dyDescent="0.25">
      <c r="A12">
        <v>1</v>
      </c>
      <c r="B12">
        <v>1</v>
      </c>
      <c r="C12">
        <v>5</v>
      </c>
      <c r="D12" s="17">
        <v>145.87878787878799</v>
      </c>
      <c r="E12" s="17">
        <v>151.89090909090899</v>
      </c>
      <c r="F12" s="17">
        <v>157.90303030302999</v>
      </c>
      <c r="G12" s="17">
        <v>163.91515151515199</v>
      </c>
      <c r="H12" s="17">
        <v>169.92727272727299</v>
      </c>
      <c r="I12">
        <v>5</v>
      </c>
      <c r="J12" s="1">
        <f t="shared" si="7"/>
        <v>308.55776768601402</v>
      </c>
      <c r="K12" s="1">
        <f t="shared" si="8"/>
        <v>317.23371213244599</v>
      </c>
      <c r="L12" s="1">
        <f t="shared" si="9"/>
        <v>325.90965657887796</v>
      </c>
      <c r="M12" s="1">
        <f t="shared" si="10"/>
        <v>334.58560102531101</v>
      </c>
      <c r="N12" s="1">
        <f t="shared" si="11"/>
        <v>343.26154547174303</v>
      </c>
    </row>
    <row r="13" spans="1:14" x14ac:dyDescent="0.25">
      <c r="A13">
        <v>0</v>
      </c>
      <c r="B13">
        <v>0</v>
      </c>
      <c r="C13">
        <v>1</v>
      </c>
      <c r="D13" s="17">
        <v>16863.470890489702</v>
      </c>
      <c r="E13" s="17">
        <v>15045.3367999742</v>
      </c>
      <c r="F13" s="17">
        <v>13227.202709458699</v>
      </c>
      <c r="G13" s="17">
        <v>11409.0686189432</v>
      </c>
      <c r="H13" s="17">
        <v>9590.9345284277206</v>
      </c>
      <c r="J13" s="1"/>
      <c r="K13" s="1"/>
      <c r="L13" s="1"/>
      <c r="M13" s="1"/>
      <c r="N13" s="1"/>
    </row>
    <row r="14" spans="1:14" x14ac:dyDescent="0.25">
      <c r="A14">
        <v>0</v>
      </c>
      <c r="B14">
        <v>0</v>
      </c>
      <c r="C14">
        <v>2</v>
      </c>
      <c r="D14" s="17">
        <v>46075.217517756799</v>
      </c>
      <c r="E14" s="17">
        <v>44814.707511563</v>
      </c>
      <c r="F14" s="17">
        <v>43554.1975053692</v>
      </c>
      <c r="G14" s="17">
        <v>42293.687499175401</v>
      </c>
      <c r="H14" s="17">
        <v>41033.177492981602</v>
      </c>
      <c r="J14" s="1"/>
      <c r="K14" s="1"/>
      <c r="L14" s="1"/>
      <c r="M14" s="1"/>
      <c r="N14" s="1"/>
    </row>
    <row r="15" spans="1:14" x14ac:dyDescent="0.25">
      <c r="A15">
        <v>0</v>
      </c>
      <c r="B15">
        <v>0</v>
      </c>
      <c r="C15">
        <v>3</v>
      </c>
      <c r="D15" s="17">
        <v>67871.201583383299</v>
      </c>
      <c r="E15" s="17">
        <v>68042.374402404399</v>
      </c>
      <c r="F15" s="17">
        <v>68213.547221425499</v>
      </c>
      <c r="G15" s="17">
        <v>68384.720040446598</v>
      </c>
      <c r="H15" s="17">
        <v>68555.892859467698</v>
      </c>
      <c r="J15" s="1"/>
      <c r="K15" s="1"/>
      <c r="L15" s="1"/>
      <c r="M15" s="1"/>
      <c r="N15" s="1"/>
    </row>
    <row r="16" spans="1:14" x14ac:dyDescent="0.25">
      <c r="A16">
        <v>0</v>
      </c>
      <c r="B16">
        <v>0</v>
      </c>
      <c r="C16">
        <v>4</v>
      </c>
      <c r="D16" s="17">
        <v>34743.825513504598</v>
      </c>
      <c r="E16" s="17">
        <v>35087.360826541502</v>
      </c>
      <c r="F16" s="17">
        <v>35430.896139578399</v>
      </c>
      <c r="G16" s="17">
        <v>35774.431452615303</v>
      </c>
      <c r="H16" s="17">
        <v>36117.9667656522</v>
      </c>
    </row>
    <row r="17" spans="1:8" x14ac:dyDescent="0.25">
      <c r="A17">
        <v>0</v>
      </c>
      <c r="B17">
        <v>0</v>
      </c>
      <c r="C17">
        <v>5</v>
      </c>
      <c r="D17" s="17">
        <v>5538.8368319368401</v>
      </c>
      <c r="E17" s="17">
        <v>5461.2111904830099</v>
      </c>
      <c r="F17" s="17">
        <v>5383.5855490291797</v>
      </c>
      <c r="G17" s="17">
        <v>5305.9599075753504</v>
      </c>
      <c r="H17" s="17">
        <v>5228.3342661215202</v>
      </c>
    </row>
    <row r="18" spans="1:8" x14ac:dyDescent="0.25">
      <c r="A18">
        <v>0</v>
      </c>
      <c r="B18">
        <v>1</v>
      </c>
      <c r="C18">
        <v>1</v>
      </c>
      <c r="D18" s="17">
        <v>4248.2882353751502</v>
      </c>
      <c r="E18" s="17">
        <v>4185.0602787850103</v>
      </c>
      <c r="F18" s="17">
        <v>4121.8323221948704</v>
      </c>
      <c r="G18" s="17">
        <v>4058.60436560472</v>
      </c>
      <c r="H18" s="17">
        <v>3995.3764090145801</v>
      </c>
    </row>
    <row r="19" spans="1:8" x14ac:dyDescent="0.25">
      <c r="A19">
        <v>0</v>
      </c>
      <c r="B19">
        <v>1</v>
      </c>
      <c r="C19">
        <v>2</v>
      </c>
      <c r="D19" s="17">
        <v>3182.1778521466199</v>
      </c>
      <c r="E19" s="17">
        <v>3272.75164927988</v>
      </c>
      <c r="F19" s="17">
        <v>3363.3254464131301</v>
      </c>
      <c r="G19" s="17">
        <v>3453.8992435463902</v>
      </c>
      <c r="H19" s="17">
        <v>3544.4730406796398</v>
      </c>
    </row>
    <row r="20" spans="1:8" x14ac:dyDescent="0.25">
      <c r="A20">
        <v>0</v>
      </c>
      <c r="B20">
        <v>1</v>
      </c>
      <c r="C20">
        <v>3</v>
      </c>
      <c r="D20" s="17">
        <v>1979.3766722484499</v>
      </c>
      <c r="E20" s="17">
        <v>2050.5040333079501</v>
      </c>
      <c r="F20" s="17">
        <v>2121.63139436745</v>
      </c>
      <c r="G20" s="17">
        <v>2192.7587554269498</v>
      </c>
      <c r="H20" s="17">
        <v>2263.8861164864402</v>
      </c>
    </row>
    <row r="21" spans="1:8" x14ac:dyDescent="0.25">
      <c r="A21">
        <v>0</v>
      </c>
      <c r="B21">
        <v>1</v>
      </c>
      <c r="C21">
        <v>4</v>
      </c>
      <c r="D21" s="17">
        <v>794.895147904959</v>
      </c>
      <c r="E21" s="17">
        <v>816.958987843518</v>
      </c>
      <c r="F21" s="17">
        <v>839.02282778207598</v>
      </c>
      <c r="G21" s="17">
        <v>861.08666772063395</v>
      </c>
      <c r="H21" s="17">
        <v>883.15050765919204</v>
      </c>
    </row>
    <row r="22" spans="1:8" x14ac:dyDescent="0.25">
      <c r="A22">
        <v>0</v>
      </c>
      <c r="B22">
        <v>1</v>
      </c>
      <c r="C22">
        <v>5</v>
      </c>
      <c r="D22" s="17">
        <v>162.678979807226</v>
      </c>
      <c r="E22" s="17">
        <v>165.342803041537</v>
      </c>
      <c r="F22" s="17">
        <v>168.00662627584799</v>
      </c>
      <c r="G22" s="17">
        <v>170.67044951015899</v>
      </c>
      <c r="H22" s="17">
        <v>173.33427274447001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4" sqref="D14:D15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666</v>
      </c>
      <c r="E2">
        <v>20.7</v>
      </c>
      <c r="F2">
        <f>D2/E2*100</f>
        <v>3217.3913043478265</v>
      </c>
      <c r="G2">
        <f>100-E2</f>
        <v>79.3</v>
      </c>
    </row>
    <row r="3" spans="1:7" x14ac:dyDescent="0.25">
      <c r="A3">
        <v>1</v>
      </c>
      <c r="B3">
        <v>0</v>
      </c>
      <c r="C3">
        <v>2</v>
      </c>
      <c r="D3">
        <v>6542</v>
      </c>
      <c r="E3">
        <v>26.2</v>
      </c>
      <c r="F3">
        <f t="shared" ref="F3:F13" si="0">D3/E3*100</f>
        <v>24969.465648854963</v>
      </c>
      <c r="G3">
        <f t="shared" ref="G3:G13" si="1">100-E3</f>
        <v>73.8</v>
      </c>
    </row>
    <row r="4" spans="1:7" x14ac:dyDescent="0.25">
      <c r="A4">
        <v>1</v>
      </c>
      <c r="B4">
        <v>0</v>
      </c>
      <c r="C4">
        <v>3</v>
      </c>
      <c r="D4">
        <v>24025</v>
      </c>
      <c r="E4">
        <v>32.700000000000003</v>
      </c>
      <c r="F4">
        <f t="shared" si="0"/>
        <v>73470.948012232402</v>
      </c>
      <c r="G4">
        <f t="shared" si="1"/>
        <v>67.3</v>
      </c>
    </row>
    <row r="5" spans="1:7" x14ac:dyDescent="0.25">
      <c r="A5">
        <v>1</v>
      </c>
      <c r="B5">
        <v>0</v>
      </c>
      <c r="C5">
        <v>4</v>
      </c>
      <c r="D5">
        <v>43937</v>
      </c>
      <c r="E5">
        <v>38.799999999999997</v>
      </c>
      <c r="F5">
        <f t="shared" si="0"/>
        <v>113239.6907216495</v>
      </c>
      <c r="G5">
        <f t="shared" si="1"/>
        <v>61.2</v>
      </c>
    </row>
    <row r="6" spans="1:7" x14ac:dyDescent="0.25">
      <c r="A6">
        <v>1</v>
      </c>
      <c r="B6">
        <v>0</v>
      </c>
      <c r="C6">
        <v>5</v>
      </c>
      <c r="D6">
        <v>30314</v>
      </c>
      <c r="E6">
        <v>46</v>
      </c>
      <c r="F6">
        <f t="shared" si="0"/>
        <v>65900</v>
      </c>
      <c r="G6">
        <f t="shared" si="1"/>
        <v>54</v>
      </c>
    </row>
    <row r="7" spans="1:7" x14ac:dyDescent="0.25">
      <c r="A7">
        <v>1</v>
      </c>
      <c r="B7">
        <v>0</v>
      </c>
      <c r="C7">
        <v>6</v>
      </c>
      <c r="D7">
        <v>7651</v>
      </c>
      <c r="E7">
        <v>55.9</v>
      </c>
      <c r="F7">
        <f t="shared" si="0"/>
        <v>13686.940966010736</v>
      </c>
      <c r="G7">
        <f t="shared" si="1"/>
        <v>44.1</v>
      </c>
    </row>
    <row r="8" spans="1:7" x14ac:dyDescent="0.25">
      <c r="A8">
        <v>1</v>
      </c>
      <c r="B8">
        <v>1</v>
      </c>
      <c r="C8">
        <v>1</v>
      </c>
      <c r="D8">
        <v>356</v>
      </c>
      <c r="E8">
        <v>23</v>
      </c>
      <c r="F8">
        <f t="shared" si="0"/>
        <v>1547.8260869565217</v>
      </c>
      <c r="G8">
        <f t="shared" si="1"/>
        <v>77</v>
      </c>
    </row>
    <row r="9" spans="1:7" x14ac:dyDescent="0.25">
      <c r="A9">
        <v>1</v>
      </c>
      <c r="B9">
        <v>1</v>
      </c>
      <c r="C9">
        <v>2</v>
      </c>
      <c r="D9">
        <v>1295</v>
      </c>
      <c r="E9">
        <v>28.3</v>
      </c>
      <c r="F9">
        <f t="shared" si="0"/>
        <v>4575.9717314487634</v>
      </c>
      <c r="G9">
        <f t="shared" si="1"/>
        <v>71.7</v>
      </c>
    </row>
    <row r="10" spans="1:7" x14ac:dyDescent="0.25">
      <c r="A10">
        <v>1</v>
      </c>
      <c r="B10">
        <v>1</v>
      </c>
      <c r="C10">
        <v>3</v>
      </c>
      <c r="D10">
        <v>1500</v>
      </c>
      <c r="E10">
        <v>32.799999999999997</v>
      </c>
      <c r="F10">
        <f t="shared" si="0"/>
        <v>4573.1707317073169</v>
      </c>
      <c r="G10">
        <f t="shared" si="1"/>
        <v>67.2</v>
      </c>
    </row>
    <row r="11" spans="1:7" x14ac:dyDescent="0.25">
      <c r="A11">
        <v>1</v>
      </c>
      <c r="B11">
        <v>1</v>
      </c>
      <c r="C11">
        <v>4</v>
      </c>
      <c r="D11">
        <v>1185</v>
      </c>
      <c r="E11">
        <v>38.9</v>
      </c>
      <c r="F11">
        <f t="shared" si="0"/>
        <v>3046.2724935732649</v>
      </c>
      <c r="G11">
        <f t="shared" si="1"/>
        <v>61.1</v>
      </c>
    </row>
    <row r="12" spans="1:7" x14ac:dyDescent="0.25">
      <c r="A12">
        <v>1</v>
      </c>
      <c r="B12">
        <v>1</v>
      </c>
      <c r="C12">
        <v>5</v>
      </c>
      <c r="D12">
        <v>583</v>
      </c>
      <c r="E12">
        <v>42.5</v>
      </c>
      <c r="F12">
        <f t="shared" si="0"/>
        <v>1371.7647058823529</v>
      </c>
      <c r="G12">
        <f t="shared" si="1"/>
        <v>57.5</v>
      </c>
    </row>
    <row r="13" spans="1:7" x14ac:dyDescent="0.25">
      <c r="A13">
        <v>1</v>
      </c>
      <c r="B13">
        <v>1</v>
      </c>
      <c r="C13">
        <v>6</v>
      </c>
      <c r="D13">
        <v>147</v>
      </c>
      <c r="E13">
        <v>46.4</v>
      </c>
      <c r="F13">
        <f t="shared" si="0"/>
        <v>316.81034482758622</v>
      </c>
      <c r="G13">
        <f t="shared" si="1"/>
        <v>53.6</v>
      </c>
    </row>
    <row r="14" spans="1:7" x14ac:dyDescent="0.25">
      <c r="A14">
        <v>0</v>
      </c>
      <c r="B14">
        <v>0</v>
      </c>
      <c r="C14">
        <v>1</v>
      </c>
      <c r="D14" s="1">
        <f>F2*G2/100</f>
        <v>2551.391304347826</v>
      </c>
      <c r="F14" s="1">
        <f>SUM(F2:F13)</f>
        <v>309916.25274749123</v>
      </c>
    </row>
    <row r="15" spans="1:7" x14ac:dyDescent="0.25">
      <c r="A15">
        <v>0</v>
      </c>
      <c r="B15">
        <v>0</v>
      </c>
      <c r="C15">
        <v>2</v>
      </c>
      <c r="D15" s="1">
        <f>F3*G3/100</f>
        <v>18427.465648854963</v>
      </c>
    </row>
    <row r="16" spans="1:7" x14ac:dyDescent="0.25">
      <c r="A16">
        <v>0</v>
      </c>
      <c r="B16">
        <v>0</v>
      </c>
      <c r="C16">
        <v>3</v>
      </c>
      <c r="D16" s="1">
        <f t="shared" ref="D16:D25" si="2">F4*G4/100</f>
        <v>49445.948012232409</v>
      </c>
    </row>
    <row r="17" spans="1:4" x14ac:dyDescent="0.25">
      <c r="A17">
        <v>0</v>
      </c>
      <c r="B17">
        <v>0</v>
      </c>
      <c r="C17">
        <v>4</v>
      </c>
      <c r="D17" s="1">
        <f t="shared" si="2"/>
        <v>69302.690721649502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35586</v>
      </c>
    </row>
    <row r="19" spans="1:4" x14ac:dyDescent="0.25">
      <c r="A19">
        <v>0</v>
      </c>
      <c r="B19">
        <v>0</v>
      </c>
      <c r="C19">
        <v>6</v>
      </c>
      <c r="D19" s="1">
        <f t="shared" si="2"/>
        <v>6035.9409660107349</v>
      </c>
    </row>
    <row r="20" spans="1:4" x14ac:dyDescent="0.25">
      <c r="A20">
        <v>0</v>
      </c>
      <c r="B20">
        <v>1</v>
      </c>
      <c r="C20">
        <v>1</v>
      </c>
      <c r="D20" s="1">
        <f t="shared" si="2"/>
        <v>1191.8260869565217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3280.9717314487639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3073.1707317073174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1861.2724935732649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788.76470588235281</v>
      </c>
    </row>
    <row r="25" spans="1:4" x14ac:dyDescent="0.25">
      <c r="A25">
        <v>0</v>
      </c>
      <c r="B25">
        <v>1</v>
      </c>
      <c r="C25">
        <v>6</v>
      </c>
      <c r="D25" s="1">
        <f t="shared" si="2"/>
        <v>169.81034482758622</v>
      </c>
    </row>
    <row r="26" spans="1:4" x14ac:dyDescent="0.25">
      <c r="D26" s="1">
        <f>SUM(D2:D25)</f>
        <v>309916.25274749123</v>
      </c>
    </row>
    <row r="27" spans="1:4" x14ac:dyDescent="0.25">
      <c r="D2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5" sqref="F15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>
        <v>742</v>
      </c>
      <c r="E2">
        <v>20.6</v>
      </c>
      <c r="F2">
        <f>D2/E2*100</f>
        <v>3601.9417475728155</v>
      </c>
      <c r="G2">
        <f>100-E2</f>
        <v>79.400000000000006</v>
      </c>
    </row>
    <row r="3" spans="1:7" x14ac:dyDescent="0.25">
      <c r="A3">
        <v>1</v>
      </c>
      <c r="B3">
        <v>0</v>
      </c>
      <c r="C3">
        <v>2</v>
      </c>
      <c r="D3">
        <v>6671</v>
      </c>
      <c r="E3">
        <v>25.9</v>
      </c>
      <c r="F3">
        <f t="shared" ref="F3:F13" si="0">D3/E3*100</f>
        <v>25756.75675675676</v>
      </c>
      <c r="G3">
        <f t="shared" ref="G3:G13" si="1">100-E3</f>
        <v>74.099999999999994</v>
      </c>
    </row>
    <row r="4" spans="1:7" x14ac:dyDescent="0.25">
      <c r="A4">
        <v>1</v>
      </c>
      <c r="B4">
        <v>0</v>
      </c>
      <c r="C4">
        <v>3</v>
      </c>
      <c r="D4">
        <v>22531</v>
      </c>
      <c r="E4">
        <v>32</v>
      </c>
      <c r="F4">
        <f t="shared" si="0"/>
        <v>70409.375</v>
      </c>
      <c r="G4">
        <f t="shared" si="1"/>
        <v>68</v>
      </c>
    </row>
    <row r="5" spans="1:7" x14ac:dyDescent="0.25">
      <c r="A5">
        <v>1</v>
      </c>
      <c r="B5">
        <v>0</v>
      </c>
      <c r="C5">
        <v>4</v>
      </c>
      <c r="D5">
        <v>39512</v>
      </c>
      <c r="E5">
        <v>38</v>
      </c>
      <c r="F5">
        <f t="shared" si="0"/>
        <v>103978.94736842107</v>
      </c>
      <c r="G5">
        <f t="shared" si="1"/>
        <v>62</v>
      </c>
    </row>
    <row r="6" spans="1:7" x14ac:dyDescent="0.25">
      <c r="A6">
        <v>1</v>
      </c>
      <c r="B6">
        <v>0</v>
      </c>
      <c r="C6">
        <v>5</v>
      </c>
      <c r="D6">
        <v>27079</v>
      </c>
      <c r="E6">
        <v>45.4</v>
      </c>
      <c r="F6">
        <f t="shared" si="0"/>
        <v>59645.374449339201</v>
      </c>
      <c r="G6">
        <f t="shared" si="1"/>
        <v>54.6</v>
      </c>
    </row>
    <row r="7" spans="1:7" x14ac:dyDescent="0.25">
      <c r="A7">
        <v>1</v>
      </c>
      <c r="B7">
        <v>0</v>
      </c>
      <c r="C7">
        <v>6</v>
      </c>
      <c r="D7">
        <v>7234</v>
      </c>
      <c r="E7">
        <v>56.5</v>
      </c>
      <c r="F7">
        <f t="shared" si="0"/>
        <v>12803.53982300885</v>
      </c>
      <c r="G7">
        <f t="shared" si="1"/>
        <v>43.5</v>
      </c>
    </row>
    <row r="8" spans="1:7" x14ac:dyDescent="0.25">
      <c r="A8">
        <v>1</v>
      </c>
      <c r="B8">
        <v>1</v>
      </c>
      <c r="C8">
        <v>1</v>
      </c>
      <c r="D8">
        <v>375</v>
      </c>
      <c r="E8">
        <v>23.3</v>
      </c>
      <c r="F8">
        <f t="shared" si="0"/>
        <v>1609.4420600858366</v>
      </c>
      <c r="G8">
        <f t="shared" si="1"/>
        <v>76.7</v>
      </c>
    </row>
    <row r="9" spans="1:7" x14ac:dyDescent="0.25">
      <c r="A9">
        <v>1</v>
      </c>
      <c r="B9">
        <v>1</v>
      </c>
      <c r="C9">
        <v>2</v>
      </c>
      <c r="D9">
        <v>1175</v>
      </c>
      <c r="E9">
        <v>27.7</v>
      </c>
      <c r="F9">
        <f t="shared" si="0"/>
        <v>4241.877256317689</v>
      </c>
      <c r="G9">
        <f t="shared" si="1"/>
        <v>72.3</v>
      </c>
    </row>
    <row r="10" spans="1:7" x14ac:dyDescent="0.25">
      <c r="A10">
        <v>1</v>
      </c>
      <c r="B10">
        <v>1</v>
      </c>
      <c r="C10">
        <v>3</v>
      </c>
      <c r="D10">
        <v>1462</v>
      </c>
      <c r="E10">
        <v>34.1</v>
      </c>
      <c r="F10">
        <f t="shared" si="0"/>
        <v>4287.3900293255138</v>
      </c>
      <c r="G10">
        <f t="shared" si="1"/>
        <v>65.900000000000006</v>
      </c>
    </row>
    <row r="11" spans="1:7" x14ac:dyDescent="0.25">
      <c r="A11">
        <v>1</v>
      </c>
      <c r="B11">
        <v>1</v>
      </c>
      <c r="C11">
        <v>4</v>
      </c>
      <c r="D11">
        <v>1007</v>
      </c>
      <c r="E11">
        <v>37</v>
      </c>
      <c r="F11">
        <f t="shared" si="0"/>
        <v>2721.6216216216217</v>
      </c>
      <c r="G11">
        <f t="shared" si="1"/>
        <v>63</v>
      </c>
    </row>
    <row r="12" spans="1:7" x14ac:dyDescent="0.25">
      <c r="A12">
        <v>1</v>
      </c>
      <c r="B12">
        <v>1</v>
      </c>
      <c r="C12">
        <v>5</v>
      </c>
      <c r="D12">
        <v>502</v>
      </c>
      <c r="E12">
        <v>40</v>
      </c>
      <c r="F12">
        <f t="shared" si="0"/>
        <v>1255</v>
      </c>
      <c r="G12">
        <f t="shared" si="1"/>
        <v>60</v>
      </c>
    </row>
    <row r="13" spans="1:7" x14ac:dyDescent="0.25">
      <c r="A13">
        <v>1</v>
      </c>
      <c r="B13">
        <v>1</v>
      </c>
      <c r="C13">
        <v>6</v>
      </c>
      <c r="D13">
        <v>128</v>
      </c>
      <c r="E13">
        <v>45.6</v>
      </c>
      <c r="F13">
        <f t="shared" si="0"/>
        <v>280.70175438596488</v>
      </c>
      <c r="G13">
        <f t="shared" si="1"/>
        <v>54.4</v>
      </c>
    </row>
    <row r="14" spans="1:7" x14ac:dyDescent="0.25">
      <c r="A14">
        <v>0</v>
      </c>
      <c r="B14">
        <v>0</v>
      </c>
      <c r="C14">
        <v>1</v>
      </c>
      <c r="D14" s="1">
        <f>F2*G2/100</f>
        <v>2859.9417475728155</v>
      </c>
      <c r="F14" s="1">
        <f>SUM(F2:F13)</f>
        <v>290591.9678668353</v>
      </c>
    </row>
    <row r="15" spans="1:7" x14ac:dyDescent="0.25">
      <c r="A15">
        <v>0</v>
      </c>
      <c r="B15">
        <v>0</v>
      </c>
      <c r="C15">
        <v>2</v>
      </c>
      <c r="D15" s="1">
        <f t="shared" ref="D15:D25" si="2">F3*G3/100</f>
        <v>19085.756756756757</v>
      </c>
    </row>
    <row r="16" spans="1:7" x14ac:dyDescent="0.25">
      <c r="A16">
        <v>0</v>
      </c>
      <c r="B16">
        <v>0</v>
      </c>
      <c r="C16">
        <v>3</v>
      </c>
      <c r="D16" s="1">
        <f t="shared" si="2"/>
        <v>47878.375</v>
      </c>
    </row>
    <row r="17" spans="1:4" x14ac:dyDescent="0.25">
      <c r="A17">
        <v>0</v>
      </c>
      <c r="B17">
        <v>0</v>
      </c>
      <c r="C17">
        <v>4</v>
      </c>
      <c r="D17" s="1">
        <f t="shared" si="2"/>
        <v>64466.947368421061</v>
      </c>
    </row>
    <row r="18" spans="1:4" x14ac:dyDescent="0.25">
      <c r="A18">
        <v>0</v>
      </c>
      <c r="B18">
        <v>0</v>
      </c>
      <c r="C18">
        <v>5</v>
      </c>
      <c r="D18" s="1">
        <f t="shared" si="2"/>
        <v>32566.374449339208</v>
      </c>
    </row>
    <row r="19" spans="1:4" x14ac:dyDescent="0.25">
      <c r="A19">
        <v>0</v>
      </c>
      <c r="B19">
        <v>0</v>
      </c>
      <c r="C19">
        <v>6</v>
      </c>
      <c r="D19" s="1">
        <f t="shared" si="2"/>
        <v>5569.5398230088504</v>
      </c>
    </row>
    <row r="20" spans="1:4" x14ac:dyDescent="0.25">
      <c r="A20">
        <v>0</v>
      </c>
      <c r="B20">
        <v>1</v>
      </c>
      <c r="C20">
        <v>1</v>
      </c>
      <c r="D20" s="1">
        <f t="shared" si="2"/>
        <v>1234.4420600858366</v>
      </c>
    </row>
    <row r="21" spans="1:4" x14ac:dyDescent="0.25">
      <c r="A21">
        <v>0</v>
      </c>
      <c r="B21">
        <v>1</v>
      </c>
      <c r="C21">
        <v>2</v>
      </c>
      <c r="D21" s="1">
        <f t="shared" si="2"/>
        <v>3066.8772563176885</v>
      </c>
    </row>
    <row r="22" spans="1:4" x14ac:dyDescent="0.25">
      <c r="A22">
        <v>0</v>
      </c>
      <c r="B22">
        <v>1</v>
      </c>
      <c r="C22">
        <v>3</v>
      </c>
      <c r="D22" s="1">
        <f t="shared" si="2"/>
        <v>2825.3900293255138</v>
      </c>
    </row>
    <row r="23" spans="1:4" x14ac:dyDescent="0.25">
      <c r="A23">
        <v>0</v>
      </c>
      <c r="B23">
        <v>1</v>
      </c>
      <c r="C23">
        <v>4</v>
      </c>
      <c r="D23" s="1">
        <f t="shared" si="2"/>
        <v>1714.6216216216217</v>
      </c>
    </row>
    <row r="24" spans="1:4" x14ac:dyDescent="0.25">
      <c r="A24">
        <v>0</v>
      </c>
      <c r="B24">
        <v>1</v>
      </c>
      <c r="C24">
        <v>5</v>
      </c>
      <c r="D24" s="1">
        <f t="shared" si="2"/>
        <v>753</v>
      </c>
    </row>
    <row r="25" spans="1:4" x14ac:dyDescent="0.25">
      <c r="A25">
        <v>0</v>
      </c>
      <c r="B25">
        <v>1</v>
      </c>
      <c r="C25">
        <v>6</v>
      </c>
      <c r="D25" s="1">
        <f t="shared" si="2"/>
        <v>152.70175438596488</v>
      </c>
    </row>
    <row r="26" spans="1:4" x14ac:dyDescent="0.25">
      <c r="D26" s="1">
        <f>SUM(D2:D25)</f>
        <v>290591.9678668353</v>
      </c>
    </row>
    <row r="27" spans="1:4" x14ac:dyDescent="0.25">
      <c r="D27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0" sqref="D20:D21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 s="2">
        <v>764</v>
      </c>
      <c r="E2">
        <f>D2/F2*100</f>
        <v>4042.3280423280426</v>
      </c>
      <c r="F2" s="3">
        <v>18.899999999999999</v>
      </c>
      <c r="G2" s="4">
        <f>100-F2</f>
        <v>81.099999999999994</v>
      </c>
    </row>
    <row r="3" spans="1:7" x14ac:dyDescent="0.25">
      <c r="A3">
        <v>1</v>
      </c>
      <c r="B3">
        <v>0</v>
      </c>
      <c r="C3">
        <v>2</v>
      </c>
      <c r="D3" s="2">
        <v>6862</v>
      </c>
      <c r="E3">
        <f t="shared" ref="E3:E13" si="0">D3/F3*100</f>
        <v>27781.376518218622</v>
      </c>
      <c r="F3" s="3">
        <v>24.7</v>
      </c>
      <c r="G3" s="4">
        <f t="shared" ref="G3:G13" si="1">100-F3</f>
        <v>75.3</v>
      </c>
    </row>
    <row r="4" spans="1:7" x14ac:dyDescent="0.25">
      <c r="A4">
        <v>1</v>
      </c>
      <c r="B4">
        <v>0</v>
      </c>
      <c r="C4">
        <v>3</v>
      </c>
      <c r="D4" s="2">
        <v>22783</v>
      </c>
      <c r="E4">
        <f t="shared" si="0"/>
        <v>73493.548387096773</v>
      </c>
      <c r="F4" s="3">
        <v>31</v>
      </c>
      <c r="G4" s="4">
        <f t="shared" si="1"/>
        <v>69</v>
      </c>
    </row>
    <row r="5" spans="1:7" x14ac:dyDescent="0.25">
      <c r="A5">
        <v>1</v>
      </c>
      <c r="B5">
        <v>0</v>
      </c>
      <c r="C5">
        <v>4</v>
      </c>
      <c r="D5" s="2">
        <v>38694</v>
      </c>
      <c r="E5">
        <f t="shared" si="0"/>
        <v>104861.7886178862</v>
      </c>
      <c r="F5" s="3">
        <v>36.9</v>
      </c>
      <c r="G5" s="4">
        <f t="shared" si="1"/>
        <v>63.1</v>
      </c>
    </row>
    <row r="6" spans="1:7" x14ac:dyDescent="0.25">
      <c r="A6">
        <v>1</v>
      </c>
      <c r="B6">
        <v>0</v>
      </c>
      <c r="C6">
        <v>5</v>
      </c>
      <c r="D6" s="2">
        <v>26265</v>
      </c>
      <c r="E6">
        <f t="shared" si="0"/>
        <v>59557.823129251701</v>
      </c>
      <c r="F6" s="3">
        <v>44.1</v>
      </c>
      <c r="G6" s="4">
        <f t="shared" si="1"/>
        <v>55.9</v>
      </c>
    </row>
    <row r="7" spans="1:7" x14ac:dyDescent="0.25">
      <c r="A7">
        <v>1</v>
      </c>
      <c r="B7">
        <v>0</v>
      </c>
      <c r="C7">
        <v>6</v>
      </c>
      <c r="D7" s="2">
        <v>7180</v>
      </c>
      <c r="E7">
        <f t="shared" si="0"/>
        <v>13054.545454545454</v>
      </c>
      <c r="F7" s="3">
        <v>55</v>
      </c>
      <c r="G7" s="4">
        <f t="shared" si="1"/>
        <v>45</v>
      </c>
    </row>
    <row r="8" spans="1:7" x14ac:dyDescent="0.25">
      <c r="A8">
        <v>1</v>
      </c>
      <c r="B8">
        <v>1</v>
      </c>
      <c r="C8">
        <v>1</v>
      </c>
      <c r="D8" s="2">
        <v>331</v>
      </c>
      <c r="E8">
        <f t="shared" si="0"/>
        <v>1622.5490196078433</v>
      </c>
      <c r="F8" s="3">
        <v>20.399999999999999</v>
      </c>
      <c r="G8" s="4">
        <f t="shared" si="1"/>
        <v>79.599999999999994</v>
      </c>
    </row>
    <row r="9" spans="1:7" x14ac:dyDescent="0.25">
      <c r="A9">
        <v>1</v>
      </c>
      <c r="B9">
        <v>1</v>
      </c>
      <c r="C9">
        <v>2</v>
      </c>
      <c r="D9" s="2">
        <v>1193</v>
      </c>
      <c r="E9">
        <f t="shared" si="0"/>
        <v>4468.1647940074909</v>
      </c>
      <c r="F9" s="3">
        <v>26.7</v>
      </c>
      <c r="G9" s="4">
        <f t="shared" si="1"/>
        <v>73.3</v>
      </c>
    </row>
    <row r="10" spans="1:7" x14ac:dyDescent="0.25">
      <c r="A10">
        <v>1</v>
      </c>
      <c r="B10">
        <v>1</v>
      </c>
      <c r="C10">
        <v>3</v>
      </c>
      <c r="D10" s="2">
        <v>1266</v>
      </c>
      <c r="E10">
        <f t="shared" si="0"/>
        <v>4070.7395498392279</v>
      </c>
      <c r="F10" s="3">
        <v>31.1</v>
      </c>
      <c r="G10" s="4">
        <f t="shared" si="1"/>
        <v>68.900000000000006</v>
      </c>
    </row>
    <row r="11" spans="1:7" x14ac:dyDescent="0.25">
      <c r="A11">
        <v>1</v>
      </c>
      <c r="B11">
        <v>1</v>
      </c>
      <c r="C11">
        <v>4</v>
      </c>
      <c r="D11" s="2">
        <v>909</v>
      </c>
      <c r="E11">
        <f t="shared" si="0"/>
        <v>2634.7826086956525</v>
      </c>
      <c r="F11" s="3">
        <v>34.5</v>
      </c>
      <c r="G11" s="4">
        <f t="shared" si="1"/>
        <v>65.5</v>
      </c>
    </row>
    <row r="12" spans="1:7" x14ac:dyDescent="0.25">
      <c r="A12">
        <v>1</v>
      </c>
      <c r="B12">
        <v>1</v>
      </c>
      <c r="C12">
        <v>5</v>
      </c>
      <c r="D12" s="2">
        <v>512</v>
      </c>
      <c r="E12">
        <f t="shared" si="0"/>
        <v>1179.7235023041476</v>
      </c>
      <c r="F12" s="3">
        <v>43.4</v>
      </c>
      <c r="G12" s="4">
        <f t="shared" si="1"/>
        <v>56.6</v>
      </c>
    </row>
    <row r="13" spans="1:7" x14ac:dyDescent="0.25">
      <c r="A13">
        <v>1</v>
      </c>
      <c r="B13">
        <v>1</v>
      </c>
      <c r="C13">
        <v>6</v>
      </c>
      <c r="D13" s="2">
        <v>116</v>
      </c>
      <c r="E13">
        <f t="shared" si="0"/>
        <v>267.89838337182448</v>
      </c>
      <c r="F13" s="3">
        <v>43.3</v>
      </c>
      <c r="G13" s="4">
        <f t="shared" si="1"/>
        <v>56.7</v>
      </c>
    </row>
    <row r="14" spans="1:7" x14ac:dyDescent="0.25">
      <c r="A14">
        <v>0</v>
      </c>
      <c r="B14">
        <v>0</v>
      </c>
      <c r="C14">
        <v>1</v>
      </c>
      <c r="D14">
        <f>E2*(G2/100)</f>
        <v>3278.3280423280421</v>
      </c>
    </row>
    <row r="15" spans="1:7" x14ac:dyDescent="0.25">
      <c r="A15">
        <v>0</v>
      </c>
      <c r="B15">
        <v>0</v>
      </c>
      <c r="C15">
        <v>2</v>
      </c>
      <c r="D15">
        <f t="shared" ref="D15:D25" si="2">E3*(G3/100)</f>
        <v>20919.376518218622</v>
      </c>
    </row>
    <row r="16" spans="1:7" x14ac:dyDescent="0.25">
      <c r="A16">
        <v>0</v>
      </c>
      <c r="B16">
        <v>0</v>
      </c>
      <c r="C16">
        <v>3</v>
      </c>
      <c r="D16">
        <f t="shared" si="2"/>
        <v>50710.548387096773</v>
      </c>
    </row>
    <row r="17" spans="1:4" x14ac:dyDescent="0.25">
      <c r="A17">
        <v>0</v>
      </c>
      <c r="B17">
        <v>0</v>
      </c>
      <c r="C17">
        <v>4</v>
      </c>
      <c r="D17">
        <f t="shared" si="2"/>
        <v>66167.788617886195</v>
      </c>
    </row>
    <row r="18" spans="1:4" x14ac:dyDescent="0.25">
      <c r="A18">
        <v>0</v>
      </c>
      <c r="B18">
        <v>0</v>
      </c>
      <c r="C18">
        <v>5</v>
      </c>
      <c r="D18">
        <f t="shared" si="2"/>
        <v>33292.823129251694</v>
      </c>
    </row>
    <row r="19" spans="1:4" x14ac:dyDescent="0.25">
      <c r="A19">
        <v>0</v>
      </c>
      <c r="B19">
        <v>0</v>
      </c>
      <c r="C19">
        <v>6</v>
      </c>
      <c r="D19">
        <f t="shared" si="2"/>
        <v>5874.545454545454</v>
      </c>
    </row>
    <row r="20" spans="1:4" x14ac:dyDescent="0.25">
      <c r="A20">
        <v>0</v>
      </c>
      <c r="B20">
        <v>1</v>
      </c>
      <c r="C20">
        <v>1</v>
      </c>
      <c r="D20">
        <f t="shared" si="2"/>
        <v>1291.5490196078431</v>
      </c>
    </row>
    <row r="21" spans="1:4" x14ac:dyDescent="0.25">
      <c r="A21">
        <v>0</v>
      </c>
      <c r="B21">
        <v>1</v>
      </c>
      <c r="C21">
        <v>2</v>
      </c>
      <c r="D21">
        <f t="shared" si="2"/>
        <v>3275.1647940074909</v>
      </c>
    </row>
    <row r="22" spans="1:4" x14ac:dyDescent="0.25">
      <c r="A22">
        <v>0</v>
      </c>
      <c r="B22">
        <v>1</v>
      </c>
      <c r="C22">
        <v>3</v>
      </c>
      <c r="D22">
        <f t="shared" si="2"/>
        <v>2804.7395498392284</v>
      </c>
    </row>
    <row r="23" spans="1:4" x14ac:dyDescent="0.25">
      <c r="A23">
        <v>0</v>
      </c>
      <c r="B23">
        <v>1</v>
      </c>
      <c r="C23">
        <v>4</v>
      </c>
      <c r="D23">
        <f t="shared" si="2"/>
        <v>1725.7826086956525</v>
      </c>
    </row>
    <row r="24" spans="1:4" x14ac:dyDescent="0.25">
      <c r="A24">
        <v>0</v>
      </c>
      <c r="B24">
        <v>1</v>
      </c>
      <c r="C24">
        <v>5</v>
      </c>
      <c r="D24">
        <f t="shared" si="2"/>
        <v>667.72350230414759</v>
      </c>
    </row>
    <row r="25" spans="1:4" x14ac:dyDescent="0.25">
      <c r="A25">
        <v>0</v>
      </c>
      <c r="B25">
        <v>1</v>
      </c>
      <c r="C25">
        <v>6</v>
      </c>
      <c r="D25">
        <f t="shared" si="2"/>
        <v>151.89838337182451</v>
      </c>
    </row>
    <row r="26" spans="1:4" x14ac:dyDescent="0.25">
      <c r="D26" s="7">
        <f>SUM(D2:D25)</f>
        <v>297035.26800715306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" sqref="D1:G1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 s="2">
        <v>820</v>
      </c>
      <c r="E2">
        <f>D2/F2*100</f>
        <v>4361.7021276595742</v>
      </c>
      <c r="F2" s="3">
        <v>18.8</v>
      </c>
      <c r="G2" s="4">
        <f>100-F2</f>
        <v>81.2</v>
      </c>
    </row>
    <row r="3" spans="1:7" x14ac:dyDescent="0.25">
      <c r="A3">
        <v>1</v>
      </c>
      <c r="B3">
        <v>0</v>
      </c>
      <c r="C3">
        <v>2</v>
      </c>
      <c r="D3" s="2">
        <v>7184</v>
      </c>
      <c r="E3">
        <f t="shared" ref="E3:E13" si="0">D3/F3*100</f>
        <v>29322.448979591838</v>
      </c>
      <c r="F3" s="3">
        <v>24.5</v>
      </c>
      <c r="G3" s="4">
        <f t="shared" ref="G3:G13" si="1">100-F3</f>
        <v>75.5</v>
      </c>
    </row>
    <row r="4" spans="1:7" x14ac:dyDescent="0.25">
      <c r="A4">
        <v>1</v>
      </c>
      <c r="B4">
        <v>0</v>
      </c>
      <c r="C4">
        <v>3</v>
      </c>
      <c r="D4" s="2">
        <v>22645</v>
      </c>
      <c r="E4">
        <f t="shared" si="0"/>
        <v>74983.44370860928</v>
      </c>
      <c r="F4" s="3">
        <v>30.2</v>
      </c>
      <c r="G4" s="4">
        <f t="shared" si="1"/>
        <v>69.8</v>
      </c>
    </row>
    <row r="5" spans="1:7" x14ac:dyDescent="0.25">
      <c r="A5">
        <v>1</v>
      </c>
      <c r="B5">
        <v>0</v>
      </c>
      <c r="C5">
        <v>4</v>
      </c>
      <c r="D5" s="2">
        <v>38221</v>
      </c>
      <c r="E5">
        <f t="shared" si="0"/>
        <v>104715.0684931507</v>
      </c>
      <c r="F5" s="3">
        <v>36.5</v>
      </c>
      <c r="G5" s="4">
        <f t="shared" si="1"/>
        <v>63.5</v>
      </c>
    </row>
    <row r="6" spans="1:7" x14ac:dyDescent="0.25">
      <c r="A6">
        <v>1</v>
      </c>
      <c r="B6">
        <v>0</v>
      </c>
      <c r="C6">
        <v>5</v>
      </c>
      <c r="D6" s="2">
        <v>25201</v>
      </c>
      <c r="E6">
        <f t="shared" si="0"/>
        <v>57933.333333333336</v>
      </c>
      <c r="F6" s="3">
        <v>43.5</v>
      </c>
      <c r="G6" s="4">
        <f t="shared" si="1"/>
        <v>56.5</v>
      </c>
    </row>
    <row r="7" spans="1:7" x14ac:dyDescent="0.25">
      <c r="A7">
        <v>1</v>
      </c>
      <c r="B7">
        <v>0</v>
      </c>
      <c r="C7">
        <v>6</v>
      </c>
      <c r="D7" s="2">
        <v>6939</v>
      </c>
      <c r="E7">
        <f t="shared" si="0"/>
        <v>12802.583025830256</v>
      </c>
      <c r="F7" s="3">
        <v>54.2</v>
      </c>
      <c r="G7" s="4">
        <f t="shared" si="1"/>
        <v>45.8</v>
      </c>
    </row>
    <row r="8" spans="1:7" x14ac:dyDescent="0.25">
      <c r="A8">
        <v>1</v>
      </c>
      <c r="B8">
        <v>1</v>
      </c>
      <c r="C8">
        <v>1</v>
      </c>
      <c r="D8" s="2">
        <v>366</v>
      </c>
      <c r="E8">
        <f t="shared" si="0"/>
        <v>1641.2556053811659</v>
      </c>
      <c r="F8" s="3">
        <v>22.3</v>
      </c>
      <c r="G8" s="4">
        <f t="shared" si="1"/>
        <v>77.7</v>
      </c>
    </row>
    <row r="9" spans="1:7" x14ac:dyDescent="0.25">
      <c r="A9">
        <v>1</v>
      </c>
      <c r="B9">
        <v>1</v>
      </c>
      <c r="C9">
        <v>2</v>
      </c>
      <c r="D9" s="2">
        <v>1135</v>
      </c>
      <c r="E9">
        <f t="shared" si="0"/>
        <v>4332.06106870229</v>
      </c>
      <c r="F9" s="3">
        <v>26.2</v>
      </c>
      <c r="G9" s="4">
        <f t="shared" si="1"/>
        <v>73.8</v>
      </c>
    </row>
    <row r="10" spans="1:7" x14ac:dyDescent="0.25">
      <c r="A10">
        <v>1</v>
      </c>
      <c r="B10">
        <v>1</v>
      </c>
      <c r="C10">
        <v>3</v>
      </c>
      <c r="D10" s="2">
        <v>1262</v>
      </c>
      <c r="E10">
        <f t="shared" si="0"/>
        <v>3931.464174454828</v>
      </c>
      <c r="F10" s="3">
        <v>32.1</v>
      </c>
      <c r="G10" s="4">
        <f t="shared" si="1"/>
        <v>67.900000000000006</v>
      </c>
    </row>
    <row r="11" spans="1:7" x14ac:dyDescent="0.25">
      <c r="A11">
        <v>1</v>
      </c>
      <c r="B11">
        <v>1</v>
      </c>
      <c r="C11">
        <v>4</v>
      </c>
      <c r="D11" s="2">
        <v>892</v>
      </c>
      <c r="E11">
        <f t="shared" si="0"/>
        <v>2498.59943977591</v>
      </c>
      <c r="F11" s="3">
        <v>35.700000000000003</v>
      </c>
      <c r="G11" s="4">
        <f t="shared" si="1"/>
        <v>64.3</v>
      </c>
    </row>
    <row r="12" spans="1:7" x14ac:dyDescent="0.25">
      <c r="A12">
        <v>1</v>
      </c>
      <c r="B12">
        <v>1</v>
      </c>
      <c r="C12">
        <v>5</v>
      </c>
      <c r="D12" s="2">
        <v>435</v>
      </c>
      <c r="E12">
        <f t="shared" si="0"/>
        <v>1090.2255639097743</v>
      </c>
      <c r="F12" s="3">
        <v>39.9</v>
      </c>
      <c r="G12" s="4">
        <f t="shared" si="1"/>
        <v>60.1</v>
      </c>
    </row>
    <row r="13" spans="1:7" x14ac:dyDescent="0.25">
      <c r="A13">
        <v>1</v>
      </c>
      <c r="B13">
        <v>1</v>
      </c>
      <c r="C13">
        <v>6</v>
      </c>
      <c r="D13" s="2">
        <v>109</v>
      </c>
      <c r="E13">
        <f t="shared" si="0"/>
        <v>258.2938388625592</v>
      </c>
      <c r="F13" s="3">
        <v>42.2</v>
      </c>
      <c r="G13" s="4">
        <f t="shared" si="1"/>
        <v>57.8</v>
      </c>
    </row>
    <row r="14" spans="1:7" x14ac:dyDescent="0.25">
      <c r="A14">
        <v>0</v>
      </c>
      <c r="B14">
        <v>0</v>
      </c>
      <c r="C14">
        <v>1</v>
      </c>
      <c r="D14">
        <f>E2*(G2/100)</f>
        <v>3541.7021276595747</v>
      </c>
    </row>
    <row r="15" spans="1:7" x14ac:dyDescent="0.25">
      <c r="A15">
        <v>0</v>
      </c>
      <c r="B15">
        <v>0</v>
      </c>
      <c r="C15">
        <v>2</v>
      </c>
      <c r="D15">
        <f t="shared" ref="D15:D25" si="2">E3*(G3/100)</f>
        <v>22138.448979591838</v>
      </c>
    </row>
    <row r="16" spans="1:7" x14ac:dyDescent="0.25">
      <c r="A16">
        <v>0</v>
      </c>
      <c r="B16">
        <v>0</v>
      </c>
      <c r="C16">
        <v>3</v>
      </c>
      <c r="D16">
        <f t="shared" si="2"/>
        <v>52338.443708609273</v>
      </c>
    </row>
    <row r="17" spans="1:4" x14ac:dyDescent="0.25">
      <c r="A17">
        <v>0</v>
      </c>
      <c r="B17">
        <v>0</v>
      </c>
      <c r="C17">
        <v>4</v>
      </c>
      <c r="D17">
        <f t="shared" si="2"/>
        <v>66494.068493150698</v>
      </c>
    </row>
    <row r="18" spans="1:4" x14ac:dyDescent="0.25">
      <c r="A18">
        <v>0</v>
      </c>
      <c r="B18">
        <v>0</v>
      </c>
      <c r="C18">
        <v>5</v>
      </c>
      <c r="D18">
        <f t="shared" si="2"/>
        <v>32732.333333333332</v>
      </c>
    </row>
    <row r="19" spans="1:4" x14ac:dyDescent="0.25">
      <c r="A19">
        <v>0</v>
      </c>
      <c r="B19">
        <v>0</v>
      </c>
      <c r="C19">
        <v>6</v>
      </c>
      <c r="D19">
        <f t="shared" si="2"/>
        <v>5863.5830258302567</v>
      </c>
    </row>
    <row r="20" spans="1:4" x14ac:dyDescent="0.25">
      <c r="A20">
        <v>0</v>
      </c>
      <c r="B20">
        <v>1</v>
      </c>
      <c r="C20">
        <v>1</v>
      </c>
      <c r="D20">
        <f t="shared" si="2"/>
        <v>1275.2556053811659</v>
      </c>
    </row>
    <row r="21" spans="1:4" x14ac:dyDescent="0.25">
      <c r="A21">
        <v>0</v>
      </c>
      <c r="B21">
        <v>1</v>
      </c>
      <c r="C21">
        <v>2</v>
      </c>
      <c r="D21">
        <f t="shared" si="2"/>
        <v>3197.06106870229</v>
      </c>
    </row>
    <row r="22" spans="1:4" x14ac:dyDescent="0.25">
      <c r="A22">
        <v>0</v>
      </c>
      <c r="B22">
        <v>1</v>
      </c>
      <c r="C22">
        <v>3</v>
      </c>
      <c r="D22">
        <f t="shared" si="2"/>
        <v>2669.4641744548285</v>
      </c>
    </row>
    <row r="23" spans="1:4" x14ac:dyDescent="0.25">
      <c r="A23">
        <v>0</v>
      </c>
      <c r="B23">
        <v>1</v>
      </c>
      <c r="C23">
        <v>4</v>
      </c>
      <c r="D23">
        <f t="shared" si="2"/>
        <v>1606.5994397759102</v>
      </c>
    </row>
    <row r="24" spans="1:4" x14ac:dyDescent="0.25">
      <c r="A24">
        <v>0</v>
      </c>
      <c r="B24">
        <v>1</v>
      </c>
      <c r="C24">
        <v>5</v>
      </c>
      <c r="D24">
        <f t="shared" si="2"/>
        <v>655.22556390977434</v>
      </c>
    </row>
    <row r="25" spans="1:4" x14ac:dyDescent="0.25">
      <c r="A25">
        <v>0</v>
      </c>
      <c r="B25">
        <v>1</v>
      </c>
      <c r="C25">
        <v>6</v>
      </c>
      <c r="D25">
        <f t="shared" si="2"/>
        <v>149.2938388625592</v>
      </c>
    </row>
    <row r="26" spans="1:4" x14ac:dyDescent="0.25">
      <c r="D26" s="7">
        <f>SUM(D2:D25)</f>
        <v>297870.47935926158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5" sqref="D15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>
        <v>1</v>
      </c>
      <c r="B2">
        <v>0</v>
      </c>
      <c r="C2">
        <v>1</v>
      </c>
      <c r="D2" s="2">
        <v>897</v>
      </c>
      <c r="E2">
        <f>D2/F2</f>
        <v>4875</v>
      </c>
      <c r="F2">
        <v>0.184</v>
      </c>
      <c r="G2">
        <f>1-F2</f>
        <v>0.81600000000000006</v>
      </c>
    </row>
    <row r="3" spans="1:7" x14ac:dyDescent="0.25">
      <c r="A3">
        <v>1</v>
      </c>
      <c r="B3">
        <v>0</v>
      </c>
      <c r="C3">
        <v>2</v>
      </c>
      <c r="D3" s="2">
        <v>7196</v>
      </c>
      <c r="E3">
        <f t="shared" ref="E3:E13" si="0">D3/F3</f>
        <v>30491.525423728814</v>
      </c>
      <c r="F3">
        <v>0.23599999999999999</v>
      </c>
      <c r="G3">
        <f t="shared" ref="G3:G13" si="1">1-F3</f>
        <v>0.76400000000000001</v>
      </c>
    </row>
    <row r="4" spans="1:7" x14ac:dyDescent="0.25">
      <c r="A4">
        <v>1</v>
      </c>
      <c r="B4">
        <v>0</v>
      </c>
      <c r="C4">
        <v>3</v>
      </c>
      <c r="D4" s="2">
        <v>22767</v>
      </c>
      <c r="E4">
        <f t="shared" si="0"/>
        <v>76915.540540540547</v>
      </c>
      <c r="F4">
        <v>0.29599999999999999</v>
      </c>
      <c r="G4">
        <f t="shared" si="1"/>
        <v>0.70399999999999996</v>
      </c>
    </row>
    <row r="5" spans="1:7" x14ac:dyDescent="0.25">
      <c r="A5">
        <v>1</v>
      </c>
      <c r="B5">
        <v>0</v>
      </c>
      <c r="C5">
        <v>4</v>
      </c>
      <c r="D5" s="2">
        <v>37693</v>
      </c>
      <c r="E5">
        <f t="shared" si="0"/>
        <v>104412.74238227148</v>
      </c>
      <c r="F5">
        <v>0.36099999999999999</v>
      </c>
      <c r="G5">
        <f t="shared" si="1"/>
        <v>0.63900000000000001</v>
      </c>
    </row>
    <row r="6" spans="1:7" x14ac:dyDescent="0.25">
      <c r="A6">
        <v>1</v>
      </c>
      <c r="B6">
        <v>0</v>
      </c>
      <c r="C6">
        <v>5</v>
      </c>
      <c r="D6" s="2">
        <v>24544</v>
      </c>
      <c r="E6">
        <f t="shared" si="0"/>
        <v>57212.121212121216</v>
      </c>
      <c r="F6">
        <v>0.42899999999999999</v>
      </c>
      <c r="G6">
        <f t="shared" si="1"/>
        <v>0.57099999999999995</v>
      </c>
    </row>
    <row r="7" spans="1:7" x14ac:dyDescent="0.25">
      <c r="A7">
        <v>1</v>
      </c>
      <c r="B7">
        <v>0</v>
      </c>
      <c r="C7">
        <v>6</v>
      </c>
      <c r="D7" s="2">
        <v>6917</v>
      </c>
      <c r="E7">
        <f t="shared" si="0"/>
        <v>12738.489871086555</v>
      </c>
      <c r="F7">
        <v>0.54300000000000004</v>
      </c>
      <c r="G7">
        <f t="shared" si="1"/>
        <v>0.45699999999999996</v>
      </c>
    </row>
    <row r="8" spans="1:7" x14ac:dyDescent="0.25">
      <c r="A8">
        <v>1</v>
      </c>
      <c r="B8">
        <v>1</v>
      </c>
      <c r="C8">
        <v>1</v>
      </c>
      <c r="D8" s="2">
        <v>417</v>
      </c>
      <c r="E8">
        <f t="shared" si="0"/>
        <v>1782.051282051282</v>
      </c>
      <c r="F8">
        <v>0.23400000000000001</v>
      </c>
      <c r="G8">
        <f t="shared" si="1"/>
        <v>0.76600000000000001</v>
      </c>
    </row>
    <row r="9" spans="1:7" x14ac:dyDescent="0.25">
      <c r="A9">
        <v>1</v>
      </c>
      <c r="B9">
        <v>1</v>
      </c>
      <c r="C9">
        <v>2</v>
      </c>
      <c r="D9" s="2">
        <v>1104</v>
      </c>
      <c r="E9">
        <f t="shared" si="0"/>
        <v>4363.636363636364</v>
      </c>
      <c r="F9">
        <v>0.253</v>
      </c>
      <c r="G9">
        <f t="shared" si="1"/>
        <v>0.747</v>
      </c>
    </row>
    <row r="10" spans="1:7" x14ac:dyDescent="0.25">
      <c r="A10">
        <v>1</v>
      </c>
      <c r="B10">
        <v>1</v>
      </c>
      <c r="C10">
        <v>3</v>
      </c>
      <c r="D10" s="2">
        <v>1150</v>
      </c>
      <c r="E10">
        <f t="shared" si="0"/>
        <v>3820.5980066445186</v>
      </c>
      <c r="F10">
        <v>0.30099999999999999</v>
      </c>
      <c r="G10">
        <f t="shared" si="1"/>
        <v>0.69900000000000007</v>
      </c>
    </row>
    <row r="11" spans="1:7" x14ac:dyDescent="0.25">
      <c r="A11">
        <v>1</v>
      </c>
      <c r="B11">
        <v>1</v>
      </c>
      <c r="C11">
        <v>4</v>
      </c>
      <c r="D11" s="2">
        <v>776</v>
      </c>
      <c r="E11">
        <f t="shared" si="0"/>
        <v>2295.8579881656801</v>
      </c>
      <c r="F11">
        <v>0.33800000000000002</v>
      </c>
      <c r="G11">
        <f t="shared" si="1"/>
        <v>0.66199999999999992</v>
      </c>
    </row>
    <row r="12" spans="1:7" x14ac:dyDescent="0.25">
      <c r="A12">
        <v>1</v>
      </c>
      <c r="B12">
        <v>1</v>
      </c>
      <c r="C12">
        <v>5</v>
      </c>
      <c r="D12" s="2">
        <v>404</v>
      </c>
      <c r="E12">
        <f t="shared" si="0"/>
        <v>1060.3674540682414</v>
      </c>
      <c r="F12">
        <v>0.38100000000000001</v>
      </c>
      <c r="G12">
        <f t="shared" si="1"/>
        <v>0.61899999999999999</v>
      </c>
    </row>
    <row r="13" spans="1:7" x14ac:dyDescent="0.25">
      <c r="A13">
        <v>1</v>
      </c>
      <c r="B13">
        <v>1</v>
      </c>
      <c r="C13">
        <v>6</v>
      </c>
      <c r="D13" s="2">
        <v>94</v>
      </c>
      <c r="E13">
        <f t="shared" si="0"/>
        <v>229.82885085574574</v>
      </c>
      <c r="F13">
        <v>0.40899999999999997</v>
      </c>
      <c r="G13">
        <f t="shared" si="1"/>
        <v>0.59099999999999997</v>
      </c>
    </row>
    <row r="14" spans="1:7" x14ac:dyDescent="0.25">
      <c r="A14">
        <v>0</v>
      </c>
      <c r="B14">
        <v>0</v>
      </c>
      <c r="C14">
        <v>1</v>
      </c>
      <c r="D14">
        <f>E2*G2</f>
        <v>3978.0000000000005</v>
      </c>
    </row>
    <row r="15" spans="1:7" x14ac:dyDescent="0.25">
      <c r="A15">
        <v>0</v>
      </c>
      <c r="B15">
        <v>0</v>
      </c>
      <c r="C15">
        <v>2</v>
      </c>
      <c r="D15">
        <f t="shared" ref="D15:D25" si="2">E3*G3</f>
        <v>23295.525423728814</v>
      </c>
    </row>
    <row r="16" spans="1:7" x14ac:dyDescent="0.25">
      <c r="A16">
        <v>0</v>
      </c>
      <c r="B16">
        <v>0</v>
      </c>
      <c r="C16">
        <v>3</v>
      </c>
      <c r="D16">
        <f t="shared" si="2"/>
        <v>54148.54054054054</v>
      </c>
    </row>
    <row r="17" spans="1:4" x14ac:dyDescent="0.25">
      <c r="A17">
        <v>0</v>
      </c>
      <c r="B17">
        <v>0</v>
      </c>
      <c r="C17">
        <v>4</v>
      </c>
      <c r="D17">
        <f t="shared" si="2"/>
        <v>66719.742382271477</v>
      </c>
    </row>
    <row r="18" spans="1:4" x14ac:dyDescent="0.25">
      <c r="A18">
        <v>0</v>
      </c>
      <c r="B18">
        <v>0</v>
      </c>
      <c r="C18">
        <v>5</v>
      </c>
      <c r="D18">
        <f t="shared" si="2"/>
        <v>32668.121212121212</v>
      </c>
    </row>
    <row r="19" spans="1:4" x14ac:dyDescent="0.25">
      <c r="A19">
        <v>0</v>
      </c>
      <c r="B19">
        <v>0</v>
      </c>
      <c r="C19">
        <v>6</v>
      </c>
      <c r="D19">
        <f t="shared" si="2"/>
        <v>5821.4898710865546</v>
      </c>
    </row>
    <row r="20" spans="1:4" x14ac:dyDescent="0.25">
      <c r="A20">
        <v>0</v>
      </c>
      <c r="B20">
        <v>1</v>
      </c>
      <c r="C20">
        <v>1</v>
      </c>
      <c r="D20">
        <f t="shared" si="2"/>
        <v>1365.051282051282</v>
      </c>
    </row>
    <row r="21" spans="1:4" x14ac:dyDescent="0.25">
      <c r="A21">
        <v>0</v>
      </c>
      <c r="B21">
        <v>1</v>
      </c>
      <c r="C21">
        <v>2</v>
      </c>
      <c r="D21">
        <f t="shared" si="2"/>
        <v>3259.636363636364</v>
      </c>
    </row>
    <row r="22" spans="1:4" x14ac:dyDescent="0.25">
      <c r="A22">
        <v>0</v>
      </c>
      <c r="B22">
        <v>1</v>
      </c>
      <c r="C22">
        <v>3</v>
      </c>
      <c r="D22">
        <f t="shared" si="2"/>
        <v>2670.5980066445186</v>
      </c>
    </row>
    <row r="23" spans="1:4" x14ac:dyDescent="0.25">
      <c r="A23">
        <v>0</v>
      </c>
      <c r="B23">
        <v>1</v>
      </c>
      <c r="C23">
        <v>4</v>
      </c>
      <c r="D23">
        <f t="shared" si="2"/>
        <v>1519.8579881656801</v>
      </c>
    </row>
    <row r="24" spans="1:4" x14ac:dyDescent="0.25">
      <c r="A24">
        <v>0</v>
      </c>
      <c r="B24">
        <v>1</v>
      </c>
      <c r="C24">
        <v>5</v>
      </c>
      <c r="D24">
        <f t="shared" si="2"/>
        <v>656.36745406824139</v>
      </c>
    </row>
    <row r="25" spans="1:4" x14ac:dyDescent="0.25">
      <c r="A25">
        <v>0</v>
      </c>
      <c r="B25">
        <v>1</v>
      </c>
      <c r="C25">
        <v>6</v>
      </c>
      <c r="D25">
        <f t="shared" si="2"/>
        <v>135.82885085574571</v>
      </c>
    </row>
    <row r="26" spans="1:4" x14ac:dyDescent="0.25">
      <c r="D26" s="7">
        <f>SUM(D2:D25)</f>
        <v>300197.75937517046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7" sqref="D27"/>
    </sheetView>
  </sheetViews>
  <sheetFormatPr defaultColWidth="11" defaultRowHeight="15.75" x14ac:dyDescent="0.25"/>
  <cols>
    <col min="4" max="4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6</v>
      </c>
      <c r="F1" t="s">
        <v>5</v>
      </c>
      <c r="G1" t="s">
        <v>7</v>
      </c>
    </row>
    <row r="2" spans="1:8" x14ac:dyDescent="0.25">
      <c r="A2">
        <v>1</v>
      </c>
      <c r="B2">
        <v>0</v>
      </c>
      <c r="C2">
        <v>1</v>
      </c>
      <c r="D2" s="8">
        <v>935</v>
      </c>
      <c r="E2">
        <f>D2/0.169</f>
        <v>5532.5443786982241</v>
      </c>
      <c r="F2" s="5">
        <v>0.16900000000000001</v>
      </c>
      <c r="G2" s="6">
        <f>1-F2</f>
        <v>0.83099999999999996</v>
      </c>
      <c r="H2" s="4"/>
    </row>
    <row r="3" spans="1:8" x14ac:dyDescent="0.25">
      <c r="A3">
        <v>1</v>
      </c>
      <c r="B3">
        <v>0</v>
      </c>
      <c r="C3">
        <v>2</v>
      </c>
      <c r="D3" s="8">
        <v>7505</v>
      </c>
      <c r="E3">
        <f>D3/0.228</f>
        <v>32916.666666666664</v>
      </c>
      <c r="F3" s="5">
        <v>0.22800000000000001</v>
      </c>
      <c r="G3" s="6">
        <f t="shared" ref="G3:G13" si="0">1-F3</f>
        <v>0.77200000000000002</v>
      </c>
    </row>
    <row r="4" spans="1:8" x14ac:dyDescent="0.25">
      <c r="A4">
        <v>1</v>
      </c>
      <c r="B4">
        <v>0</v>
      </c>
      <c r="C4">
        <v>3</v>
      </c>
      <c r="D4" s="8">
        <v>23144</v>
      </c>
      <c r="E4">
        <f>D4/0.29</f>
        <v>79806.896551724145</v>
      </c>
      <c r="F4" s="5">
        <v>0.28999999999999998</v>
      </c>
      <c r="G4" s="6">
        <f t="shared" si="0"/>
        <v>0.71</v>
      </c>
    </row>
    <row r="5" spans="1:8" x14ac:dyDescent="0.25">
      <c r="A5">
        <v>1</v>
      </c>
      <c r="B5">
        <v>0</v>
      </c>
      <c r="C5">
        <v>4</v>
      </c>
      <c r="D5" s="8">
        <v>38412</v>
      </c>
      <c r="E5">
        <f>D5/0.355</f>
        <v>108202.81690140846</v>
      </c>
      <c r="F5" s="5">
        <v>0.35499999999999998</v>
      </c>
      <c r="G5" s="6">
        <f t="shared" si="0"/>
        <v>0.64500000000000002</v>
      </c>
    </row>
    <row r="6" spans="1:8" x14ac:dyDescent="0.25">
      <c r="A6">
        <v>1</v>
      </c>
      <c r="B6">
        <v>0</v>
      </c>
      <c r="C6">
        <v>5</v>
      </c>
      <c r="D6" s="8">
        <v>23729</v>
      </c>
      <c r="E6">
        <f>D6/0.422</f>
        <v>56229.857819905214</v>
      </c>
      <c r="F6" s="5">
        <v>0.42199999999999999</v>
      </c>
      <c r="G6" s="6">
        <f t="shared" si="0"/>
        <v>0.57800000000000007</v>
      </c>
    </row>
    <row r="7" spans="1:8" x14ac:dyDescent="0.25">
      <c r="A7">
        <v>1</v>
      </c>
      <c r="B7">
        <v>0</v>
      </c>
      <c r="C7">
        <v>6</v>
      </c>
      <c r="D7" s="8">
        <v>6879</v>
      </c>
      <c r="E7">
        <f>D7/0.531</f>
        <v>12954.802259887005</v>
      </c>
      <c r="F7" s="5">
        <v>0.53100000000000003</v>
      </c>
      <c r="G7" s="6">
        <f t="shared" si="0"/>
        <v>0.46899999999999997</v>
      </c>
    </row>
    <row r="8" spans="1:8" x14ac:dyDescent="0.25">
      <c r="A8">
        <v>1</v>
      </c>
      <c r="B8">
        <v>1</v>
      </c>
      <c r="C8">
        <v>1</v>
      </c>
      <c r="D8" s="8">
        <v>366</v>
      </c>
      <c r="E8">
        <f>D8/0.197</f>
        <v>1857.8680203045685</v>
      </c>
      <c r="F8" s="5">
        <v>0.19700000000000001</v>
      </c>
      <c r="G8" s="6">
        <f t="shared" si="0"/>
        <v>0.80299999999999994</v>
      </c>
    </row>
    <row r="9" spans="1:8" x14ac:dyDescent="0.25">
      <c r="A9">
        <v>1</v>
      </c>
      <c r="B9">
        <v>1</v>
      </c>
      <c r="C9">
        <v>2</v>
      </c>
      <c r="D9" s="8">
        <v>1108</v>
      </c>
      <c r="E9">
        <f>D9/0.254</f>
        <v>4362.2047244094483</v>
      </c>
      <c r="F9" s="5">
        <v>0.254</v>
      </c>
      <c r="G9" s="6">
        <f t="shared" si="0"/>
        <v>0.746</v>
      </c>
    </row>
    <row r="10" spans="1:8" x14ac:dyDescent="0.25">
      <c r="A10">
        <v>1</v>
      </c>
      <c r="B10">
        <v>1</v>
      </c>
      <c r="C10">
        <v>3</v>
      </c>
      <c r="D10" s="8">
        <v>1111</v>
      </c>
      <c r="E10">
        <f>D10/0.296</f>
        <v>3753.3783783783788</v>
      </c>
      <c r="F10" s="5">
        <v>0.29599999999999999</v>
      </c>
      <c r="G10" s="6">
        <f t="shared" si="0"/>
        <v>0.70399999999999996</v>
      </c>
    </row>
    <row r="11" spans="1:8" x14ac:dyDescent="0.25">
      <c r="A11">
        <v>1</v>
      </c>
      <c r="B11">
        <v>1</v>
      </c>
      <c r="C11">
        <v>4</v>
      </c>
      <c r="D11" s="8">
        <v>808</v>
      </c>
      <c r="E11">
        <f>D11/0.342</f>
        <v>2362.5730994152045</v>
      </c>
      <c r="F11" s="5">
        <v>0.34200000000000003</v>
      </c>
      <c r="G11" s="6">
        <f t="shared" si="0"/>
        <v>0.65799999999999992</v>
      </c>
    </row>
    <row r="12" spans="1:8" x14ac:dyDescent="0.25">
      <c r="A12">
        <v>1</v>
      </c>
      <c r="B12">
        <v>1</v>
      </c>
      <c r="C12">
        <v>5</v>
      </c>
      <c r="D12" s="8">
        <v>386</v>
      </c>
      <c r="E12">
        <f>D12/0.374</f>
        <v>1032.0855614973261</v>
      </c>
      <c r="F12" s="5">
        <v>0.374</v>
      </c>
      <c r="G12" s="6">
        <f t="shared" si="0"/>
        <v>0.626</v>
      </c>
    </row>
    <row r="13" spans="1:8" x14ac:dyDescent="0.25">
      <c r="A13">
        <v>1</v>
      </c>
      <c r="B13">
        <v>1</v>
      </c>
      <c r="C13">
        <v>6</v>
      </c>
      <c r="D13" s="8">
        <v>102</v>
      </c>
      <c r="E13">
        <f>D13/0.418</f>
        <v>244.01913875598086</v>
      </c>
      <c r="F13" s="5">
        <v>0.41799999999999998</v>
      </c>
      <c r="G13" s="6">
        <f t="shared" si="0"/>
        <v>0.58200000000000007</v>
      </c>
    </row>
    <row r="14" spans="1:8" x14ac:dyDescent="0.25">
      <c r="A14">
        <v>0</v>
      </c>
      <c r="B14">
        <v>0</v>
      </c>
      <c r="C14">
        <v>1</v>
      </c>
      <c r="D14" s="8">
        <f>E2*G2</f>
        <v>4597.5443786982241</v>
      </c>
    </row>
    <row r="15" spans="1:8" x14ac:dyDescent="0.25">
      <c r="A15">
        <v>0</v>
      </c>
      <c r="B15">
        <v>0</v>
      </c>
      <c r="C15">
        <v>2</v>
      </c>
      <c r="D15" s="1">
        <f>E3*G3</f>
        <v>25411.666666666664</v>
      </c>
    </row>
    <row r="16" spans="1:8" x14ac:dyDescent="0.25">
      <c r="A16">
        <v>0</v>
      </c>
      <c r="B16">
        <v>0</v>
      </c>
      <c r="C16">
        <v>3</v>
      </c>
      <c r="D16" s="8">
        <f t="shared" ref="D16:D25" si="1">E4*G4</f>
        <v>56662.896551724138</v>
      </c>
    </row>
    <row r="17" spans="1:4" x14ac:dyDescent="0.25">
      <c r="A17">
        <v>0</v>
      </c>
      <c r="B17">
        <v>0</v>
      </c>
      <c r="C17">
        <v>4</v>
      </c>
      <c r="D17" s="1">
        <f t="shared" si="1"/>
        <v>69790.816901408456</v>
      </c>
    </row>
    <row r="18" spans="1:4" x14ac:dyDescent="0.25">
      <c r="A18">
        <v>0</v>
      </c>
      <c r="B18">
        <v>0</v>
      </c>
      <c r="C18">
        <v>5</v>
      </c>
      <c r="D18" s="8">
        <f t="shared" si="1"/>
        <v>32500.857819905217</v>
      </c>
    </row>
    <row r="19" spans="1:4" x14ac:dyDescent="0.25">
      <c r="A19">
        <v>0</v>
      </c>
      <c r="B19">
        <v>0</v>
      </c>
      <c r="C19">
        <v>6</v>
      </c>
      <c r="D19" s="1">
        <f t="shared" si="1"/>
        <v>6075.8022598870048</v>
      </c>
    </row>
    <row r="20" spans="1:4" x14ac:dyDescent="0.25">
      <c r="A20">
        <v>0</v>
      </c>
      <c r="B20">
        <v>1</v>
      </c>
      <c r="C20">
        <v>1</v>
      </c>
      <c r="D20" s="8">
        <f t="shared" si="1"/>
        <v>1491.8680203045683</v>
      </c>
    </row>
    <row r="21" spans="1:4" x14ac:dyDescent="0.25">
      <c r="A21">
        <v>0</v>
      </c>
      <c r="B21">
        <v>1</v>
      </c>
      <c r="C21">
        <v>2</v>
      </c>
      <c r="D21" s="1">
        <f t="shared" si="1"/>
        <v>3254.2047244094483</v>
      </c>
    </row>
    <row r="22" spans="1:4" x14ac:dyDescent="0.25">
      <c r="A22">
        <v>0</v>
      </c>
      <c r="B22">
        <v>1</v>
      </c>
      <c r="C22">
        <v>3</v>
      </c>
      <c r="D22" s="8">
        <f t="shared" si="1"/>
        <v>2642.3783783783783</v>
      </c>
    </row>
    <row r="23" spans="1:4" x14ac:dyDescent="0.25">
      <c r="A23">
        <v>0</v>
      </c>
      <c r="B23">
        <v>1</v>
      </c>
      <c r="C23">
        <v>4</v>
      </c>
      <c r="D23" s="1">
        <f t="shared" si="1"/>
        <v>1554.5730994152043</v>
      </c>
    </row>
    <row r="24" spans="1:4" x14ac:dyDescent="0.25">
      <c r="A24">
        <v>0</v>
      </c>
      <c r="B24">
        <v>1</v>
      </c>
      <c r="C24">
        <v>5</v>
      </c>
      <c r="D24" s="8">
        <f t="shared" si="1"/>
        <v>646.08556149732613</v>
      </c>
    </row>
    <row r="25" spans="1:4" x14ac:dyDescent="0.25">
      <c r="A25">
        <v>0</v>
      </c>
      <c r="B25">
        <v>1</v>
      </c>
      <c r="C25">
        <v>6</v>
      </c>
      <c r="D25" s="1">
        <f t="shared" si="1"/>
        <v>142.01913875598089</v>
      </c>
    </row>
    <row r="26" spans="1:4" x14ac:dyDescent="0.25">
      <c r="D26" s="7">
        <f>SUM(D2:D25)</f>
        <v>309255.71350105066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Trend</vt:lpstr>
      <vt:lpstr>AgeCS</vt:lpstr>
      <vt:lpstr>AgeATSI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Callander</dc:creator>
  <cp:lastModifiedBy>Yanan Hu</cp:lastModifiedBy>
  <dcterms:created xsi:type="dcterms:W3CDTF">2019-05-23T00:26:03Z</dcterms:created>
  <dcterms:modified xsi:type="dcterms:W3CDTF">2023-08-15T07:17:45Z</dcterms:modified>
</cp:coreProperties>
</file>